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ml.chartshapes+xml"/>
  <Override PartName="/xl/charts/chart11.xml" ContentType="application/vnd.openxmlformats-officedocument.drawingml.chart+xml"/>
  <Override PartName="/xl/drawings/drawing11.xml" ContentType="application/vnd.openxmlformats-officedocument.drawingml.chartshapes+xml"/>
  <Override PartName="/xl/charts/chart12.xml" ContentType="application/vnd.openxmlformats-officedocument.drawingml.chart+xml"/>
  <Override PartName="/xl/drawings/drawing12.xml" ContentType="application/vnd.openxmlformats-officedocument.drawingml.chartshapes+xml"/>
  <Override PartName="/xl/charts/chart13.xml" ContentType="application/vnd.openxmlformats-officedocument.drawingml.chart+xml"/>
  <Override PartName="/xl/drawings/drawing13.xml" ContentType="application/vnd.openxmlformats-officedocument.drawingml.chartshapes+xml"/>
  <Override PartName="/xl/charts/chart14.xml" ContentType="application/vnd.openxmlformats-officedocument.drawingml.chart+xml"/>
  <Override PartName="/xl/drawings/drawing14.xml" ContentType="application/vnd.openxmlformats-officedocument.drawingml.chartshapes+xml"/>
  <Override PartName="/xl/charts/chart15.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LUŽBA podatki\NEPN 2018-2019\Evalvacija December 2020\Web objave\"/>
    </mc:Choice>
  </mc:AlternateContent>
  <bookViews>
    <workbookView xWindow="0" yWindow="0" windowWidth="23250" windowHeight="13170" firstSheet="1" activeTab="1"/>
  </bookViews>
  <sheets>
    <sheet name="EmisijeTGP" sheetId="8" r:id="rId1"/>
    <sheet name="EnergetskaBilanca" sheetId="4" r:id="rId2"/>
    <sheet name="UREinOVE" sheetId="9" r:id="rId3"/>
    <sheet name="EmisijeNEC" sheetId="18" r:id="rId4"/>
    <sheet name="EnergetikaPromet" sheetId="10" r:id="rId5"/>
    <sheet name="KmetijstvoLULUCF" sheetId="21" r:id="rId6"/>
    <sheet name="EkonomskiKazalci" sheetId="33" r:id="rId7"/>
    <sheet name="SLIKA" sheetId="17" r:id="rId8"/>
    <sheet name="A" sheetId="13"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CCO2" localSheetId="3">[1]Goriva_Toplota!$C$94</definedName>
    <definedName name="_CCO2">[1]Goriva_Toplota!$C$94</definedName>
    <definedName name="_Let1" localSheetId="3">[1]Enote!$D$35</definedName>
    <definedName name="_Let1">[1]Enote!$D$35</definedName>
    <definedName name="_Let2" localSheetId="3">[1]Enote!$D$36</definedName>
    <definedName name="_Let2">[1]Enote!$D$36</definedName>
    <definedName name="_Let3" localSheetId="3">[1]Enote!$D$37</definedName>
    <definedName name="_Let3">[1]Enote!$D$37</definedName>
    <definedName name="_Let4" localSheetId="3">[1]Enote!$D$38</definedName>
    <definedName name="_Let4">[1]Enote!$D$38</definedName>
    <definedName name="_Let5" localSheetId="3">[1]Enote!$D$39</definedName>
    <definedName name="_Let5">[1]Enote!$D$39</definedName>
    <definedName name="_Let6" localSheetId="3">[1]Enote!$D$40</definedName>
    <definedName name="_Let6">[1]Enote!$D$40</definedName>
    <definedName name="_Toc25763335" localSheetId="1">EnergetskaBilanca!$AW$198</definedName>
    <definedName name="C.0" localSheetId="1">#REF!</definedName>
    <definedName name="C.0" localSheetId="2">#REF!</definedName>
    <definedName name="Ce" localSheetId="1">#REF!</definedName>
    <definedName name="Ce" localSheetId="2">#REF!</definedName>
    <definedName name="CelSPTE" localSheetId="1">#REF!</definedName>
    <definedName name="CelSPTE" localSheetId="2">#REF!</definedName>
    <definedName name="ChosenCountry" localSheetId="3">[2]Cover!$H$116</definedName>
    <definedName name="ChosenCountry">[2]Cover!$H$116</definedName>
    <definedName name="ChosenUnit" localSheetId="3">[2]Cover!$Q$119</definedName>
    <definedName name="ChosenUnit">[2]Cover!$Q$119</definedName>
    <definedName name="ChosenYear" localSheetId="3">[2]Cover!$H$131</definedName>
    <definedName name="ChosenYear">[2]Cover!$H$131</definedName>
    <definedName name="ck" localSheetId="3">[1]Goriva_Toplota!$AG$123</definedName>
    <definedName name="ck">[1]Goriva_Toplota!$AG$123</definedName>
    <definedName name="Ck_dod" localSheetId="1">[1]Goriva_Toplota!#REF!</definedName>
    <definedName name="Ck_dod" localSheetId="2">[1]Goriva_Toplota!#REF!</definedName>
    <definedName name="Cnakup" localSheetId="1">#REF!</definedName>
    <definedName name="Cnakup" localSheetId="2">#REF!</definedName>
    <definedName name="CO2_El" localSheetId="3">[3]TGP!$B$4</definedName>
    <definedName name="CO2_El">[3]TGP!$B$4</definedName>
    <definedName name="CO2_T" localSheetId="3">[3]TGP!$B$6</definedName>
    <definedName name="CO2_T">[3]TGP!$B$6</definedName>
    <definedName name="CO2K" localSheetId="3">[1]Goriva_Toplota!$N$1</definedName>
    <definedName name="CO2K">[1]Goriva_Toplota!$N$1</definedName>
    <definedName name="delGnojaDodat" localSheetId="1">#REF!</definedName>
    <definedName name="delGnojaDodat" localSheetId="2">#REF!</definedName>
    <definedName name="DEM" localSheetId="3">[1]Enote!$F$32</definedName>
    <definedName name="DEM">[1]Enote!$F$32</definedName>
    <definedName name="DLL" localSheetId="1">#REF!</definedName>
    <definedName name="DLL" localSheetId="2">#REF!</definedName>
    <definedName name="DSNSV" localSheetId="3">[1]Enote!$E$33</definedName>
    <definedName name="DSNSV">[1]Enote!$E$33</definedName>
    <definedName name="Een" localSheetId="1">#REF!</definedName>
    <definedName name="Een" localSheetId="2">#REF!</definedName>
    <definedName name="EF_El" localSheetId="3">[4]Parametri!$B$13</definedName>
    <definedName name="EF_El">[4]Parametri!$B$13</definedName>
    <definedName name="EF_Top" localSheetId="3">[4]Parametri!$B$14</definedName>
    <definedName name="EF_Top">[4]Parametri!$B$14</definedName>
    <definedName name="EF_ZP" localSheetId="3">[4]M_Energija!$AS$55</definedName>
    <definedName name="EF_ZP">[4]M_Energija!$AS$55</definedName>
    <definedName name="EfELKO" localSheetId="3">[1]Goriva_Toplota!$K$97</definedName>
    <definedName name="EfELKO">[1]Goriva_Toplota!$K$97</definedName>
    <definedName name="EFLig" localSheetId="3">[5]CO2!$K$8</definedName>
    <definedName name="EFLig">[5]CO2!$K$8</definedName>
    <definedName name="EFRP" localSheetId="3">[5]CO2!$L$8</definedName>
    <definedName name="EFRP">[5]CO2!$L$8</definedName>
    <definedName name="EFUNP" localSheetId="3">[5]CO2!$N$8</definedName>
    <definedName name="EFUNP">[5]CO2!$N$8</definedName>
    <definedName name="EfZP" localSheetId="3">[1]Goriva_Toplota!$P$7</definedName>
    <definedName name="EfZP">[1]Goriva_Toplota!$P$7</definedName>
    <definedName name="Elek" localSheetId="1">#REF!</definedName>
    <definedName name="Elek" localSheetId="2">#REF!</definedName>
    <definedName name="EmF" localSheetId="1">#REF!</definedName>
    <definedName name="EmF" localSheetId="2">#REF!</definedName>
    <definedName name="EmFel" localSheetId="1">#REF!</definedName>
    <definedName name="EmFel" localSheetId="2">#REF!</definedName>
    <definedName name="EmFELKO" localSheetId="3">[1]Goriva_Toplota!$K$97</definedName>
    <definedName name="EmFELKO">[1]Goriva_Toplota!$K$97</definedName>
    <definedName name="EmFelSLO" localSheetId="1">#REF!</definedName>
    <definedName name="EmFelSLO" localSheetId="2">#REF!</definedName>
    <definedName name="EmFelTEp" localSheetId="1">#REF!</definedName>
    <definedName name="EmFelTEp" localSheetId="2">#REF!</definedName>
    <definedName name="EmFt" localSheetId="1">#REF!</definedName>
    <definedName name="EmFt" localSheetId="2">#REF!</definedName>
    <definedName name="EmFzp" localSheetId="3">[1]Goriva_Toplota!$P$7</definedName>
    <definedName name="EmFzp">[1]Goriva_Toplota!$P$7</definedName>
    <definedName name="EmTE" localSheetId="3">[5]CO2!$J$3</definedName>
    <definedName name="EmTE">[5]CO2!$J$3</definedName>
    <definedName name="Esen" localSheetId="3">[1]SPTE!$AC$35</definedName>
    <definedName name="Esen">[1]SPTE!$AC$35</definedName>
    <definedName name="Esit" localSheetId="1">#REF!</definedName>
    <definedName name="Esit" localSheetId="2">#REF!</definedName>
    <definedName name="EUR" localSheetId="3">[6]Skupine!$G$1</definedName>
    <definedName name="EUR">[6]Skupine!$G$1</definedName>
    <definedName name="EURž" localSheetId="1">#REF!</definedName>
    <definedName name="EURž" localSheetId="2">#REF!</definedName>
    <definedName name="FStr" localSheetId="1">#REF!</definedName>
    <definedName name="FStr" localSheetId="2">#REF!</definedName>
    <definedName name="fTWh" localSheetId="3">[3]OVE_Cilj!$K$1</definedName>
    <definedName name="fTWh">[3]OVE_Cilj!$K$1</definedName>
    <definedName name="Get" localSheetId="1">#REF!</definedName>
    <definedName name="Get" localSheetId="2">#REF!</definedName>
    <definedName name="Inflacija" localSheetId="3">[1]Enote!$E$31</definedName>
    <definedName name="Inflacija">[1]Enote!$E$31</definedName>
    <definedName name="intElDodat" localSheetId="1">#REF!</definedName>
    <definedName name="intElDodat" localSheetId="2">#REF!</definedName>
    <definedName name="IzdOdlDatum" localSheetId="1">#REF!</definedName>
    <definedName name="IzdOdlDatum" localSheetId="2">#REF!</definedName>
    <definedName name="Izelnn" localSheetId="1">#REF!</definedName>
    <definedName name="Izelnn" localSheetId="2">#REF!</definedName>
    <definedName name="Izelsn" localSheetId="1">#REF!</definedName>
    <definedName name="Izelsn" localSheetId="2">#REF!</definedName>
    <definedName name="Izelvn" localSheetId="1">#REF!</definedName>
    <definedName name="Izelvn" localSheetId="2">#REF!</definedName>
    <definedName name="Izk" localSheetId="1">#REF!</definedName>
    <definedName name="Izk" localSheetId="2">#REF!</definedName>
    <definedName name="Izkel" localSheetId="1">#REF!</definedName>
    <definedName name="Izkel" localSheetId="2">#REF!</definedName>
    <definedName name="Izks" localSheetId="1">#REF!</definedName>
    <definedName name="Izks" localSheetId="2">#REF!</definedName>
    <definedName name="Izkt" localSheetId="1">#REF!</definedName>
    <definedName name="Izkt" localSheetId="2">#REF!</definedName>
    <definedName name="IZP" localSheetId="3">[7]Določanje_podpor!$E$30</definedName>
    <definedName name="IZP">[7]Določanje_podpor!$E$30</definedName>
    <definedName name="Izt" localSheetId="1">#REF!</definedName>
    <definedName name="Izt" localSheetId="2">#REF!</definedName>
    <definedName name="KELKO" localSheetId="3">[1]Goriva_Toplota!$K$96</definedName>
    <definedName name="KELKO">[1]Goriva_Toplota!$K$96</definedName>
    <definedName name="Koef" localSheetId="1">#REF!</definedName>
    <definedName name="Koef" localSheetId="2">#REF!</definedName>
    <definedName name="kWhZP">[8]Industrija!$H$3</definedName>
    <definedName name="KZP" localSheetId="3">[3]CENE!$F$42</definedName>
    <definedName name="KZP">[3]CENE!$F$42</definedName>
    <definedName name="Lani" localSheetId="1">#REF!</definedName>
    <definedName name="Lani" localSheetId="2">#REF!</definedName>
    <definedName name="Leto" localSheetId="1">#REF!</definedName>
    <definedName name="Leto" localSheetId="2">#REF!</definedName>
    <definedName name="letoSEOve_niz" localSheetId="1">#REF!</definedName>
    <definedName name="letoSEOve_niz" localSheetId="2">#REF!</definedName>
    <definedName name="n" localSheetId="1">#REF!</definedName>
    <definedName name="n" localSheetId="2">#REF!</definedName>
    <definedName name="NGcal" localSheetId="3">[9]PoGor05!$M$1</definedName>
    <definedName name="NGcal">[9]PoGor05!$M$1</definedName>
    <definedName name="NSD" localSheetId="3">[1]Ure!$D$63</definedName>
    <definedName name="NSD">[1]Ure!$D$63</definedName>
    <definedName name="NSN" localSheetId="3">[1]Ure!$F$63</definedName>
    <definedName name="NSN">[1]Ure!$F$63</definedName>
    <definedName name="NSS" localSheetId="3">[1]Ure!$E$63</definedName>
    <definedName name="NSS">[1]Ure!$E$63</definedName>
    <definedName name="NSVTD" localSheetId="3">[1]Ure!$O$70</definedName>
    <definedName name="NSVTD">[1]Ure!$O$70</definedName>
    <definedName name="NSVTD1" localSheetId="3">[1]Ure!$I$71</definedName>
    <definedName name="NSVTD1">[1]Ure!$I$71</definedName>
    <definedName name="NSVTD2" localSheetId="3">[1]Ure!$J$71</definedName>
    <definedName name="NSVTD2">[1]Ure!$J$71</definedName>
    <definedName name="Obrat" localSheetId="1">#REF!</definedName>
    <definedName name="Obrat" localSheetId="2">#REF!</definedName>
    <definedName name="odpTopDodat" localSheetId="1">#REF!</definedName>
    <definedName name="odpTopDodat" localSheetId="2">#REF!</definedName>
    <definedName name="ove_niz" localSheetId="1">#REF!</definedName>
    <definedName name="ove_niz" localSheetId="2">#REF!</definedName>
    <definedName name="ove_prim_niz" localSheetId="1">#REF!</definedName>
    <definedName name="ove_prim_niz" localSheetId="2">#REF!</definedName>
    <definedName name="ove_zapis_niz" localSheetId="1">#REF!</definedName>
    <definedName name="ove_zapis_niz" localSheetId="2">#REF!</definedName>
    <definedName name="ove15_izr" localSheetId="3">[3]Podpore_OVE!$B$18</definedName>
    <definedName name="ove15_izr">[3]Podpore_OVE!$B$18</definedName>
    <definedName name="ove4_pre_izr" localSheetId="3">[3]Podpore_OVE!$B$41</definedName>
    <definedName name="ove4_pre_izr">[3]Podpore_OVE!$B$41</definedName>
    <definedName name="ove5_pre_izr" localSheetId="3">[3]Podpore_OVE!$B$37</definedName>
    <definedName name="ove5_pre_izr">[3]Podpore_OVE!$B$37</definedName>
    <definedName name="ove6_pre_izr" localSheetId="3">[3]Podpore_OVE!$C$41</definedName>
    <definedName name="ove6_pre_izr">[3]Podpore_OVE!$C$41</definedName>
    <definedName name="ove8_pre_izr" localSheetId="3">[3]Podpore_OVE!$B$36</definedName>
    <definedName name="ove8_pre_izr">[3]Podpore_OVE!$B$36</definedName>
    <definedName name="Pel" localSheetId="1">#REF!</definedName>
    <definedName name="Pel" localSheetId="2">#REF!</definedName>
    <definedName name="polozDodOve_niz" localSheetId="1">#REF!</definedName>
    <definedName name="polozDodOve_niz" localSheetId="2">#REF!</definedName>
    <definedName name="polozDodSORR_niz" localSheetId="1">#REF!</definedName>
    <definedName name="polozDodSORR_niz" localSheetId="2">#REF!</definedName>
    <definedName name="Pt" localSheetId="1">#REF!</definedName>
    <definedName name="Pt" localSheetId="2">#REF!</definedName>
    <definedName name="SEmT" localSheetId="3">[5]CO2!$J$5</definedName>
    <definedName name="SEmT">[5]CO2!$J$5</definedName>
    <definedName name="skup_niz" localSheetId="1">#REF!</definedName>
    <definedName name="skup_niz" localSheetId="2">#REF!</definedName>
    <definedName name="spte_niz" localSheetId="1">#REF!</definedName>
    <definedName name="spte_niz" localSheetId="2">#REF!</definedName>
    <definedName name="spte_prim_niz" localSheetId="1">#REF!</definedName>
    <definedName name="spte_prim_niz" localSheetId="2">#REF!</definedName>
    <definedName name="spte_zapis_niz" localSheetId="1">#REF!</definedName>
    <definedName name="spte_zapis_niz" localSheetId="2">#REF!</definedName>
    <definedName name="spte4_pre_izr" localSheetId="3">[3]Podpore_SPTE!$B$36</definedName>
    <definedName name="spte4_pre_izr">[3]Podpore_SPTE!$B$36</definedName>
    <definedName name="spte5_pre_izr" localSheetId="3">[3]Podpore_SPTE!$B$32</definedName>
    <definedName name="spte5_pre_izr">[3]Podpore_SPTE!$B$32</definedName>
    <definedName name="spte6_pre_izr" localSheetId="3">[3]Podpore_SPTE!$C$36</definedName>
    <definedName name="spte6_pre_izr">[3]Podpore_SPTE!$C$36</definedName>
    <definedName name="spte8_pre_izr" localSheetId="3">[3]Podpore_SPTE!$B$31</definedName>
    <definedName name="spte8_pre_izr">[3]Podpore_SPTE!$B$31</definedName>
    <definedName name="SPTEzacRedDelDatum" localSheetId="1">#REF!</definedName>
    <definedName name="SPTEzacRedDelDatum" localSheetId="2">#REF!</definedName>
    <definedName name="SREINV" localSheetId="3">[1]Enote!$E$32</definedName>
    <definedName name="SREINV">[1]Enote!$E$32</definedName>
    <definedName name="Ss" localSheetId="1">#REF!</definedName>
    <definedName name="Ss" localSheetId="2">#REF!</definedName>
    <definedName name="Ss0" localSheetId="1">#REF!</definedName>
    <definedName name="Ss0" localSheetId="2">#REF!</definedName>
    <definedName name="SSD" localSheetId="3">[1]Ure!$D$62</definedName>
    <definedName name="SSD">[1]Ure!$D$62</definedName>
    <definedName name="SSN" localSheetId="3">[1]Ure!$F$62</definedName>
    <definedName name="SSN">[1]Ure!$F$62</definedName>
    <definedName name="SSS" localSheetId="3">[1]Ure!$E$62</definedName>
    <definedName name="SSS">[1]Ure!$E$62</definedName>
    <definedName name="Sst" localSheetId="1">#REF!</definedName>
    <definedName name="Sst" localSheetId="2">#REF!</definedName>
    <definedName name="SSVTD" localSheetId="3">[1]Ure!$O$69</definedName>
    <definedName name="SSVTD">[1]Ure!$O$69</definedName>
    <definedName name="SSVTD1" localSheetId="3">[1]Ure!$I$70</definedName>
    <definedName name="SSVTD1">[1]Ure!$I$70</definedName>
    <definedName name="SSVTD2" localSheetId="3">[1]Ure!$J$70</definedName>
    <definedName name="SSVTD2">[1]Ure!$J$70</definedName>
    <definedName name="stObratUr" localSheetId="1">#REF!</definedName>
    <definedName name="stObratUr" localSheetId="2">#REF!</definedName>
    <definedName name="Svzd" localSheetId="1">#REF!</definedName>
    <definedName name="Svzd" localSheetId="2">#REF!</definedName>
    <definedName name="TEl" localSheetId="1">#REF!</definedName>
    <definedName name="TEl" localSheetId="2">#REF!</definedName>
    <definedName name="Topl" localSheetId="1">#REF!</definedName>
    <definedName name="Topl" localSheetId="2">#REF!</definedName>
    <definedName name="Ture" localSheetId="1">#REF!</definedName>
    <definedName name="Ture" localSheetId="2">#REF!</definedName>
    <definedName name="UnitFactor" localSheetId="3">[2]Cover!$Q$121</definedName>
    <definedName name="UnitFactor">[2]Cover!$Q$121</definedName>
    <definedName name="UnitList" localSheetId="3">[2]Cover!$Q$116:$Q$117</definedName>
    <definedName name="UnitList">[2]Cover!$Q$116:$Q$117</definedName>
    <definedName name="ure" localSheetId="1">#REF!</definedName>
    <definedName name="ure" localSheetId="2">#REF!</definedName>
    <definedName name="UreDel" localSheetId="3">[1]Ure!$I$61:$J$63</definedName>
    <definedName name="UreDel">[1]Ure!$I$61:$J$63</definedName>
    <definedName name="UreSNP" localSheetId="3">[1]Ure!$N$61:$O$63</definedName>
    <definedName name="UreSNP">[1]Ure!$N$61:$O$63</definedName>
    <definedName name="VSD" localSheetId="3">[1]Ure!$D$61</definedName>
    <definedName name="VSD">[1]Ure!$D$61</definedName>
    <definedName name="VSN" localSheetId="3">[1]Ure!$F$61</definedName>
    <definedName name="VSN">[1]Ure!$F$61</definedName>
    <definedName name="VSS" localSheetId="3">[1]Ure!$E$61</definedName>
    <definedName name="VSS">[1]Ure!$E$61</definedName>
    <definedName name="VSVTD" localSheetId="3">[1]Ure!$O$68</definedName>
    <definedName name="VSVTD">[1]Ure!$O$68</definedName>
    <definedName name="VSVTD1" localSheetId="3">[1]Ure!$I$69</definedName>
    <definedName name="VSVTD1">[1]Ure!$I$69</definedName>
    <definedName name="VSVTD2" localSheetId="3">[1]Ure!$J$69</definedName>
    <definedName name="VSVTD2">[1]Ure!$J$69</definedName>
    <definedName name="zacRedDelDatum" localSheetId="1">#REF!</definedName>
    <definedName name="zacRedDelDatum" localSheetId="2">#REF!</definedName>
  </definedNames>
  <calcPr calcId="162913"/>
</workbook>
</file>

<file path=xl/calcChain.xml><?xml version="1.0" encoding="utf-8"?>
<calcChain xmlns="http://schemas.openxmlformats.org/spreadsheetml/2006/main">
  <c r="B10" i="8" l="1"/>
  <c r="B11" i="8" s="1"/>
  <c r="B12" i="8" s="1"/>
  <c r="B13" i="8" s="1"/>
  <c r="B14" i="8" s="1"/>
  <c r="B15" i="8" s="1"/>
  <c r="B16" i="8" s="1"/>
  <c r="B17" i="8" s="1"/>
  <c r="B18" i="8" s="1"/>
  <c r="B19" i="8" s="1"/>
  <c r="B20" i="8" s="1"/>
  <c r="R10" i="33" l="1"/>
  <c r="AP11" i="33"/>
  <c r="AX11" i="33" s="1"/>
  <c r="BF11" i="33" s="1"/>
  <c r="AM11" i="33"/>
  <c r="AU11" i="33" s="1"/>
  <c r="BC11" i="33" s="1"/>
  <c r="AI11" i="33"/>
  <c r="AH11" i="33"/>
  <c r="AG11" i="33"/>
  <c r="AO11" i="33" s="1"/>
  <c r="AW11" i="33" s="1"/>
  <c r="BE11" i="33" s="1"/>
  <c r="AF11" i="33"/>
  <c r="AN11" i="33" s="1"/>
  <c r="AV11" i="33" s="1"/>
  <c r="BD11" i="33" s="1"/>
  <c r="AE11" i="33"/>
  <c r="AD11" i="33"/>
  <c r="AL11" i="33" s="1"/>
  <c r="AT11" i="33" s="1"/>
  <c r="BB11" i="33" s="1"/>
  <c r="AC11" i="33"/>
  <c r="AK11" i="33" s="1"/>
  <c r="AS11" i="33" l="1"/>
  <c r="AQ11" i="33"/>
  <c r="AY11" i="33" l="1"/>
  <c r="BA11" i="33"/>
  <c r="BG11" i="33" l="1"/>
  <c r="BG14" i="33"/>
  <c r="BF14" i="33"/>
  <c r="BE14" i="33"/>
  <c r="BD14" i="33"/>
  <c r="BC14" i="33"/>
  <c r="BB14" i="33"/>
  <c r="BA14" i="33"/>
  <c r="AY14" i="33"/>
  <c r="AX14" i="33"/>
  <c r="AW14" i="33"/>
  <c r="AV14" i="33"/>
  <c r="AU14" i="33"/>
  <c r="AT14" i="33"/>
  <c r="AS14" i="33"/>
  <c r="AQ14" i="33"/>
  <c r="AP14" i="33"/>
  <c r="AO14" i="33"/>
  <c r="AN14" i="33"/>
  <c r="AM14" i="33"/>
  <c r="AL14" i="33"/>
  <c r="AK14" i="33"/>
  <c r="AI14" i="33"/>
  <c r="AH14" i="33"/>
  <c r="AG14" i="33"/>
  <c r="AF14" i="33"/>
  <c r="AE14" i="33"/>
  <c r="AD14" i="33"/>
  <c r="AC14" i="33"/>
  <c r="AA14" i="33"/>
  <c r="Z14" i="33"/>
  <c r="Y14" i="33"/>
  <c r="X14" i="33"/>
  <c r="W14" i="33"/>
  <c r="V14" i="33"/>
  <c r="U14" i="33"/>
  <c r="T14" i="33"/>
  <c r="R14" i="33"/>
  <c r="Q14" i="33"/>
  <c r="P14" i="33"/>
  <c r="O14" i="33"/>
  <c r="N14" i="33"/>
  <c r="M14" i="33"/>
  <c r="L14" i="33"/>
  <c r="K14" i="33"/>
  <c r="J14" i="33"/>
  <c r="I14" i="33"/>
  <c r="H14" i="33"/>
  <c r="G14" i="33"/>
  <c r="F14" i="33"/>
  <c r="BG13" i="33"/>
  <c r="BG10" i="33" s="1"/>
  <c r="BF13" i="33"/>
  <c r="BF10" i="33" s="1"/>
  <c r="BE13" i="33"/>
  <c r="BE10" i="33" s="1"/>
  <c r="BD13" i="33"/>
  <c r="BD10" i="33" s="1"/>
  <c r="BC13" i="33"/>
  <c r="BC10" i="33" s="1"/>
  <c r="BB13" i="33"/>
  <c r="BB10" i="33" s="1"/>
  <c r="BA13" i="33"/>
  <c r="BA10" i="33" s="1"/>
  <c r="AY13" i="33"/>
  <c r="AY10" i="33" s="1"/>
  <c r="AX13" i="33"/>
  <c r="AX10" i="33" s="1"/>
  <c r="AW13" i="33"/>
  <c r="AW10" i="33" s="1"/>
  <c r="AV13" i="33"/>
  <c r="AV10" i="33" s="1"/>
  <c r="AU13" i="33"/>
  <c r="AU10" i="33" s="1"/>
  <c r="AT13" i="33"/>
  <c r="AT10" i="33" s="1"/>
  <c r="AS13" i="33"/>
  <c r="AS10" i="33" s="1"/>
  <c r="AQ13" i="33"/>
  <c r="AQ10" i="33" s="1"/>
  <c r="AP13" i="33"/>
  <c r="AP10" i="33" s="1"/>
  <c r="AO13" i="33"/>
  <c r="AO10" i="33" s="1"/>
  <c r="AN13" i="33"/>
  <c r="AN10" i="33" s="1"/>
  <c r="AM13" i="33"/>
  <c r="AM10" i="33" s="1"/>
  <c r="AL13" i="33"/>
  <c r="AL10" i="33" s="1"/>
  <c r="AK13" i="33"/>
  <c r="AK10" i="33" s="1"/>
  <c r="AI13" i="33"/>
  <c r="AI10" i="33" s="1"/>
  <c r="AH13" i="33"/>
  <c r="AH10" i="33" s="1"/>
  <c r="AG13" i="33"/>
  <c r="AG10" i="33" s="1"/>
  <c r="AF13" i="33"/>
  <c r="AF10" i="33" s="1"/>
  <c r="AE13" i="33"/>
  <c r="AE10" i="33" s="1"/>
  <c r="AD13" i="33"/>
  <c r="AD10" i="33" s="1"/>
  <c r="AC13" i="33"/>
  <c r="AC10" i="33" s="1"/>
  <c r="AA13" i="33"/>
  <c r="AA10" i="33" s="1"/>
  <c r="Z13" i="33"/>
  <c r="Z10" i="33" s="1"/>
  <c r="Y13" i="33"/>
  <c r="Y10" i="33" s="1"/>
  <c r="X13" i="33"/>
  <c r="X10" i="33" s="1"/>
  <c r="W13" i="33"/>
  <c r="W10" i="33" s="1"/>
  <c r="V13" i="33"/>
  <c r="V10" i="33" s="1"/>
  <c r="U13" i="33"/>
  <c r="U10" i="33" s="1"/>
  <c r="T13" i="33"/>
  <c r="T10" i="33" s="1"/>
  <c r="Q13" i="33"/>
  <c r="Q10" i="33" s="1"/>
  <c r="P13" i="33"/>
  <c r="P10" i="33" s="1"/>
  <c r="O13" i="33"/>
  <c r="O10" i="33" s="1"/>
  <c r="N13" i="33"/>
  <c r="N10" i="33" s="1"/>
  <c r="M13" i="33"/>
  <c r="M10" i="33" s="1"/>
  <c r="L13" i="33"/>
  <c r="L10" i="33" s="1"/>
  <c r="K13" i="33"/>
  <c r="K10" i="33" s="1"/>
  <c r="J13" i="33"/>
  <c r="J10" i="33" s="1"/>
  <c r="I13" i="33"/>
  <c r="I10" i="33" s="1"/>
  <c r="H13" i="33"/>
  <c r="H10" i="33" s="1"/>
  <c r="G13" i="33"/>
  <c r="G10" i="33" s="1"/>
  <c r="F13" i="33"/>
  <c r="F10" i="33" s="1"/>
  <c r="E14" i="33"/>
  <c r="E13" i="33"/>
  <c r="E10" i="33" s="1"/>
  <c r="BG12" i="33"/>
  <c r="BF12" i="33"/>
  <c r="BF8" i="33" s="1"/>
  <c r="BE12" i="33"/>
  <c r="BE8" i="33" s="1"/>
  <c r="BD12" i="33"/>
  <c r="BD8" i="33" s="1"/>
  <c r="BC12" i="33"/>
  <c r="BC8" i="33" s="1"/>
  <c r="BB12" i="33"/>
  <c r="BB8" i="33" s="1"/>
  <c r="BA12" i="33"/>
  <c r="BA8" i="33" s="1"/>
  <c r="AY12" i="33"/>
  <c r="AY8" i="33" s="1"/>
  <c r="AX12" i="33"/>
  <c r="AX8" i="33" s="1"/>
  <c r="AW12" i="33"/>
  <c r="AW8" i="33" s="1"/>
  <c r="AV12" i="33"/>
  <c r="AV8" i="33" s="1"/>
  <c r="AU12" i="33"/>
  <c r="AU8" i="33" s="1"/>
  <c r="AT12" i="33"/>
  <c r="AT8" i="33" s="1"/>
  <c r="AS12" i="33"/>
  <c r="AS8" i="33" s="1"/>
  <c r="AQ12" i="33"/>
  <c r="AQ8" i="33" s="1"/>
  <c r="AP12" i="33"/>
  <c r="AP8" i="33" s="1"/>
  <c r="AO12" i="33"/>
  <c r="AO8" i="33" s="1"/>
  <c r="AN12" i="33"/>
  <c r="AN8" i="33" s="1"/>
  <c r="AM12" i="33"/>
  <c r="AM8" i="33" s="1"/>
  <c r="AL12" i="33"/>
  <c r="AL8" i="33" s="1"/>
  <c r="AK12" i="33"/>
  <c r="AK8" i="33" s="1"/>
  <c r="AI12" i="33"/>
  <c r="AI8" i="33" s="1"/>
  <c r="AH12" i="33"/>
  <c r="AH8" i="33" s="1"/>
  <c r="AG12" i="33"/>
  <c r="AG8" i="33" s="1"/>
  <c r="AF12" i="33"/>
  <c r="AF8" i="33" s="1"/>
  <c r="AE12" i="33"/>
  <c r="AE8" i="33" s="1"/>
  <c r="AD12" i="33"/>
  <c r="AD8" i="33" s="1"/>
  <c r="AC12" i="33"/>
  <c r="AC8" i="33" s="1"/>
  <c r="AA12" i="33"/>
  <c r="AA8" i="33" s="1"/>
  <c r="Z12" i="33"/>
  <c r="Z8" i="33" s="1"/>
  <c r="Y12" i="33"/>
  <c r="Y8" i="33" s="1"/>
  <c r="X12" i="33"/>
  <c r="X8" i="33" s="1"/>
  <c r="W12" i="33"/>
  <c r="W8" i="33" s="1"/>
  <c r="V12" i="33"/>
  <c r="V8" i="33" s="1"/>
  <c r="U12" i="33"/>
  <c r="U8" i="33" s="1"/>
  <c r="T12" i="33"/>
  <c r="T8" i="33" s="1"/>
  <c r="R12" i="33"/>
  <c r="R8" i="33" s="1"/>
  <c r="Q12" i="33"/>
  <c r="Q8" i="33" s="1"/>
  <c r="P12" i="33"/>
  <c r="P8" i="33" s="1"/>
  <c r="O12" i="33"/>
  <c r="O8" i="33" s="1"/>
  <c r="N12" i="33"/>
  <c r="N8" i="33" s="1"/>
  <c r="M12" i="33"/>
  <c r="M8" i="33" s="1"/>
  <c r="L12" i="33"/>
  <c r="L8" i="33" s="1"/>
  <c r="K12" i="33"/>
  <c r="K8" i="33" s="1"/>
  <c r="J12" i="33"/>
  <c r="J8" i="33" s="1"/>
  <c r="I12" i="33"/>
  <c r="I8" i="33" s="1"/>
  <c r="H12" i="33"/>
  <c r="H8" i="33" s="1"/>
  <c r="G12" i="33"/>
  <c r="G8" i="33" s="1"/>
  <c r="F12" i="33"/>
  <c r="F8" i="33" s="1"/>
  <c r="E12" i="33"/>
  <c r="E8" i="33" s="1"/>
  <c r="N9" i="33" l="1"/>
  <c r="W9" i="33"/>
  <c r="BG9" i="33"/>
  <c r="AY9" i="33"/>
  <c r="H9" i="33"/>
  <c r="Y9" i="33"/>
  <c r="AS9" i="33"/>
  <c r="E9" i="33"/>
  <c r="M9" i="33"/>
  <c r="V9" i="33"/>
  <c r="AE9" i="33"/>
  <c r="AN9" i="33"/>
  <c r="AW9" i="33"/>
  <c r="BF9" i="33"/>
  <c r="AF9" i="33"/>
  <c r="X9" i="33"/>
  <c r="AH9" i="33"/>
  <c r="Z9" i="33"/>
  <c r="J9" i="33"/>
  <c r="R9" i="33"/>
  <c r="AA9" i="33"/>
  <c r="AK9" i="33"/>
  <c r="AT9" i="33"/>
  <c r="BC9" i="33"/>
  <c r="F9" i="33"/>
  <c r="AO9" i="33"/>
  <c r="O9" i="33"/>
  <c r="AG9" i="33"/>
  <c r="P9" i="33"/>
  <c r="BA9" i="33"/>
  <c r="I9" i="33"/>
  <c r="AI9" i="33"/>
  <c r="K9" i="33"/>
  <c r="T9" i="33"/>
  <c r="AC9" i="33"/>
  <c r="AL9" i="33"/>
  <c r="AU9" i="33"/>
  <c r="BD9" i="33"/>
  <c r="BG8" i="33"/>
  <c r="AX9" i="33"/>
  <c r="G9" i="33"/>
  <c r="AP9" i="33"/>
  <c r="AQ9" i="33"/>
  <c r="Q9" i="33"/>
  <c r="BB9" i="33"/>
  <c r="L9" i="33"/>
  <c r="U9" i="33"/>
  <c r="AD9" i="33"/>
  <c r="AM9" i="33"/>
  <c r="AV9" i="33"/>
  <c r="BE9" i="33"/>
  <c r="BH124" i="8" l="1"/>
  <c r="AZ124" i="8"/>
  <c r="AR124" i="8"/>
  <c r="AJ124" i="8"/>
  <c r="AB124" i="8"/>
  <c r="S124" i="8"/>
  <c r="BO123" i="8"/>
  <c r="BN123" i="8"/>
  <c r="BM123" i="8"/>
  <c r="BL123" i="8"/>
  <c r="BK123" i="8"/>
  <c r="BJ123" i="8"/>
  <c r="BI123" i="8"/>
  <c r="BH123" i="8"/>
  <c r="BH125" i="8" s="1"/>
  <c r="BG123" i="8"/>
  <c r="BF123" i="8"/>
  <c r="BE123" i="8"/>
  <c r="BD123" i="8"/>
  <c r="BC123" i="8"/>
  <c r="BB123" i="8"/>
  <c r="BA123" i="8"/>
  <c r="AZ123" i="8"/>
  <c r="AZ125" i="8" s="1"/>
  <c r="AY123" i="8"/>
  <c r="AX123" i="8"/>
  <c r="AW123" i="8"/>
  <c r="AV123" i="8"/>
  <c r="AU123" i="8"/>
  <c r="AT123" i="8"/>
  <c r="AS123" i="8"/>
  <c r="AR123" i="8"/>
  <c r="AR125" i="8" s="1"/>
  <c r="AQ123" i="8"/>
  <c r="AP123" i="8"/>
  <c r="AO123" i="8"/>
  <c r="AN123" i="8"/>
  <c r="AM123" i="8"/>
  <c r="AL123" i="8"/>
  <c r="AK123" i="8"/>
  <c r="AJ123" i="8"/>
  <c r="AJ125" i="8" s="1"/>
  <c r="AI123" i="8"/>
  <c r="AH123" i="8"/>
  <c r="AG123" i="8"/>
  <c r="AF123" i="8"/>
  <c r="AE123" i="8"/>
  <c r="AD123" i="8"/>
  <c r="AC123" i="8"/>
  <c r="AB123" i="8"/>
  <c r="AB125" i="8" s="1"/>
  <c r="AA123" i="8"/>
  <c r="Z123" i="8"/>
  <c r="Y123" i="8"/>
  <c r="X123" i="8"/>
  <c r="W123" i="8"/>
  <c r="V123" i="8"/>
  <c r="U123" i="8"/>
  <c r="T123" i="8"/>
  <c r="S123" i="8"/>
  <c r="R123" i="8"/>
  <c r="Q123" i="8"/>
  <c r="P123" i="8"/>
  <c r="O123" i="8"/>
  <c r="N123" i="8"/>
  <c r="M123" i="8"/>
  <c r="L123" i="8"/>
  <c r="K123" i="8"/>
  <c r="J123" i="8"/>
  <c r="I123" i="8"/>
  <c r="H123" i="8"/>
  <c r="G123" i="8"/>
  <c r="F123" i="8"/>
  <c r="E123" i="8"/>
  <c r="C11" i="17"/>
  <c r="D11" i="17"/>
  <c r="S125" i="8" l="1"/>
  <c r="Q27" i="4" l="1"/>
  <c r="P27" i="4"/>
  <c r="O27" i="4"/>
  <c r="N27" i="4"/>
  <c r="M27" i="4"/>
  <c r="L27" i="4"/>
  <c r="K27" i="4"/>
  <c r="J27" i="4"/>
  <c r="I27" i="4"/>
  <c r="H27" i="4"/>
  <c r="G27" i="4"/>
  <c r="F27" i="4"/>
  <c r="E27" i="4"/>
  <c r="BL119" i="8"/>
  <c r="BK119" i="8"/>
  <c r="BJ119" i="8"/>
  <c r="BI119" i="8"/>
  <c r="BG119" i="8"/>
  <c r="BF119" i="8"/>
  <c r="BE119" i="8"/>
  <c r="BD119" i="8"/>
  <c r="BC119" i="8"/>
  <c r="BB119" i="8"/>
  <c r="BA119" i="8"/>
  <c r="AY119" i="8"/>
  <c r="AX119" i="8"/>
  <c r="AW119" i="8"/>
  <c r="AV119" i="8"/>
  <c r="AU119" i="8"/>
  <c r="AT119" i="8"/>
  <c r="AS119" i="8"/>
  <c r="AQ119" i="8"/>
  <c r="AP119" i="8"/>
  <c r="AO119" i="8"/>
  <c r="AN119" i="8"/>
  <c r="AM119" i="8"/>
  <c r="AL119" i="8"/>
  <c r="AK119" i="8"/>
  <c r="AI119" i="8"/>
  <c r="AH119" i="8"/>
  <c r="AG119" i="8"/>
  <c r="AF119" i="8"/>
  <c r="AE119" i="8"/>
  <c r="AD119" i="8"/>
  <c r="AC119" i="8"/>
  <c r="AA119" i="8"/>
  <c r="Z119" i="8"/>
  <c r="Y119" i="8"/>
  <c r="X119" i="8"/>
  <c r="W119" i="8"/>
  <c r="V119" i="8"/>
  <c r="U119" i="8"/>
  <c r="T119" i="8"/>
  <c r="R119" i="8"/>
  <c r="Q119" i="8"/>
  <c r="P119" i="8"/>
  <c r="O119" i="8"/>
  <c r="N119" i="8"/>
  <c r="M119" i="8"/>
  <c r="L119" i="8"/>
  <c r="K119" i="8"/>
  <c r="J119" i="8"/>
  <c r="I119" i="8"/>
  <c r="H119" i="8"/>
  <c r="G119" i="8"/>
  <c r="F119" i="8"/>
  <c r="BO118" i="8"/>
  <c r="BN118" i="8"/>
  <c r="BM118" i="8"/>
  <c r="BL118" i="8"/>
  <c r="BK118" i="8"/>
  <c r="BJ118" i="8"/>
  <c r="BI118" i="8"/>
  <c r="BG118" i="8"/>
  <c r="BF118" i="8"/>
  <c r="BE118" i="8"/>
  <c r="BD118" i="8"/>
  <c r="BC118" i="8"/>
  <c r="BB118" i="8"/>
  <c r="BA118" i="8"/>
  <c r="AY118" i="8"/>
  <c r="AX118" i="8"/>
  <c r="AW118" i="8"/>
  <c r="AV118" i="8"/>
  <c r="AU118" i="8"/>
  <c r="AT118" i="8"/>
  <c r="AS118" i="8"/>
  <c r="AQ118" i="8"/>
  <c r="AP118" i="8"/>
  <c r="AO118" i="8"/>
  <c r="AN118" i="8"/>
  <c r="AM118" i="8"/>
  <c r="AL118" i="8"/>
  <c r="AK118" i="8"/>
  <c r="AI118" i="8"/>
  <c r="AH118" i="8"/>
  <c r="AG118" i="8"/>
  <c r="AF118" i="8"/>
  <c r="AE118" i="8"/>
  <c r="AD118" i="8"/>
  <c r="AC118" i="8"/>
  <c r="AA118" i="8"/>
  <c r="Z118" i="8"/>
  <c r="Y118" i="8"/>
  <c r="X118" i="8"/>
  <c r="W118" i="8"/>
  <c r="V118" i="8"/>
  <c r="U118" i="8"/>
  <c r="T118" i="8"/>
  <c r="R118" i="8"/>
  <c r="Q118" i="8"/>
  <c r="P118" i="8"/>
  <c r="O118" i="8"/>
  <c r="N118" i="8"/>
  <c r="M118" i="8"/>
  <c r="L118" i="8"/>
  <c r="K118" i="8"/>
  <c r="J118" i="8"/>
  <c r="I118" i="8"/>
  <c r="H118" i="8"/>
  <c r="G118" i="8"/>
  <c r="F118" i="8"/>
  <c r="E119" i="8"/>
  <c r="E118" i="8"/>
  <c r="BG46" i="8" l="1"/>
  <c r="BF46" i="8"/>
  <c r="BE46" i="8"/>
  <c r="BD46" i="8"/>
  <c r="BC46" i="8"/>
  <c r="BB46" i="8"/>
  <c r="BA46" i="8"/>
  <c r="AY46" i="8"/>
  <c r="AX46" i="8"/>
  <c r="AW46" i="8"/>
  <c r="AV46" i="8"/>
  <c r="AU46" i="8"/>
  <c r="AT46" i="8"/>
  <c r="AS46" i="8"/>
  <c r="AQ46" i="8"/>
  <c r="AP46" i="8"/>
  <c r="AO46" i="8"/>
  <c r="AN46" i="8"/>
  <c r="AM46" i="8"/>
  <c r="AL46" i="8"/>
  <c r="AK46" i="8"/>
  <c r="AI46" i="8"/>
  <c r="AH46" i="8"/>
  <c r="AG46" i="8"/>
  <c r="AF46" i="8"/>
  <c r="AE46" i="8"/>
  <c r="AD46" i="8"/>
  <c r="AC46" i="8"/>
  <c r="AA46" i="8"/>
  <c r="Z46" i="8"/>
  <c r="Y46" i="8"/>
  <c r="X46" i="8"/>
  <c r="W46" i="8"/>
  <c r="V46" i="8"/>
  <c r="U46" i="8"/>
  <c r="T46" i="8"/>
  <c r="Q46" i="8"/>
  <c r="I46" i="8"/>
  <c r="BG66" i="8"/>
  <c r="BF66" i="8"/>
  <c r="BE66" i="8"/>
  <c r="BD66" i="8"/>
  <c r="BC66" i="8"/>
  <c r="BB66" i="8"/>
  <c r="BA66" i="8"/>
  <c r="AY66" i="8"/>
  <c r="AX66" i="8"/>
  <c r="AW66" i="8"/>
  <c r="AV66" i="8"/>
  <c r="AU66" i="8"/>
  <c r="AT66" i="8"/>
  <c r="AS66" i="8"/>
  <c r="AQ66" i="8"/>
  <c r="AP66" i="8"/>
  <c r="AO66" i="8"/>
  <c r="AN66" i="8"/>
  <c r="AM66" i="8"/>
  <c r="AL66" i="8"/>
  <c r="AK66" i="8"/>
  <c r="AI66" i="8"/>
  <c r="AH66" i="8"/>
  <c r="AG66" i="8"/>
  <c r="AF66" i="8"/>
  <c r="AE66" i="8"/>
  <c r="AD66" i="8"/>
  <c r="AC66" i="8"/>
  <c r="AA66" i="8"/>
  <c r="Z66" i="8"/>
  <c r="Y66" i="8"/>
  <c r="X66" i="8"/>
  <c r="W66" i="8"/>
  <c r="V66" i="8"/>
  <c r="U66" i="8"/>
  <c r="T66" i="8"/>
  <c r="R66" i="8"/>
  <c r="Q66" i="8"/>
  <c r="P66" i="8"/>
  <c r="O66" i="8"/>
  <c r="N66" i="8"/>
  <c r="M66" i="8"/>
  <c r="L66" i="8"/>
  <c r="K66" i="8"/>
  <c r="J66" i="8"/>
  <c r="I66" i="8"/>
  <c r="H66" i="8"/>
  <c r="G66" i="8"/>
  <c r="F66" i="8"/>
  <c r="E66" i="8"/>
  <c r="E46" i="8"/>
  <c r="F46" i="8"/>
  <c r="G46" i="8"/>
  <c r="H46" i="8"/>
  <c r="J46" i="8"/>
  <c r="K46" i="8"/>
  <c r="L46" i="8"/>
  <c r="M46" i="8"/>
  <c r="N46" i="8"/>
  <c r="O46" i="8"/>
  <c r="P46" i="8"/>
  <c r="R46" i="8"/>
  <c r="E61" i="8"/>
  <c r="F61" i="8"/>
  <c r="G61" i="8"/>
  <c r="H61" i="8"/>
  <c r="I61" i="8"/>
  <c r="J61" i="8"/>
  <c r="K61" i="8"/>
  <c r="L61" i="8"/>
  <c r="M61" i="8"/>
  <c r="N61" i="8"/>
  <c r="O61" i="8"/>
  <c r="P61" i="8"/>
  <c r="Q61" i="8"/>
  <c r="R61" i="8"/>
  <c r="D12" i="17"/>
  <c r="D44" i="17" l="1"/>
  <c r="B27" i="21"/>
  <c r="B28" i="21" s="1"/>
  <c r="AI80" i="8"/>
  <c r="BG97" i="8"/>
  <c r="BF97" i="8"/>
  <c r="BE97" i="8"/>
  <c r="BD97" i="8"/>
  <c r="BC97" i="8"/>
  <c r="BB97" i="8"/>
  <c r="BA97" i="8"/>
  <c r="AY97" i="8"/>
  <c r="AX97" i="8"/>
  <c r="AW97" i="8"/>
  <c r="AV97" i="8"/>
  <c r="AU97" i="8"/>
  <c r="AT97" i="8"/>
  <c r="AS97" i="8"/>
  <c r="AQ97" i="8"/>
  <c r="AP97" i="8"/>
  <c r="AO97" i="8"/>
  <c r="AN97" i="8"/>
  <c r="AM97" i="8"/>
  <c r="AL97" i="8"/>
  <c r="AK97" i="8"/>
  <c r="AI97" i="8"/>
  <c r="AH97" i="8"/>
  <c r="AG97" i="8"/>
  <c r="AF97" i="8"/>
  <c r="AE97" i="8"/>
  <c r="AD97" i="8"/>
  <c r="AC97" i="8"/>
  <c r="AA97" i="8"/>
  <c r="Z97" i="8"/>
  <c r="Y97" i="8"/>
  <c r="X97" i="8"/>
  <c r="W97" i="8"/>
  <c r="V97" i="8"/>
  <c r="U97" i="8"/>
  <c r="T97" i="8"/>
  <c r="R97" i="8"/>
  <c r="Q97" i="8"/>
  <c r="P97" i="8"/>
  <c r="O97" i="8"/>
  <c r="N97" i="8"/>
  <c r="M97" i="8"/>
  <c r="L97" i="8"/>
  <c r="K97" i="8"/>
  <c r="J97" i="8"/>
  <c r="I97" i="8"/>
  <c r="H97" i="8"/>
  <c r="G97" i="8"/>
  <c r="F97" i="8"/>
  <c r="BG96" i="8"/>
  <c r="BF96" i="8"/>
  <c r="BE96" i="8"/>
  <c r="BD96" i="8"/>
  <c r="BC96" i="8"/>
  <c r="BB96" i="8"/>
  <c r="BA96" i="8"/>
  <c r="AY96" i="8"/>
  <c r="AX96" i="8"/>
  <c r="AW96" i="8"/>
  <c r="AV96" i="8"/>
  <c r="AU96" i="8"/>
  <c r="AT96" i="8"/>
  <c r="AS96" i="8"/>
  <c r="AQ96" i="8"/>
  <c r="AP96" i="8"/>
  <c r="AO96" i="8"/>
  <c r="AN96" i="8"/>
  <c r="AM96" i="8"/>
  <c r="AL96" i="8"/>
  <c r="AK96" i="8"/>
  <c r="AI96" i="8"/>
  <c r="AH96" i="8"/>
  <c r="AG96" i="8"/>
  <c r="AF96" i="8"/>
  <c r="AE96" i="8"/>
  <c r="AD96" i="8"/>
  <c r="AC96" i="8"/>
  <c r="AA96" i="8"/>
  <c r="Z96" i="8"/>
  <c r="Y96" i="8"/>
  <c r="X96" i="8"/>
  <c r="W96" i="8"/>
  <c r="V96" i="8"/>
  <c r="U96" i="8"/>
  <c r="T96" i="8"/>
  <c r="R96" i="8"/>
  <c r="Q96" i="8"/>
  <c r="P96" i="8"/>
  <c r="O96" i="8"/>
  <c r="N96" i="8"/>
  <c r="M96" i="8"/>
  <c r="L96" i="8"/>
  <c r="K96" i="8"/>
  <c r="J96" i="8"/>
  <c r="I96" i="8"/>
  <c r="H96" i="8"/>
  <c r="G96" i="8"/>
  <c r="F96" i="8"/>
  <c r="BG95" i="8"/>
  <c r="BF95" i="8"/>
  <c r="BE95" i="8"/>
  <c r="BD95" i="8"/>
  <c r="BC95" i="8"/>
  <c r="BB95" i="8"/>
  <c r="BA95" i="8"/>
  <c r="AY95" i="8"/>
  <c r="AX95" i="8"/>
  <c r="AW95" i="8"/>
  <c r="AV95" i="8"/>
  <c r="AU95" i="8"/>
  <c r="AT95" i="8"/>
  <c r="AS95" i="8"/>
  <c r="AQ95" i="8"/>
  <c r="AP95" i="8"/>
  <c r="AO95" i="8"/>
  <c r="AN95" i="8"/>
  <c r="AM95" i="8"/>
  <c r="AL95" i="8"/>
  <c r="AK95" i="8"/>
  <c r="AI95" i="8"/>
  <c r="AH95" i="8"/>
  <c r="AG95" i="8"/>
  <c r="AF95" i="8"/>
  <c r="AE95" i="8"/>
  <c r="AD95" i="8"/>
  <c r="AC95" i="8"/>
  <c r="AA95" i="8"/>
  <c r="Z95" i="8"/>
  <c r="Y95" i="8"/>
  <c r="X95" i="8"/>
  <c r="W95" i="8"/>
  <c r="V95" i="8"/>
  <c r="U95" i="8"/>
  <c r="T95" i="8"/>
  <c r="R95" i="8"/>
  <c r="Q95" i="8"/>
  <c r="P95" i="8"/>
  <c r="O95" i="8"/>
  <c r="N95" i="8"/>
  <c r="M95" i="8"/>
  <c r="L95" i="8"/>
  <c r="K95" i="8"/>
  <c r="J95" i="8"/>
  <c r="I95" i="8"/>
  <c r="H95" i="8"/>
  <c r="G95" i="8"/>
  <c r="F95" i="8"/>
  <c r="BG94" i="8"/>
  <c r="BF94" i="8"/>
  <c r="BE94" i="8"/>
  <c r="BD94" i="8"/>
  <c r="BC94" i="8"/>
  <c r="BB94" i="8"/>
  <c r="BA94" i="8"/>
  <c r="AY94" i="8"/>
  <c r="AX94" i="8"/>
  <c r="AW94" i="8"/>
  <c r="AV94" i="8"/>
  <c r="AU94" i="8"/>
  <c r="AT94" i="8"/>
  <c r="AS94" i="8"/>
  <c r="AQ94" i="8"/>
  <c r="AP94" i="8"/>
  <c r="AO94" i="8"/>
  <c r="AN94" i="8"/>
  <c r="AM94" i="8"/>
  <c r="AL94" i="8"/>
  <c r="AK94" i="8"/>
  <c r="AI94" i="8"/>
  <c r="AH94" i="8"/>
  <c r="AG94" i="8"/>
  <c r="AF94" i="8"/>
  <c r="AE94" i="8"/>
  <c r="AD94" i="8"/>
  <c r="AC94" i="8"/>
  <c r="AA94" i="8"/>
  <c r="Z94" i="8"/>
  <c r="Y94" i="8"/>
  <c r="X94" i="8"/>
  <c r="W94" i="8"/>
  <c r="V94" i="8"/>
  <c r="U94" i="8"/>
  <c r="T94" i="8"/>
  <c r="R94" i="8"/>
  <c r="Q94" i="8"/>
  <c r="P94" i="8"/>
  <c r="O94" i="8"/>
  <c r="N94" i="8"/>
  <c r="M94" i="8"/>
  <c r="L94" i="8"/>
  <c r="K94" i="8"/>
  <c r="J94" i="8"/>
  <c r="I94" i="8"/>
  <c r="H94" i="8"/>
  <c r="G94" i="8"/>
  <c r="F94" i="8"/>
  <c r="BG93" i="8"/>
  <c r="BF93" i="8"/>
  <c r="BE93" i="8"/>
  <c r="BD93" i="8"/>
  <c r="BC93" i="8"/>
  <c r="BB93" i="8"/>
  <c r="BA93" i="8"/>
  <c r="AY93" i="8"/>
  <c r="AX93" i="8"/>
  <c r="AW93" i="8"/>
  <c r="AV93" i="8"/>
  <c r="AU93" i="8"/>
  <c r="AT93" i="8"/>
  <c r="AS93" i="8"/>
  <c r="AQ93" i="8"/>
  <c r="AP93" i="8"/>
  <c r="AO93" i="8"/>
  <c r="AN93" i="8"/>
  <c r="AM93" i="8"/>
  <c r="AL93" i="8"/>
  <c r="AK93" i="8"/>
  <c r="AI93" i="8"/>
  <c r="AH93" i="8"/>
  <c r="AG93" i="8"/>
  <c r="AF93" i="8"/>
  <c r="AE93" i="8"/>
  <c r="AD93" i="8"/>
  <c r="AC93" i="8"/>
  <c r="AA93" i="8"/>
  <c r="Z93" i="8"/>
  <c r="Y93" i="8"/>
  <c r="X93" i="8"/>
  <c r="W93" i="8"/>
  <c r="V93" i="8"/>
  <c r="U93" i="8"/>
  <c r="T93" i="8"/>
  <c r="R93" i="8"/>
  <c r="Q93" i="8"/>
  <c r="P93" i="8"/>
  <c r="O93" i="8"/>
  <c r="N93" i="8"/>
  <c r="M93" i="8"/>
  <c r="L93" i="8"/>
  <c r="K93" i="8"/>
  <c r="J93" i="8"/>
  <c r="I93" i="8"/>
  <c r="H93" i="8"/>
  <c r="G93" i="8"/>
  <c r="F93" i="8"/>
  <c r="BG92" i="8"/>
  <c r="BF92" i="8"/>
  <c r="BE92" i="8"/>
  <c r="BD92" i="8"/>
  <c r="BC92" i="8"/>
  <c r="BB92" i="8"/>
  <c r="BA92" i="8"/>
  <c r="AY92" i="8"/>
  <c r="AX92" i="8"/>
  <c r="AW92" i="8"/>
  <c r="AV92" i="8"/>
  <c r="AU92" i="8"/>
  <c r="AT92" i="8"/>
  <c r="AS92" i="8"/>
  <c r="AQ92" i="8"/>
  <c r="AP92" i="8"/>
  <c r="AO92" i="8"/>
  <c r="AN92" i="8"/>
  <c r="AM92" i="8"/>
  <c r="AL92" i="8"/>
  <c r="AK92" i="8"/>
  <c r="AI92" i="8"/>
  <c r="AH92" i="8"/>
  <c r="AG92" i="8"/>
  <c r="AF92" i="8"/>
  <c r="AE92" i="8"/>
  <c r="AD92" i="8"/>
  <c r="AC92" i="8"/>
  <c r="AA92" i="8"/>
  <c r="Z92" i="8"/>
  <c r="Y92" i="8"/>
  <c r="X92" i="8"/>
  <c r="W92" i="8"/>
  <c r="V92" i="8"/>
  <c r="U92" i="8"/>
  <c r="T92" i="8"/>
  <c r="R92" i="8"/>
  <c r="Q92" i="8"/>
  <c r="P92" i="8"/>
  <c r="O92" i="8"/>
  <c r="N92" i="8"/>
  <c r="M92" i="8"/>
  <c r="L92" i="8"/>
  <c r="K92" i="8"/>
  <c r="J92" i="8"/>
  <c r="I92" i="8"/>
  <c r="H92" i="8"/>
  <c r="G92" i="8"/>
  <c r="F92" i="8"/>
  <c r="BG91" i="8"/>
  <c r="BF91" i="8"/>
  <c r="BE91" i="8"/>
  <c r="BD91" i="8"/>
  <c r="BC91" i="8"/>
  <c r="BB91" i="8"/>
  <c r="BA91" i="8"/>
  <c r="AY91" i="8"/>
  <c r="AX91" i="8"/>
  <c r="AW91" i="8"/>
  <c r="AV91" i="8"/>
  <c r="AU91" i="8"/>
  <c r="AT91" i="8"/>
  <c r="AS91" i="8"/>
  <c r="AQ91" i="8"/>
  <c r="AP91" i="8"/>
  <c r="AO91" i="8"/>
  <c r="AN91" i="8"/>
  <c r="AM91" i="8"/>
  <c r="AL91" i="8"/>
  <c r="AK91" i="8"/>
  <c r="AI91" i="8"/>
  <c r="AH91" i="8"/>
  <c r="AG91" i="8"/>
  <c r="AF91" i="8"/>
  <c r="AE91" i="8"/>
  <c r="AD91" i="8"/>
  <c r="AC91" i="8"/>
  <c r="AA91" i="8"/>
  <c r="Z91" i="8"/>
  <c r="Y91" i="8"/>
  <c r="X91" i="8"/>
  <c r="W91" i="8"/>
  <c r="V91" i="8"/>
  <c r="U91" i="8"/>
  <c r="T91" i="8"/>
  <c r="R91" i="8"/>
  <c r="Q91" i="8"/>
  <c r="P91" i="8"/>
  <c r="O91" i="8"/>
  <c r="N91" i="8"/>
  <c r="M91" i="8"/>
  <c r="L91" i="8"/>
  <c r="K91" i="8"/>
  <c r="J91" i="8"/>
  <c r="I91" i="8"/>
  <c r="H91" i="8"/>
  <c r="G91" i="8"/>
  <c r="F91" i="8"/>
  <c r="BG90" i="8"/>
  <c r="BF90" i="8"/>
  <c r="BE90" i="8"/>
  <c r="BD90" i="8"/>
  <c r="BC90" i="8"/>
  <c r="BB90" i="8"/>
  <c r="BA90" i="8"/>
  <c r="AY90" i="8"/>
  <c r="AX90" i="8"/>
  <c r="AW90" i="8"/>
  <c r="AV90" i="8"/>
  <c r="AU90" i="8"/>
  <c r="AT90" i="8"/>
  <c r="AS90" i="8"/>
  <c r="AQ90" i="8"/>
  <c r="AP90" i="8"/>
  <c r="AO90" i="8"/>
  <c r="AN90" i="8"/>
  <c r="AM90" i="8"/>
  <c r="AL90" i="8"/>
  <c r="AK90" i="8"/>
  <c r="AI90" i="8"/>
  <c r="AH90" i="8"/>
  <c r="AG90" i="8"/>
  <c r="AF90" i="8"/>
  <c r="AE90" i="8"/>
  <c r="AD90" i="8"/>
  <c r="AC90" i="8"/>
  <c r="AA90" i="8"/>
  <c r="Z90" i="8"/>
  <c r="Y90" i="8"/>
  <c r="X90" i="8"/>
  <c r="W90" i="8"/>
  <c r="V90" i="8"/>
  <c r="U90" i="8"/>
  <c r="T90" i="8"/>
  <c r="R90" i="8"/>
  <c r="Q90" i="8"/>
  <c r="P90" i="8"/>
  <c r="O90" i="8"/>
  <c r="N90" i="8"/>
  <c r="M90" i="8"/>
  <c r="L90" i="8"/>
  <c r="K90" i="8"/>
  <c r="J90" i="8"/>
  <c r="I90" i="8"/>
  <c r="H90" i="8"/>
  <c r="G90" i="8"/>
  <c r="F90" i="8"/>
  <c r="BG89" i="8"/>
  <c r="BF89" i="8"/>
  <c r="BE89" i="8"/>
  <c r="BD89" i="8"/>
  <c r="BC89" i="8"/>
  <c r="BB89" i="8"/>
  <c r="BA89" i="8"/>
  <c r="AY89" i="8"/>
  <c r="AX89" i="8"/>
  <c r="AW89" i="8"/>
  <c r="AV89" i="8"/>
  <c r="AU89" i="8"/>
  <c r="AT89" i="8"/>
  <c r="AS89" i="8"/>
  <c r="AQ89" i="8"/>
  <c r="AP89" i="8"/>
  <c r="AO89" i="8"/>
  <c r="AN89" i="8"/>
  <c r="AM89" i="8"/>
  <c r="AL89" i="8"/>
  <c r="AK89" i="8"/>
  <c r="AI89" i="8"/>
  <c r="AH89" i="8"/>
  <c r="AG89" i="8"/>
  <c r="AF89" i="8"/>
  <c r="AE89" i="8"/>
  <c r="AD89" i="8"/>
  <c r="AC89" i="8"/>
  <c r="AA89" i="8"/>
  <c r="Z89" i="8"/>
  <c r="Y89" i="8"/>
  <c r="X89" i="8"/>
  <c r="W89" i="8"/>
  <c r="V89" i="8"/>
  <c r="U89" i="8"/>
  <c r="T89" i="8"/>
  <c r="R89" i="8"/>
  <c r="Q89" i="8"/>
  <c r="P89" i="8"/>
  <c r="O89" i="8"/>
  <c r="N89" i="8"/>
  <c r="M89" i="8"/>
  <c r="L89" i="8"/>
  <c r="K89" i="8"/>
  <c r="J89" i="8"/>
  <c r="I89" i="8"/>
  <c r="H89" i="8"/>
  <c r="G89" i="8"/>
  <c r="F89" i="8"/>
  <c r="BG88" i="8"/>
  <c r="BF88" i="8"/>
  <c r="BE88" i="8"/>
  <c r="BD88" i="8"/>
  <c r="BC88" i="8"/>
  <c r="BB88" i="8"/>
  <c r="BA88" i="8"/>
  <c r="AY88" i="8"/>
  <c r="AX88" i="8"/>
  <c r="AW88" i="8"/>
  <c r="AV88" i="8"/>
  <c r="AU88" i="8"/>
  <c r="AT88" i="8"/>
  <c r="AS88" i="8"/>
  <c r="AQ88" i="8"/>
  <c r="AP88" i="8"/>
  <c r="AO88" i="8"/>
  <c r="AN88" i="8"/>
  <c r="AM88" i="8"/>
  <c r="AL88" i="8"/>
  <c r="AK88" i="8"/>
  <c r="AI88" i="8"/>
  <c r="AH88" i="8"/>
  <c r="AG88" i="8"/>
  <c r="AF88" i="8"/>
  <c r="AE88" i="8"/>
  <c r="AD88" i="8"/>
  <c r="AC88" i="8"/>
  <c r="AA88" i="8"/>
  <c r="Z88" i="8"/>
  <c r="Y88" i="8"/>
  <c r="X88" i="8"/>
  <c r="W88" i="8"/>
  <c r="V88" i="8"/>
  <c r="U88" i="8"/>
  <c r="T88" i="8"/>
  <c r="R88" i="8"/>
  <c r="Q88" i="8"/>
  <c r="P88" i="8"/>
  <c r="O88" i="8"/>
  <c r="N88" i="8"/>
  <c r="M88" i="8"/>
  <c r="L88" i="8"/>
  <c r="K88" i="8"/>
  <c r="J88" i="8"/>
  <c r="I88" i="8"/>
  <c r="H88" i="8"/>
  <c r="G88" i="8"/>
  <c r="F88" i="8"/>
  <c r="BG87" i="8"/>
  <c r="BF87" i="8"/>
  <c r="BE87" i="8"/>
  <c r="BD87" i="8"/>
  <c r="BC87" i="8"/>
  <c r="BB87" i="8"/>
  <c r="BA87" i="8"/>
  <c r="AY87" i="8"/>
  <c r="AX87" i="8"/>
  <c r="AW87" i="8"/>
  <c r="AV87" i="8"/>
  <c r="AU87" i="8"/>
  <c r="AT87" i="8"/>
  <c r="AS87" i="8"/>
  <c r="AQ87" i="8"/>
  <c r="AP87" i="8"/>
  <c r="AO87" i="8"/>
  <c r="AN87" i="8"/>
  <c r="AM87" i="8"/>
  <c r="AL87" i="8"/>
  <c r="AK87" i="8"/>
  <c r="AI87" i="8"/>
  <c r="AH87" i="8"/>
  <c r="AG87" i="8"/>
  <c r="AF87" i="8"/>
  <c r="AE87" i="8"/>
  <c r="AD87" i="8"/>
  <c r="AC87" i="8"/>
  <c r="AA87" i="8"/>
  <c r="Z87" i="8"/>
  <c r="Y87" i="8"/>
  <c r="X87" i="8"/>
  <c r="W87" i="8"/>
  <c r="V87" i="8"/>
  <c r="U87" i="8"/>
  <c r="T87" i="8"/>
  <c r="R87" i="8"/>
  <c r="Q87" i="8"/>
  <c r="P87" i="8"/>
  <c r="O87" i="8"/>
  <c r="N87" i="8"/>
  <c r="M87" i="8"/>
  <c r="L87" i="8"/>
  <c r="K87" i="8"/>
  <c r="J87" i="8"/>
  <c r="I87" i="8"/>
  <c r="H87" i="8"/>
  <c r="G87" i="8"/>
  <c r="F87" i="8"/>
  <c r="BG86" i="8"/>
  <c r="BF86" i="8"/>
  <c r="BE86" i="8"/>
  <c r="BD86" i="8"/>
  <c r="BC86" i="8"/>
  <c r="BB86" i="8"/>
  <c r="BA86" i="8"/>
  <c r="AY86" i="8"/>
  <c r="AX86" i="8"/>
  <c r="AW86" i="8"/>
  <c r="AV86" i="8"/>
  <c r="AU86" i="8"/>
  <c r="AT86" i="8"/>
  <c r="AS86" i="8"/>
  <c r="AQ86" i="8"/>
  <c r="AP86" i="8"/>
  <c r="AO86" i="8"/>
  <c r="AN86" i="8"/>
  <c r="AM86" i="8"/>
  <c r="AL86" i="8"/>
  <c r="AK86" i="8"/>
  <c r="AI86" i="8"/>
  <c r="AH86" i="8"/>
  <c r="AG86" i="8"/>
  <c r="AF86" i="8"/>
  <c r="AE86" i="8"/>
  <c r="AD86" i="8"/>
  <c r="AC86" i="8"/>
  <c r="AA86" i="8"/>
  <c r="Z86" i="8"/>
  <c r="Y86" i="8"/>
  <c r="X86" i="8"/>
  <c r="W86" i="8"/>
  <c r="V86" i="8"/>
  <c r="U86" i="8"/>
  <c r="T86" i="8"/>
  <c r="R86" i="8"/>
  <c r="Q86" i="8"/>
  <c r="P86" i="8"/>
  <c r="O86" i="8"/>
  <c r="N86" i="8"/>
  <c r="M86" i="8"/>
  <c r="L86" i="8"/>
  <c r="K86" i="8"/>
  <c r="J86" i="8"/>
  <c r="I86" i="8"/>
  <c r="H86" i="8"/>
  <c r="G86" i="8"/>
  <c r="F86" i="8"/>
  <c r="BG82" i="8"/>
  <c r="BF82" i="8"/>
  <c r="BE82" i="8"/>
  <c r="BD82" i="8"/>
  <c r="BC82" i="8"/>
  <c r="BB82" i="8"/>
  <c r="BA82" i="8"/>
  <c r="AY82" i="8"/>
  <c r="AX82" i="8"/>
  <c r="AW82" i="8"/>
  <c r="AV82" i="8"/>
  <c r="AU82" i="8"/>
  <c r="AT82" i="8"/>
  <c r="AS82" i="8"/>
  <c r="AQ82" i="8"/>
  <c r="AP82" i="8"/>
  <c r="AO82" i="8"/>
  <c r="AN82" i="8"/>
  <c r="AM82" i="8"/>
  <c r="AL82" i="8"/>
  <c r="AK82" i="8"/>
  <c r="AI82" i="8"/>
  <c r="AH82" i="8"/>
  <c r="AG82" i="8"/>
  <c r="AF82" i="8"/>
  <c r="AE82" i="8"/>
  <c r="AD82" i="8"/>
  <c r="AC82" i="8"/>
  <c r="AA82" i="8"/>
  <c r="Z82" i="8"/>
  <c r="Y82" i="8"/>
  <c r="X82" i="8"/>
  <c r="W82" i="8"/>
  <c r="V82" i="8"/>
  <c r="U82" i="8"/>
  <c r="T82" i="8"/>
  <c r="R82" i="8"/>
  <c r="Q82" i="8"/>
  <c r="P82" i="8"/>
  <c r="O82" i="8"/>
  <c r="N82" i="8"/>
  <c r="M82" i="8"/>
  <c r="L82" i="8"/>
  <c r="K82" i="8"/>
  <c r="J82" i="8"/>
  <c r="I82" i="8"/>
  <c r="H82" i="8"/>
  <c r="G82" i="8"/>
  <c r="F82" i="8"/>
  <c r="BG81" i="8"/>
  <c r="BF81" i="8"/>
  <c r="BE81" i="8"/>
  <c r="BD81" i="8"/>
  <c r="BC81" i="8"/>
  <c r="BB81" i="8"/>
  <c r="BA81" i="8"/>
  <c r="AY81" i="8"/>
  <c r="AX81" i="8"/>
  <c r="AW81" i="8"/>
  <c r="AV81" i="8"/>
  <c r="AU81" i="8"/>
  <c r="AT81" i="8"/>
  <c r="AS81" i="8"/>
  <c r="AQ81" i="8"/>
  <c r="AP81" i="8"/>
  <c r="AO81" i="8"/>
  <c r="AN81" i="8"/>
  <c r="AM81" i="8"/>
  <c r="AL81" i="8"/>
  <c r="AK81" i="8"/>
  <c r="AI81" i="8"/>
  <c r="AH81" i="8"/>
  <c r="AG81" i="8"/>
  <c r="AF81" i="8"/>
  <c r="AE81" i="8"/>
  <c r="AD81" i="8"/>
  <c r="AC81" i="8"/>
  <c r="AA81" i="8"/>
  <c r="Z81" i="8"/>
  <c r="Y81" i="8"/>
  <c r="X81" i="8"/>
  <c r="W81" i="8"/>
  <c r="V81" i="8"/>
  <c r="U81" i="8"/>
  <c r="T81" i="8"/>
  <c r="R81" i="8"/>
  <c r="Q81" i="8"/>
  <c r="P81" i="8"/>
  <c r="O81" i="8"/>
  <c r="N81" i="8"/>
  <c r="M81" i="8"/>
  <c r="L81" i="8"/>
  <c r="K81" i="8"/>
  <c r="J81" i="8"/>
  <c r="I81" i="8"/>
  <c r="H81" i="8"/>
  <c r="G81" i="8"/>
  <c r="F81" i="8"/>
  <c r="BG80" i="8"/>
  <c r="BF80" i="8"/>
  <c r="BE80" i="8"/>
  <c r="BD80" i="8"/>
  <c r="BC80" i="8"/>
  <c r="BB80" i="8"/>
  <c r="BA80" i="8"/>
  <c r="AY80" i="8"/>
  <c r="AX80" i="8"/>
  <c r="AW80" i="8"/>
  <c r="AV80" i="8"/>
  <c r="AU80" i="8"/>
  <c r="AT80" i="8"/>
  <c r="AS80" i="8"/>
  <c r="AQ80" i="8"/>
  <c r="AP80" i="8"/>
  <c r="AO80" i="8"/>
  <c r="AN80" i="8"/>
  <c r="AM80" i="8"/>
  <c r="AL80" i="8"/>
  <c r="AK80" i="8"/>
  <c r="AH80" i="8"/>
  <c r="AG80" i="8"/>
  <c r="AF80" i="8"/>
  <c r="AE80" i="8"/>
  <c r="AD80" i="8"/>
  <c r="AC80" i="8"/>
  <c r="AA80" i="8"/>
  <c r="Z80" i="8"/>
  <c r="Y80" i="8"/>
  <c r="X80" i="8"/>
  <c r="W80" i="8"/>
  <c r="V80" i="8"/>
  <c r="U80" i="8"/>
  <c r="T80" i="8"/>
  <c r="R80" i="8"/>
  <c r="Q80" i="8"/>
  <c r="P80" i="8"/>
  <c r="O80" i="8"/>
  <c r="N80" i="8"/>
  <c r="M80" i="8"/>
  <c r="L80" i="8"/>
  <c r="K80" i="8"/>
  <c r="J80" i="8"/>
  <c r="I80" i="8"/>
  <c r="H80" i="8"/>
  <c r="G80" i="8"/>
  <c r="F80" i="8"/>
  <c r="BG79" i="8"/>
  <c r="BF79" i="8"/>
  <c r="BE79" i="8"/>
  <c r="BD79" i="8"/>
  <c r="BC79" i="8"/>
  <c r="BB79" i="8"/>
  <c r="BA79" i="8"/>
  <c r="AY79" i="8"/>
  <c r="AX79" i="8"/>
  <c r="AW79" i="8"/>
  <c r="AV79" i="8"/>
  <c r="AU79" i="8"/>
  <c r="AT79" i="8"/>
  <c r="AS79" i="8"/>
  <c r="AQ79" i="8"/>
  <c r="AP79" i="8"/>
  <c r="AO79" i="8"/>
  <c r="AN79" i="8"/>
  <c r="AM79" i="8"/>
  <c r="AL79" i="8"/>
  <c r="AK79" i="8"/>
  <c r="AI79" i="8"/>
  <c r="AH79" i="8"/>
  <c r="AG79" i="8"/>
  <c r="AF79" i="8"/>
  <c r="AE79" i="8"/>
  <c r="AD79" i="8"/>
  <c r="AC79" i="8"/>
  <c r="AA79" i="8"/>
  <c r="Z79" i="8"/>
  <c r="Y79" i="8"/>
  <c r="X79" i="8"/>
  <c r="W79" i="8"/>
  <c r="V79" i="8"/>
  <c r="U79" i="8"/>
  <c r="T79" i="8"/>
  <c r="R79" i="8"/>
  <c r="Q79" i="8"/>
  <c r="P79" i="8"/>
  <c r="O79" i="8"/>
  <c r="N79" i="8"/>
  <c r="M79" i="8"/>
  <c r="L79" i="8"/>
  <c r="K79" i="8"/>
  <c r="J79" i="8"/>
  <c r="I79" i="8"/>
  <c r="H79" i="8"/>
  <c r="G79" i="8"/>
  <c r="F79" i="8"/>
  <c r="BG78" i="8"/>
  <c r="BF78" i="8"/>
  <c r="BE78" i="8"/>
  <c r="BD78" i="8"/>
  <c r="BC78" i="8"/>
  <c r="BB78" i="8"/>
  <c r="BA78" i="8"/>
  <c r="AY78" i="8"/>
  <c r="AX78" i="8"/>
  <c r="AW78" i="8"/>
  <c r="AV78" i="8"/>
  <c r="AU78" i="8"/>
  <c r="AT78" i="8"/>
  <c r="AS78" i="8"/>
  <c r="AQ78" i="8"/>
  <c r="AP78" i="8"/>
  <c r="AO78" i="8"/>
  <c r="AN78" i="8"/>
  <c r="AM78" i="8"/>
  <c r="AL78" i="8"/>
  <c r="AK78" i="8"/>
  <c r="AI78" i="8"/>
  <c r="AH78" i="8"/>
  <c r="AG78" i="8"/>
  <c r="AF78" i="8"/>
  <c r="AE78" i="8"/>
  <c r="AD78" i="8"/>
  <c r="AC78" i="8"/>
  <c r="AA78" i="8"/>
  <c r="Z78" i="8"/>
  <c r="Y78" i="8"/>
  <c r="X78" i="8"/>
  <c r="W78" i="8"/>
  <c r="V78" i="8"/>
  <c r="U78" i="8"/>
  <c r="T78" i="8"/>
  <c r="R78" i="8"/>
  <c r="Q78" i="8"/>
  <c r="P78" i="8"/>
  <c r="O78" i="8"/>
  <c r="N78" i="8"/>
  <c r="M78" i="8"/>
  <c r="L78" i="8"/>
  <c r="K78" i="8"/>
  <c r="J78" i="8"/>
  <c r="I78" i="8"/>
  <c r="H78" i="8"/>
  <c r="G78" i="8"/>
  <c r="F78" i="8"/>
  <c r="BG77" i="8"/>
  <c r="BF77" i="8"/>
  <c r="BE77" i="8"/>
  <c r="BD77" i="8"/>
  <c r="BC77" i="8"/>
  <c r="BB77" i="8"/>
  <c r="BA77" i="8"/>
  <c r="AY77" i="8"/>
  <c r="AX77" i="8"/>
  <c r="AW77" i="8"/>
  <c r="AV77" i="8"/>
  <c r="AU77" i="8"/>
  <c r="AT77" i="8"/>
  <c r="AS77" i="8"/>
  <c r="AQ77" i="8"/>
  <c r="AP77" i="8"/>
  <c r="AO77" i="8"/>
  <c r="AN77" i="8"/>
  <c r="AM77" i="8"/>
  <c r="AL77" i="8"/>
  <c r="AK77" i="8"/>
  <c r="AI77" i="8"/>
  <c r="AH77" i="8"/>
  <c r="AG77" i="8"/>
  <c r="AF77" i="8"/>
  <c r="AE77" i="8"/>
  <c r="AD77" i="8"/>
  <c r="AC77" i="8"/>
  <c r="AA77" i="8"/>
  <c r="Z77" i="8"/>
  <c r="Y77" i="8"/>
  <c r="X77" i="8"/>
  <c r="W77" i="8"/>
  <c r="V77" i="8"/>
  <c r="U77" i="8"/>
  <c r="T77" i="8"/>
  <c r="R77" i="8"/>
  <c r="Q77" i="8"/>
  <c r="P77" i="8"/>
  <c r="O77" i="8"/>
  <c r="N77" i="8"/>
  <c r="M77" i="8"/>
  <c r="L77" i="8"/>
  <c r="K77" i="8"/>
  <c r="J77" i="8"/>
  <c r="I77" i="8"/>
  <c r="H77" i="8"/>
  <c r="G77" i="8"/>
  <c r="F77" i="8"/>
  <c r="BG76" i="8"/>
  <c r="BF76" i="8"/>
  <c r="BE76" i="8"/>
  <c r="BD76" i="8"/>
  <c r="BC76" i="8"/>
  <c r="BB76" i="8"/>
  <c r="BA76" i="8"/>
  <c r="AY76" i="8"/>
  <c r="AX76" i="8"/>
  <c r="AW76" i="8"/>
  <c r="AV76" i="8"/>
  <c r="AU76" i="8"/>
  <c r="AT76" i="8"/>
  <c r="AS76" i="8"/>
  <c r="AQ76" i="8"/>
  <c r="AP76" i="8"/>
  <c r="AO76" i="8"/>
  <c r="AN76" i="8"/>
  <c r="AM76" i="8"/>
  <c r="AL76" i="8"/>
  <c r="AK76" i="8"/>
  <c r="AI76" i="8"/>
  <c r="AH76" i="8"/>
  <c r="AG76" i="8"/>
  <c r="AF76" i="8"/>
  <c r="AE76" i="8"/>
  <c r="AD76" i="8"/>
  <c r="AC76" i="8"/>
  <c r="AA76" i="8"/>
  <c r="Z76" i="8"/>
  <c r="Y76" i="8"/>
  <c r="X76" i="8"/>
  <c r="W76" i="8"/>
  <c r="V76" i="8"/>
  <c r="U76" i="8"/>
  <c r="T76" i="8"/>
  <c r="R76" i="8"/>
  <c r="Q76" i="8"/>
  <c r="P76" i="8"/>
  <c r="O76" i="8"/>
  <c r="N76" i="8"/>
  <c r="M76" i="8"/>
  <c r="L76" i="8"/>
  <c r="K76" i="8"/>
  <c r="J76" i="8"/>
  <c r="I76" i="8"/>
  <c r="H76" i="8"/>
  <c r="G76" i="8"/>
  <c r="F76" i="8"/>
  <c r="BG75" i="8"/>
  <c r="BF75" i="8"/>
  <c r="BE75" i="8"/>
  <c r="BD75" i="8"/>
  <c r="BC75" i="8"/>
  <c r="BB75" i="8"/>
  <c r="BA75" i="8"/>
  <c r="AY75" i="8"/>
  <c r="AX75" i="8"/>
  <c r="AW75" i="8"/>
  <c r="AV75" i="8"/>
  <c r="AU75" i="8"/>
  <c r="AT75" i="8"/>
  <c r="AS75" i="8"/>
  <c r="AQ75" i="8"/>
  <c r="AP75" i="8"/>
  <c r="AO75" i="8"/>
  <c r="AN75" i="8"/>
  <c r="AM75" i="8"/>
  <c r="AL75" i="8"/>
  <c r="AK75" i="8"/>
  <c r="AI75" i="8"/>
  <c r="AH75" i="8"/>
  <c r="AG75" i="8"/>
  <c r="AF75" i="8"/>
  <c r="AE75" i="8"/>
  <c r="AD75" i="8"/>
  <c r="AC75" i="8"/>
  <c r="AA75" i="8"/>
  <c r="Z75" i="8"/>
  <c r="Y75" i="8"/>
  <c r="X75" i="8"/>
  <c r="W75" i="8"/>
  <c r="V75" i="8"/>
  <c r="U75" i="8"/>
  <c r="T75" i="8"/>
  <c r="R75" i="8"/>
  <c r="Q75" i="8"/>
  <c r="P75" i="8"/>
  <c r="O75" i="8"/>
  <c r="N75" i="8"/>
  <c r="M75" i="8"/>
  <c r="L75" i="8"/>
  <c r="K75" i="8"/>
  <c r="J75" i="8"/>
  <c r="I75" i="8"/>
  <c r="H75" i="8"/>
  <c r="G75" i="8"/>
  <c r="F75" i="8"/>
  <c r="BG74" i="8"/>
  <c r="BF74" i="8"/>
  <c r="BE74" i="8"/>
  <c r="BD74" i="8"/>
  <c r="BC74" i="8"/>
  <c r="BB74" i="8"/>
  <c r="BA74" i="8"/>
  <c r="AY74" i="8"/>
  <c r="AX74" i="8"/>
  <c r="AW74" i="8"/>
  <c r="AV74" i="8"/>
  <c r="AU74" i="8"/>
  <c r="AT74" i="8"/>
  <c r="AS74" i="8"/>
  <c r="AQ74" i="8"/>
  <c r="AP74" i="8"/>
  <c r="AO74" i="8"/>
  <c r="AN74" i="8"/>
  <c r="AM74" i="8"/>
  <c r="AL74" i="8"/>
  <c r="AK74" i="8"/>
  <c r="AI74" i="8"/>
  <c r="AH74" i="8"/>
  <c r="AG74" i="8"/>
  <c r="AF74" i="8"/>
  <c r="AE74" i="8"/>
  <c r="AD74" i="8"/>
  <c r="AC74" i="8"/>
  <c r="AA74" i="8"/>
  <c r="Z74" i="8"/>
  <c r="Y74" i="8"/>
  <c r="X74" i="8"/>
  <c r="W74" i="8"/>
  <c r="V74" i="8"/>
  <c r="U74" i="8"/>
  <c r="T74" i="8"/>
  <c r="R74" i="8"/>
  <c r="Q74" i="8"/>
  <c r="P74" i="8"/>
  <c r="O74" i="8"/>
  <c r="N74" i="8"/>
  <c r="M74" i="8"/>
  <c r="L74" i="8"/>
  <c r="K74" i="8"/>
  <c r="J74" i="8"/>
  <c r="I74" i="8"/>
  <c r="H74" i="8"/>
  <c r="G74" i="8"/>
  <c r="F74" i="8"/>
  <c r="BG73" i="8"/>
  <c r="BF73" i="8"/>
  <c r="BE73" i="8"/>
  <c r="BD73" i="8"/>
  <c r="BC73" i="8"/>
  <c r="BB73" i="8"/>
  <c r="BA73" i="8"/>
  <c r="AY73" i="8"/>
  <c r="AX73" i="8"/>
  <c r="AW73" i="8"/>
  <c r="AV73" i="8"/>
  <c r="AU73" i="8"/>
  <c r="AT73" i="8"/>
  <c r="AS73" i="8"/>
  <c r="AQ73" i="8"/>
  <c r="AP73" i="8"/>
  <c r="AO73" i="8"/>
  <c r="AN73" i="8"/>
  <c r="AM73" i="8"/>
  <c r="AL73" i="8"/>
  <c r="AK73" i="8"/>
  <c r="AI73" i="8"/>
  <c r="AH73" i="8"/>
  <c r="AG73" i="8"/>
  <c r="AF73" i="8"/>
  <c r="AE73" i="8"/>
  <c r="AD73" i="8"/>
  <c r="AC73" i="8"/>
  <c r="AA73" i="8"/>
  <c r="Z73" i="8"/>
  <c r="Y73" i="8"/>
  <c r="X73" i="8"/>
  <c r="W73" i="8"/>
  <c r="V73" i="8"/>
  <c r="U73" i="8"/>
  <c r="T73" i="8"/>
  <c r="R73" i="8"/>
  <c r="Q73" i="8"/>
  <c r="P73" i="8"/>
  <c r="O73" i="8"/>
  <c r="N73" i="8"/>
  <c r="M73" i="8"/>
  <c r="L73" i="8"/>
  <c r="K73" i="8"/>
  <c r="J73" i="8"/>
  <c r="I73" i="8"/>
  <c r="H73" i="8"/>
  <c r="G73" i="8"/>
  <c r="F73" i="8"/>
  <c r="BG72" i="8"/>
  <c r="BF72" i="8"/>
  <c r="BE72" i="8"/>
  <c r="BD72" i="8"/>
  <c r="BC72" i="8"/>
  <c r="BB72" i="8"/>
  <c r="BA72" i="8"/>
  <c r="AY72" i="8"/>
  <c r="AX72" i="8"/>
  <c r="AW72" i="8"/>
  <c r="AV72" i="8"/>
  <c r="AU72" i="8"/>
  <c r="AT72" i="8"/>
  <c r="AS72" i="8"/>
  <c r="AQ72" i="8"/>
  <c r="AP72" i="8"/>
  <c r="AO72" i="8"/>
  <c r="AN72" i="8"/>
  <c r="AM72" i="8"/>
  <c r="AL72" i="8"/>
  <c r="AK72" i="8"/>
  <c r="AI72" i="8"/>
  <c r="AH72" i="8"/>
  <c r="AG72" i="8"/>
  <c r="AF72" i="8"/>
  <c r="AE72" i="8"/>
  <c r="AD72" i="8"/>
  <c r="AC72" i="8"/>
  <c r="AA72" i="8"/>
  <c r="Z72" i="8"/>
  <c r="Y72" i="8"/>
  <c r="X72" i="8"/>
  <c r="W72" i="8"/>
  <c r="V72" i="8"/>
  <c r="U72" i="8"/>
  <c r="T72" i="8"/>
  <c r="R72" i="8"/>
  <c r="Q72" i="8"/>
  <c r="P72" i="8"/>
  <c r="O72" i="8"/>
  <c r="N72" i="8"/>
  <c r="M72" i="8"/>
  <c r="L72" i="8"/>
  <c r="K72" i="8"/>
  <c r="J72" i="8"/>
  <c r="I72" i="8"/>
  <c r="H72" i="8"/>
  <c r="G72" i="8"/>
  <c r="F72" i="8"/>
  <c r="BG71" i="8"/>
  <c r="BF71" i="8"/>
  <c r="BE71" i="8"/>
  <c r="BD71" i="8"/>
  <c r="BC71" i="8"/>
  <c r="BB71" i="8"/>
  <c r="BA71" i="8"/>
  <c r="AY71" i="8"/>
  <c r="AX71" i="8"/>
  <c r="AW71" i="8"/>
  <c r="AV71" i="8"/>
  <c r="AU71" i="8"/>
  <c r="AT71" i="8"/>
  <c r="AS71" i="8"/>
  <c r="AQ71" i="8"/>
  <c r="AP71" i="8"/>
  <c r="AO71" i="8"/>
  <c r="AN71" i="8"/>
  <c r="AM71" i="8"/>
  <c r="AL71" i="8"/>
  <c r="AK71" i="8"/>
  <c r="AI71" i="8"/>
  <c r="AH71" i="8"/>
  <c r="AG71" i="8"/>
  <c r="AF71" i="8"/>
  <c r="AE71" i="8"/>
  <c r="AD71" i="8"/>
  <c r="AC71" i="8"/>
  <c r="AA71" i="8"/>
  <c r="Z71" i="8"/>
  <c r="Y71" i="8"/>
  <c r="X71" i="8"/>
  <c r="W71" i="8"/>
  <c r="V71" i="8"/>
  <c r="U71" i="8"/>
  <c r="T71" i="8"/>
  <c r="R71" i="8"/>
  <c r="Q71" i="8"/>
  <c r="P71" i="8"/>
  <c r="O71" i="8"/>
  <c r="N71" i="8"/>
  <c r="M71" i="8"/>
  <c r="L71" i="8"/>
  <c r="K71" i="8"/>
  <c r="J71" i="8"/>
  <c r="I71" i="8"/>
  <c r="H71" i="8"/>
  <c r="G71" i="8"/>
  <c r="F71" i="8"/>
  <c r="E97" i="8"/>
  <c r="E96" i="8"/>
  <c r="E95" i="8"/>
  <c r="E94" i="8"/>
  <c r="E93" i="8"/>
  <c r="E92" i="8"/>
  <c r="E91" i="8"/>
  <c r="E90" i="8"/>
  <c r="E89" i="8"/>
  <c r="E88" i="8"/>
  <c r="E87" i="8"/>
  <c r="E86" i="8"/>
  <c r="E82" i="8"/>
  <c r="E81" i="8"/>
  <c r="E80" i="8"/>
  <c r="E79" i="8"/>
  <c r="E78" i="8"/>
  <c r="E77" i="8"/>
  <c r="E76" i="8"/>
  <c r="E75" i="8"/>
  <c r="E74" i="8"/>
  <c r="E73" i="8"/>
  <c r="E72" i="8"/>
  <c r="E71" i="8"/>
  <c r="BO34" i="10" l="1"/>
  <c r="BN34" i="10"/>
  <c r="BM34" i="10"/>
  <c r="BL34" i="10"/>
  <c r="BK34" i="10"/>
  <c r="BJ34" i="10"/>
  <c r="BI34" i="10"/>
  <c r="BG34" i="10"/>
  <c r="BF34" i="10"/>
  <c r="BE34" i="10"/>
  <c r="BD34" i="10"/>
  <c r="BC34" i="10"/>
  <c r="BB34" i="10"/>
  <c r="BA34" i="10"/>
  <c r="AY34" i="10"/>
  <c r="AX34" i="10"/>
  <c r="AW34" i="10"/>
  <c r="AV34" i="10"/>
  <c r="AU34" i="10"/>
  <c r="AT34" i="10"/>
  <c r="AS34" i="10"/>
  <c r="AQ34" i="10"/>
  <c r="AP34" i="10"/>
  <c r="AO34" i="10"/>
  <c r="AN34" i="10"/>
  <c r="AM34" i="10"/>
  <c r="AL34" i="10"/>
  <c r="AK34" i="10"/>
  <c r="AI34" i="10"/>
  <c r="AH34" i="10"/>
  <c r="AG34" i="10"/>
  <c r="AF34" i="10"/>
  <c r="AE34" i="10"/>
  <c r="AD34" i="10"/>
  <c r="AC34" i="10"/>
  <c r="AA34" i="10"/>
  <c r="Z34" i="10"/>
  <c r="Y34" i="10"/>
  <c r="X34" i="10"/>
  <c r="W34" i="10"/>
  <c r="V34" i="10"/>
  <c r="U34" i="10"/>
  <c r="T34" i="10"/>
  <c r="Q34" i="10"/>
  <c r="P34" i="10"/>
  <c r="O34" i="10"/>
  <c r="N34" i="10"/>
  <c r="M34" i="10"/>
  <c r="L34" i="10"/>
  <c r="K34" i="10"/>
  <c r="J34" i="10"/>
  <c r="I34" i="10"/>
  <c r="H34" i="10"/>
  <c r="G34" i="10"/>
  <c r="F34" i="10"/>
  <c r="E34" i="10"/>
  <c r="BA21" i="10"/>
  <c r="BO25" i="10"/>
  <c r="BN25" i="10"/>
  <c r="BM25" i="10"/>
  <c r="BL25" i="10"/>
  <c r="BK25" i="10"/>
  <c r="BJ25" i="10"/>
  <c r="BI25" i="10"/>
  <c r="BG25" i="10"/>
  <c r="BF25" i="10"/>
  <c r="BE25" i="10"/>
  <c r="BD25" i="10"/>
  <c r="BC25" i="10"/>
  <c r="BB25" i="10"/>
  <c r="BA25" i="10"/>
  <c r="AY25" i="10"/>
  <c r="AX25" i="10"/>
  <c r="AW25" i="10"/>
  <c r="AV25" i="10"/>
  <c r="AU25" i="10"/>
  <c r="AT25" i="10"/>
  <c r="AS25" i="10"/>
  <c r="AQ25" i="10"/>
  <c r="AP25" i="10"/>
  <c r="AO25" i="10"/>
  <c r="AN25" i="10"/>
  <c r="AM25" i="10"/>
  <c r="AL25" i="10"/>
  <c r="AK25" i="10"/>
  <c r="AI25" i="10"/>
  <c r="AH25" i="10"/>
  <c r="AG25" i="10"/>
  <c r="AF25" i="10"/>
  <c r="AE25" i="10"/>
  <c r="AD25" i="10"/>
  <c r="AC25" i="10"/>
  <c r="AA25" i="10"/>
  <c r="Z25" i="10"/>
  <c r="Y25" i="10"/>
  <c r="X25" i="10"/>
  <c r="W25" i="10"/>
  <c r="V25" i="10"/>
  <c r="U25" i="10"/>
  <c r="T25" i="10"/>
  <c r="BO24" i="10"/>
  <c r="BN24" i="10"/>
  <c r="BM24" i="10"/>
  <c r="BL24" i="10"/>
  <c r="BK24" i="10"/>
  <c r="BJ24" i="10"/>
  <c r="BI24" i="10"/>
  <c r="BG24" i="10"/>
  <c r="BF24" i="10"/>
  <c r="BE24" i="10"/>
  <c r="BD24" i="10"/>
  <c r="BC24" i="10"/>
  <c r="BB24" i="10"/>
  <c r="BA24" i="10"/>
  <c r="AY24" i="10"/>
  <c r="AX24" i="10"/>
  <c r="AW24" i="10"/>
  <c r="AV24" i="10"/>
  <c r="AU24" i="10"/>
  <c r="AT24" i="10"/>
  <c r="AS24" i="10"/>
  <c r="AQ24" i="10"/>
  <c r="AP24" i="10"/>
  <c r="AO24" i="10"/>
  <c r="AN24" i="10"/>
  <c r="AM24" i="10"/>
  <c r="AL24" i="10"/>
  <c r="AK24" i="10"/>
  <c r="AI24" i="10"/>
  <c r="AH24" i="10"/>
  <c r="AG24" i="10"/>
  <c r="AF24" i="10"/>
  <c r="AE24" i="10"/>
  <c r="AD24" i="10"/>
  <c r="AC24" i="10"/>
  <c r="AA24" i="10"/>
  <c r="Z24" i="10"/>
  <c r="Y24" i="10"/>
  <c r="X24" i="10"/>
  <c r="W24" i="10"/>
  <c r="V24" i="10"/>
  <c r="U24" i="10"/>
  <c r="T24" i="10"/>
  <c r="Q24" i="10"/>
  <c r="P24" i="10"/>
  <c r="O24" i="10"/>
  <c r="N24" i="10"/>
  <c r="M24" i="10"/>
  <c r="L24" i="10"/>
  <c r="K24" i="10"/>
  <c r="J24" i="10"/>
  <c r="I24" i="10"/>
  <c r="H24" i="10"/>
  <c r="G24" i="10"/>
  <c r="F24" i="10"/>
  <c r="E24" i="10"/>
  <c r="Q80" i="4"/>
  <c r="Q25" i="10" s="1"/>
  <c r="P80" i="4"/>
  <c r="P25" i="10" s="1"/>
  <c r="O80" i="4"/>
  <c r="O25" i="10" s="1"/>
  <c r="N80" i="4"/>
  <c r="N25" i="10" s="1"/>
  <c r="M80" i="4"/>
  <c r="M25" i="10" s="1"/>
  <c r="L80" i="4"/>
  <c r="L25" i="10" s="1"/>
  <c r="K80" i="4"/>
  <c r="K25" i="10" s="1"/>
  <c r="J80" i="4"/>
  <c r="J25" i="10" s="1"/>
  <c r="I80" i="4"/>
  <c r="I25" i="10" s="1"/>
  <c r="H80" i="4"/>
  <c r="H25" i="10" s="1"/>
  <c r="G80" i="4"/>
  <c r="G25" i="10" s="1"/>
  <c r="F80" i="4"/>
  <c r="F25" i="10" s="1"/>
  <c r="E80" i="4"/>
  <c r="E25" i="10" s="1"/>
  <c r="BO32" i="10" l="1"/>
  <c r="BN32" i="10"/>
  <c r="BM32" i="10"/>
  <c r="BL32" i="10"/>
  <c r="BK32" i="10"/>
  <c r="BJ32" i="10"/>
  <c r="BI32" i="10"/>
  <c r="BG32" i="10"/>
  <c r="BF32" i="10"/>
  <c r="BE32" i="10"/>
  <c r="BD32" i="10"/>
  <c r="BC32" i="10"/>
  <c r="BB32" i="10"/>
  <c r="BA32" i="10"/>
  <c r="AY32" i="10"/>
  <c r="AX32" i="10"/>
  <c r="AW32" i="10"/>
  <c r="AV32" i="10"/>
  <c r="AU32" i="10"/>
  <c r="AT32" i="10"/>
  <c r="AS32" i="10"/>
  <c r="AQ32" i="10"/>
  <c r="AP32" i="10"/>
  <c r="AO32" i="10"/>
  <c r="AN32" i="10"/>
  <c r="AM32" i="10"/>
  <c r="AL32" i="10"/>
  <c r="AK32" i="10"/>
  <c r="AI32" i="10"/>
  <c r="AH32" i="10"/>
  <c r="AG32" i="10"/>
  <c r="AF32" i="10"/>
  <c r="AE32" i="10"/>
  <c r="AD32" i="10"/>
  <c r="AC32" i="10"/>
  <c r="AA32" i="10"/>
  <c r="Z32" i="10"/>
  <c r="Y32" i="10"/>
  <c r="X32" i="10"/>
  <c r="W32" i="10"/>
  <c r="V32" i="10"/>
  <c r="U32" i="10"/>
  <c r="T32" i="10"/>
  <c r="BO23" i="10"/>
  <c r="BN23" i="10"/>
  <c r="BM23" i="10"/>
  <c r="BL23" i="10"/>
  <c r="BK23" i="10"/>
  <c r="BJ23" i="10"/>
  <c r="BI23" i="10"/>
  <c r="BG23" i="10"/>
  <c r="BF23" i="10"/>
  <c r="BE23" i="10"/>
  <c r="BD23" i="10"/>
  <c r="BC23" i="10"/>
  <c r="BB23" i="10"/>
  <c r="BA23" i="10"/>
  <c r="AY23" i="10"/>
  <c r="AX23" i="10"/>
  <c r="AW23" i="10"/>
  <c r="AV23" i="10"/>
  <c r="AU23" i="10"/>
  <c r="AT23" i="10"/>
  <c r="AS23" i="10"/>
  <c r="AQ23" i="10"/>
  <c r="AP23" i="10"/>
  <c r="AO23" i="10"/>
  <c r="AN23" i="10"/>
  <c r="AM23" i="10"/>
  <c r="AL23" i="10"/>
  <c r="AK23" i="10"/>
  <c r="AI23" i="10"/>
  <c r="AH23" i="10"/>
  <c r="AG23" i="10"/>
  <c r="AF23" i="10"/>
  <c r="AE23" i="10"/>
  <c r="AD23" i="10"/>
  <c r="AC23" i="10"/>
  <c r="AA23" i="10"/>
  <c r="Z23" i="10"/>
  <c r="Y23" i="10"/>
  <c r="X23" i="10"/>
  <c r="W23" i="10"/>
  <c r="V23" i="10"/>
  <c r="U23" i="10"/>
  <c r="BO22" i="10"/>
  <c r="BN22" i="10"/>
  <c r="BM22" i="10"/>
  <c r="BL22" i="10"/>
  <c r="BK22" i="10"/>
  <c r="BJ22" i="10"/>
  <c r="BI22" i="10"/>
  <c r="BG22" i="10"/>
  <c r="BF22" i="10"/>
  <c r="BE22" i="10"/>
  <c r="BD22" i="10"/>
  <c r="BC22" i="10"/>
  <c r="BB22" i="10"/>
  <c r="BA22" i="10"/>
  <c r="AY22" i="10"/>
  <c r="AX22" i="10"/>
  <c r="AW22" i="10"/>
  <c r="AV22" i="10"/>
  <c r="AU22" i="10"/>
  <c r="AT22" i="10"/>
  <c r="AS22" i="10"/>
  <c r="AQ22" i="10"/>
  <c r="AP22" i="10"/>
  <c r="AO22" i="10"/>
  <c r="AN22" i="10"/>
  <c r="AM22" i="10"/>
  <c r="AL22" i="10"/>
  <c r="AK22" i="10"/>
  <c r="AI22" i="10"/>
  <c r="AH22" i="10"/>
  <c r="AG22" i="10"/>
  <c r="AF22" i="10"/>
  <c r="AE22" i="10"/>
  <c r="AD22" i="10"/>
  <c r="AC22" i="10"/>
  <c r="AA22" i="10"/>
  <c r="Z22" i="10"/>
  <c r="Y22" i="10"/>
  <c r="X22" i="10"/>
  <c r="W22" i="10"/>
  <c r="V22" i="10"/>
  <c r="U22" i="10"/>
  <c r="T23" i="10"/>
  <c r="T22" i="10"/>
  <c r="B64" i="4" l="1"/>
  <c r="B63" i="4"/>
  <c r="B109" i="4"/>
  <c r="B108" i="4"/>
  <c r="B79" i="4"/>
  <c r="B78" i="4"/>
  <c r="B96" i="4"/>
  <c r="B97" i="4"/>
  <c r="AT11" i="17" l="1"/>
  <c r="AE18" i="17"/>
  <c r="AE25" i="17" s="1"/>
  <c r="AE32" i="17" s="1"/>
  <c r="AE17" i="17"/>
  <c r="AE24" i="17" s="1"/>
  <c r="AE31" i="17" s="1"/>
  <c r="AE16" i="17"/>
  <c r="AE23" i="17" s="1"/>
  <c r="AE30" i="17" s="1"/>
  <c r="AE15" i="17"/>
  <c r="AE22" i="17" s="1"/>
  <c r="AE29" i="17" s="1"/>
  <c r="AE14" i="17"/>
  <c r="AE21" i="17" s="1"/>
  <c r="AE28" i="17" s="1"/>
  <c r="AE13" i="17"/>
  <c r="AE20" i="17" s="1"/>
  <c r="AE27" i="17" s="1"/>
  <c r="S17" i="9"/>
  <c r="S16" i="9" l="1"/>
  <c r="S14" i="9"/>
  <c r="AS13" i="17" l="1"/>
  <c r="BO126" i="4"/>
  <c r="BN126" i="4"/>
  <c r="BM126" i="4"/>
  <c r="BL126" i="4"/>
  <c r="BK126" i="4"/>
  <c r="BJ126" i="4"/>
  <c r="BI126" i="4"/>
  <c r="BG126" i="4"/>
  <c r="BF126" i="4"/>
  <c r="BE126" i="4"/>
  <c r="BD126" i="4"/>
  <c r="BC126" i="4"/>
  <c r="BB126" i="4"/>
  <c r="BA126" i="4"/>
  <c r="AY126" i="4"/>
  <c r="AX126" i="4"/>
  <c r="AW126" i="4"/>
  <c r="AV126" i="4"/>
  <c r="AU126" i="4"/>
  <c r="AT126" i="4"/>
  <c r="AS126" i="4"/>
  <c r="AQ126" i="4"/>
  <c r="AP126" i="4"/>
  <c r="AO126" i="4"/>
  <c r="AN126" i="4"/>
  <c r="AM126" i="4"/>
  <c r="AL126" i="4"/>
  <c r="AK126" i="4"/>
  <c r="AI126" i="4"/>
  <c r="AH126" i="4"/>
  <c r="AG126" i="4"/>
  <c r="AF126" i="4"/>
  <c r="AE126" i="4"/>
  <c r="AD126" i="4"/>
  <c r="AC126" i="4"/>
  <c r="AA126" i="4"/>
  <c r="Z126" i="4"/>
  <c r="Y126" i="4"/>
  <c r="X126" i="4"/>
  <c r="W126" i="4"/>
  <c r="V126" i="4"/>
  <c r="U126" i="4"/>
  <c r="T126" i="4"/>
  <c r="Q126" i="4"/>
  <c r="P126" i="4"/>
  <c r="O126" i="4"/>
  <c r="N126" i="4"/>
  <c r="M126" i="4"/>
  <c r="L126" i="4"/>
  <c r="K126" i="4"/>
  <c r="J126" i="4"/>
  <c r="I126" i="4"/>
  <c r="H126" i="4"/>
  <c r="G126" i="4"/>
  <c r="F126" i="4"/>
  <c r="E126" i="4"/>
  <c r="B9" i="17"/>
  <c r="AE12" i="17" l="1"/>
  <c r="AF11" i="17"/>
  <c r="AF13" i="17"/>
  <c r="D43" i="17"/>
  <c r="E42" i="17"/>
  <c r="C42" i="17"/>
  <c r="F42" i="17" l="1"/>
  <c r="AU24" i="17"/>
  <c r="AU31" i="17" s="1"/>
  <c r="AU20" i="17"/>
  <c r="AU27" i="17" s="1"/>
  <c r="AU22" i="17"/>
  <c r="AU29" i="17" s="1"/>
  <c r="AT24" i="17"/>
  <c r="AT31" i="17" s="1"/>
  <c r="AT23" i="17"/>
  <c r="AT30" i="17" s="1"/>
  <c r="AT22" i="17"/>
  <c r="AT29" i="17" s="1"/>
  <c r="AU23" i="17"/>
  <c r="AU30" i="17" s="1"/>
  <c r="AU25" i="17"/>
  <c r="AU32" i="17" s="1"/>
  <c r="AU21" i="17"/>
  <c r="AU28" i="17" s="1"/>
  <c r="AT25" i="17"/>
  <c r="AT32" i="17" s="1"/>
  <c r="AT21" i="17"/>
  <c r="AT28" i="17" s="1"/>
  <c r="AF20" i="17"/>
  <c r="AF27" i="17" s="1"/>
  <c r="AT20" i="17"/>
  <c r="AT27" i="17" s="1"/>
  <c r="AS20" i="17"/>
  <c r="G42" i="17"/>
  <c r="BG62" i="8"/>
  <c r="BG112" i="8" s="1"/>
  <c r="BF62" i="8"/>
  <c r="BF112" i="8" s="1"/>
  <c r="BE62" i="8"/>
  <c r="BE112" i="8" s="1"/>
  <c r="BD62" i="8"/>
  <c r="BD112" i="8" s="1"/>
  <c r="BC62" i="8"/>
  <c r="BC112" i="8" s="1"/>
  <c r="BB62" i="8"/>
  <c r="BB112" i="8" s="1"/>
  <c r="BA62" i="8"/>
  <c r="BA112" i="8" s="1"/>
  <c r="AY62" i="8"/>
  <c r="AY112" i="8" s="1"/>
  <c r="AX62" i="8"/>
  <c r="AX112" i="8" s="1"/>
  <c r="AW62" i="8"/>
  <c r="AW112" i="8" s="1"/>
  <c r="AV62" i="8"/>
  <c r="AV112" i="8" s="1"/>
  <c r="AU62" i="8"/>
  <c r="AU112" i="8" s="1"/>
  <c r="AT62" i="8"/>
  <c r="AT112" i="8" s="1"/>
  <c r="AS62" i="8"/>
  <c r="AS112" i="8" s="1"/>
  <c r="AQ62" i="8"/>
  <c r="AQ112" i="8" s="1"/>
  <c r="AP62" i="8"/>
  <c r="AP112" i="8" s="1"/>
  <c r="AO62" i="8"/>
  <c r="AO112" i="8" s="1"/>
  <c r="AN62" i="8"/>
  <c r="AN112" i="8" s="1"/>
  <c r="AM62" i="8"/>
  <c r="AM112" i="8" s="1"/>
  <c r="AL62" i="8"/>
  <c r="AL112" i="8" s="1"/>
  <c r="AK62" i="8"/>
  <c r="AK112" i="8" s="1"/>
  <c r="AI62" i="8"/>
  <c r="AI112" i="8" s="1"/>
  <c r="AH62" i="8"/>
  <c r="AH112" i="8" s="1"/>
  <c r="AG62" i="8"/>
  <c r="AG112" i="8" s="1"/>
  <c r="AF62" i="8"/>
  <c r="AF112" i="8" s="1"/>
  <c r="AE62" i="8"/>
  <c r="AE112" i="8" s="1"/>
  <c r="AD62" i="8"/>
  <c r="AD112" i="8" s="1"/>
  <c r="AC62" i="8"/>
  <c r="AC112" i="8" s="1"/>
  <c r="AA62" i="8"/>
  <c r="AA112" i="8" s="1"/>
  <c r="Z62" i="8"/>
  <c r="Z112" i="8" s="1"/>
  <c r="Y62" i="8"/>
  <c r="Y112" i="8" s="1"/>
  <c r="X62" i="8"/>
  <c r="X112" i="8" s="1"/>
  <c r="W62" i="8"/>
  <c r="W112" i="8" s="1"/>
  <c r="V62" i="8"/>
  <c r="V112" i="8" s="1"/>
  <c r="U62" i="8"/>
  <c r="U112" i="8" s="1"/>
  <c r="T62" i="8"/>
  <c r="T112" i="8" s="1"/>
  <c r="R62" i="8"/>
  <c r="R112" i="8" s="1"/>
  <c r="Q62" i="8"/>
  <c r="Q112" i="8" s="1"/>
  <c r="P62" i="8"/>
  <c r="P112" i="8" s="1"/>
  <c r="O62" i="8"/>
  <c r="O112" i="8" s="1"/>
  <c r="N62" i="8"/>
  <c r="N112" i="8" s="1"/>
  <c r="M62" i="8"/>
  <c r="M112" i="8" s="1"/>
  <c r="L62" i="8"/>
  <c r="L112" i="8" s="1"/>
  <c r="K62" i="8"/>
  <c r="K112" i="8" s="1"/>
  <c r="J62" i="8"/>
  <c r="J112" i="8" s="1"/>
  <c r="I62" i="8"/>
  <c r="I112" i="8" s="1"/>
  <c r="H62" i="8"/>
  <c r="H112" i="8" s="1"/>
  <c r="G62" i="8"/>
  <c r="G112" i="8" s="1"/>
  <c r="F62" i="8"/>
  <c r="F112" i="8" s="1"/>
  <c r="E62" i="8"/>
  <c r="E112" i="8" s="1"/>
  <c r="BO61" i="8"/>
  <c r="BN61" i="8"/>
  <c r="BM61" i="8"/>
  <c r="BL61" i="8"/>
  <c r="BK61" i="8"/>
  <c r="BJ61" i="8"/>
  <c r="BI61" i="8"/>
  <c r="BG61" i="8"/>
  <c r="BG111" i="8" s="1"/>
  <c r="BF61" i="8"/>
  <c r="BE61" i="8"/>
  <c r="BE111" i="8" s="1"/>
  <c r="BD61" i="8"/>
  <c r="BC61" i="8"/>
  <c r="BC111" i="8" s="1"/>
  <c r="BB61" i="8"/>
  <c r="BA61" i="8"/>
  <c r="AY61" i="8"/>
  <c r="AX61" i="8"/>
  <c r="AX111" i="8" s="1"/>
  <c r="AW61" i="8"/>
  <c r="AV61" i="8"/>
  <c r="AV111" i="8" s="1"/>
  <c r="AU61" i="8"/>
  <c r="AT61" i="8"/>
  <c r="AT111" i="8" s="1"/>
  <c r="AS61" i="8"/>
  <c r="AQ61" i="8"/>
  <c r="AP61" i="8"/>
  <c r="AO61" i="8"/>
  <c r="AO111" i="8" s="1"/>
  <c r="AN61" i="8"/>
  <c r="AM61" i="8"/>
  <c r="AM111" i="8" s="1"/>
  <c r="AL61" i="8"/>
  <c r="AK61" i="8"/>
  <c r="AK111" i="8" s="1"/>
  <c r="AI61" i="8"/>
  <c r="AH61" i="8"/>
  <c r="AG61" i="8"/>
  <c r="AF61" i="8"/>
  <c r="AF111" i="8" s="1"/>
  <c r="AE61" i="8"/>
  <c r="AD61" i="8"/>
  <c r="AD111" i="8" s="1"/>
  <c r="AC61" i="8"/>
  <c r="AA61" i="8"/>
  <c r="AA111" i="8" s="1"/>
  <c r="Z61" i="8"/>
  <c r="Y61" i="8"/>
  <c r="X61" i="8"/>
  <c r="W61" i="8"/>
  <c r="W111" i="8" s="1"/>
  <c r="V61" i="8"/>
  <c r="U61" i="8"/>
  <c r="U111" i="8" s="1"/>
  <c r="T61" i="8"/>
  <c r="R111" i="8"/>
  <c r="N111" i="8"/>
  <c r="L111" i="8"/>
  <c r="J111" i="8"/>
  <c r="F111" i="8"/>
  <c r="BO60" i="8"/>
  <c r="BN60" i="8"/>
  <c r="BM60" i="8"/>
  <c r="BL60" i="8"/>
  <c r="BK60" i="8"/>
  <c r="BJ60" i="8"/>
  <c r="BI60" i="8"/>
  <c r="BG60" i="8"/>
  <c r="BF60" i="8"/>
  <c r="BE60" i="8"/>
  <c r="BE110" i="8" s="1"/>
  <c r="BD60" i="8"/>
  <c r="BC60" i="8"/>
  <c r="BC110" i="8" s="1"/>
  <c r="BB60" i="8"/>
  <c r="BA60" i="8"/>
  <c r="AY60" i="8"/>
  <c r="AX60" i="8"/>
  <c r="AW60" i="8"/>
  <c r="AV60" i="8"/>
  <c r="AV110" i="8" s="1"/>
  <c r="AU60" i="8"/>
  <c r="AT60" i="8"/>
  <c r="AT110" i="8" s="1"/>
  <c r="AS60" i="8"/>
  <c r="AQ60" i="8"/>
  <c r="AP60" i="8"/>
  <c r="AO60" i="8"/>
  <c r="AN60" i="8"/>
  <c r="AM60" i="8"/>
  <c r="AM110" i="8" s="1"/>
  <c r="AL60" i="8"/>
  <c r="AK60" i="8"/>
  <c r="AK110" i="8" s="1"/>
  <c r="AI60" i="8"/>
  <c r="AH60" i="8"/>
  <c r="AG60" i="8"/>
  <c r="AF60" i="8"/>
  <c r="AE60" i="8"/>
  <c r="AD60" i="8"/>
  <c r="AD110" i="8" s="1"/>
  <c r="AC60" i="8"/>
  <c r="AA60" i="8"/>
  <c r="AA110" i="8" s="1"/>
  <c r="Z60" i="8"/>
  <c r="Y60" i="8"/>
  <c r="X60" i="8"/>
  <c r="W60" i="8"/>
  <c r="V60" i="8"/>
  <c r="U60" i="8"/>
  <c r="U110" i="8" s="1"/>
  <c r="T60" i="8"/>
  <c r="R60" i="8"/>
  <c r="R110" i="8" s="1"/>
  <c r="Q60" i="8"/>
  <c r="P60" i="8"/>
  <c r="O60" i="8"/>
  <c r="N60" i="8"/>
  <c r="M60" i="8"/>
  <c r="L60" i="8"/>
  <c r="L110" i="8" s="1"/>
  <c r="K60" i="8"/>
  <c r="J60" i="8"/>
  <c r="J110" i="8" s="1"/>
  <c r="I60" i="8"/>
  <c r="H60" i="8"/>
  <c r="G60" i="8"/>
  <c r="F60" i="8"/>
  <c r="E60" i="8"/>
  <c r="BO59" i="8"/>
  <c r="BN59" i="8"/>
  <c r="BM59" i="8"/>
  <c r="BL59" i="8"/>
  <c r="BK59" i="8"/>
  <c r="BJ59" i="8"/>
  <c r="BI59" i="8"/>
  <c r="BG59" i="8"/>
  <c r="BF59" i="8"/>
  <c r="BE59" i="8"/>
  <c r="BE109" i="8" s="1"/>
  <c r="BD59" i="8"/>
  <c r="BD109" i="8" s="1"/>
  <c r="BC59" i="8"/>
  <c r="BC109" i="8" s="1"/>
  <c r="BB59" i="8"/>
  <c r="BA59" i="8"/>
  <c r="AY59" i="8"/>
  <c r="AX59" i="8"/>
  <c r="AW59" i="8"/>
  <c r="AV59" i="8"/>
  <c r="AV109" i="8" s="1"/>
  <c r="AU59" i="8"/>
  <c r="AU109" i="8" s="1"/>
  <c r="AT59" i="8"/>
  <c r="AT109" i="8" s="1"/>
  <c r="AS59" i="8"/>
  <c r="AQ59" i="8"/>
  <c r="AP59" i="8"/>
  <c r="AO59" i="8"/>
  <c r="AN59" i="8"/>
  <c r="AM59" i="8"/>
  <c r="AM109" i="8" s="1"/>
  <c r="AL59" i="8"/>
  <c r="AL109" i="8" s="1"/>
  <c r="AK59" i="8"/>
  <c r="AK109" i="8" s="1"/>
  <c r="AI59" i="8"/>
  <c r="AH59" i="8"/>
  <c r="AG59" i="8"/>
  <c r="AF59" i="8"/>
  <c r="AE59" i="8"/>
  <c r="AD59" i="8"/>
  <c r="AD109" i="8" s="1"/>
  <c r="AC59" i="8"/>
  <c r="AC109" i="8" s="1"/>
  <c r="AA59" i="8"/>
  <c r="AA109" i="8" s="1"/>
  <c r="Z59" i="8"/>
  <c r="Y59" i="8"/>
  <c r="X59" i="8"/>
  <c r="W59" i="8"/>
  <c r="V59" i="8"/>
  <c r="U59" i="8"/>
  <c r="U109" i="8" s="1"/>
  <c r="T59" i="8"/>
  <c r="T109" i="8" s="1"/>
  <c r="R59" i="8"/>
  <c r="R109" i="8" s="1"/>
  <c r="Q59" i="8"/>
  <c r="P59" i="8"/>
  <c r="O59" i="8"/>
  <c r="N59" i="8"/>
  <c r="M59" i="8"/>
  <c r="L59" i="8"/>
  <c r="L109" i="8" s="1"/>
  <c r="K59" i="8"/>
  <c r="K109" i="8" s="1"/>
  <c r="J59" i="8"/>
  <c r="J109" i="8" s="1"/>
  <c r="I59" i="8"/>
  <c r="H59" i="8"/>
  <c r="G59" i="8"/>
  <c r="F59" i="8"/>
  <c r="E59" i="8"/>
  <c r="BL58" i="8"/>
  <c r="BK58" i="8"/>
  <c r="BJ58" i="8"/>
  <c r="BI58" i="8"/>
  <c r="BG58" i="8"/>
  <c r="BG108" i="8" s="1"/>
  <c r="BF58" i="8"/>
  <c r="BE58" i="8"/>
  <c r="BE108" i="8" s="1"/>
  <c r="BD58" i="8"/>
  <c r="BD108" i="8" s="1"/>
  <c r="BC58" i="8"/>
  <c r="BC108" i="8" s="1"/>
  <c r="BB58" i="8"/>
  <c r="BA58" i="8"/>
  <c r="AY58" i="8"/>
  <c r="AX58" i="8"/>
  <c r="AX108" i="8" s="1"/>
  <c r="AW58" i="8"/>
  <c r="AV58" i="8"/>
  <c r="AV108" i="8" s="1"/>
  <c r="AU58" i="8"/>
  <c r="AU108" i="8" s="1"/>
  <c r="AT58" i="8"/>
  <c r="AT108" i="8" s="1"/>
  <c r="AS58" i="8"/>
  <c r="AQ58" i="8"/>
  <c r="AP58" i="8"/>
  <c r="AO58" i="8"/>
  <c r="AO108" i="8" s="1"/>
  <c r="AN58" i="8"/>
  <c r="AM58" i="8"/>
  <c r="AM108" i="8" s="1"/>
  <c r="AL58" i="8"/>
  <c r="AL108" i="8" s="1"/>
  <c r="AK58" i="8"/>
  <c r="AK108" i="8" s="1"/>
  <c r="AI58" i="8"/>
  <c r="AH58" i="8"/>
  <c r="AG58" i="8"/>
  <c r="AF58" i="8"/>
  <c r="AF108" i="8" s="1"/>
  <c r="AE58" i="8"/>
  <c r="AD58" i="8"/>
  <c r="AD108" i="8" s="1"/>
  <c r="AC58" i="8"/>
  <c r="AC108" i="8" s="1"/>
  <c r="AA58" i="8"/>
  <c r="AA108" i="8" s="1"/>
  <c r="Z58" i="8"/>
  <c r="Y58" i="8"/>
  <c r="X58" i="8"/>
  <c r="W58" i="8"/>
  <c r="W108" i="8" s="1"/>
  <c r="V58" i="8"/>
  <c r="U58" i="8"/>
  <c r="U108" i="8" s="1"/>
  <c r="T58" i="8"/>
  <c r="T108" i="8" s="1"/>
  <c r="R58" i="8"/>
  <c r="R108" i="8" s="1"/>
  <c r="Q58" i="8"/>
  <c r="P58" i="8"/>
  <c r="O58" i="8"/>
  <c r="N58" i="8"/>
  <c r="N108" i="8" s="1"/>
  <c r="M58" i="8"/>
  <c r="L58" i="8"/>
  <c r="L108" i="8" s="1"/>
  <c r="K58" i="8"/>
  <c r="K108" i="8" s="1"/>
  <c r="J58" i="8"/>
  <c r="J108" i="8" s="1"/>
  <c r="I58" i="8"/>
  <c r="H58" i="8"/>
  <c r="G58" i="8"/>
  <c r="F58" i="8"/>
  <c r="F108" i="8" s="1"/>
  <c r="E58" i="8"/>
  <c r="BO57" i="8"/>
  <c r="BN57" i="8"/>
  <c r="BM57" i="8"/>
  <c r="BL57" i="8"/>
  <c r="BK57" i="8"/>
  <c r="BJ57" i="8"/>
  <c r="BI57" i="8"/>
  <c r="BG57" i="8"/>
  <c r="BF57" i="8"/>
  <c r="BE57" i="8"/>
  <c r="BE107" i="8" s="1"/>
  <c r="BD57" i="8"/>
  <c r="BD107" i="8" s="1"/>
  <c r="BC57" i="8"/>
  <c r="BC107" i="8" s="1"/>
  <c r="BB57" i="8"/>
  <c r="BA57" i="8"/>
  <c r="AY57" i="8"/>
  <c r="AX57" i="8"/>
  <c r="AW57" i="8"/>
  <c r="AV57" i="8"/>
  <c r="AV107" i="8" s="1"/>
  <c r="AU57" i="8"/>
  <c r="AU107" i="8" s="1"/>
  <c r="AT57" i="8"/>
  <c r="AT107" i="8" s="1"/>
  <c r="AS57" i="8"/>
  <c r="AQ57" i="8"/>
  <c r="AP57" i="8"/>
  <c r="AO57" i="8"/>
  <c r="AN57" i="8"/>
  <c r="AM57" i="8"/>
  <c r="AM107" i="8" s="1"/>
  <c r="AL57" i="8"/>
  <c r="AL107" i="8" s="1"/>
  <c r="AK57" i="8"/>
  <c r="AK107" i="8" s="1"/>
  <c r="AI57" i="8"/>
  <c r="AH57" i="8"/>
  <c r="AG57" i="8"/>
  <c r="AF57" i="8"/>
  <c r="AE57" i="8"/>
  <c r="AD57" i="8"/>
  <c r="AD107" i="8" s="1"/>
  <c r="AC57" i="8"/>
  <c r="AC107" i="8" s="1"/>
  <c r="AA57" i="8"/>
  <c r="AA107" i="8" s="1"/>
  <c r="Z57" i="8"/>
  <c r="Y57" i="8"/>
  <c r="X57" i="8"/>
  <c r="W57" i="8"/>
  <c r="V57" i="8"/>
  <c r="U57" i="8"/>
  <c r="U107" i="8" s="1"/>
  <c r="T57" i="8"/>
  <c r="T107" i="8" s="1"/>
  <c r="R57" i="8"/>
  <c r="R107" i="8" s="1"/>
  <c r="Q57" i="8"/>
  <c r="P57" i="8"/>
  <c r="O57" i="8"/>
  <c r="N57" i="8"/>
  <c r="M57" i="8"/>
  <c r="L57" i="8"/>
  <c r="L107" i="8" s="1"/>
  <c r="K57" i="8"/>
  <c r="K107" i="8" s="1"/>
  <c r="J57" i="8"/>
  <c r="J107" i="8" s="1"/>
  <c r="I57" i="8"/>
  <c r="H57" i="8"/>
  <c r="G57" i="8"/>
  <c r="F57" i="8"/>
  <c r="E57" i="8"/>
  <c r="BO56" i="8"/>
  <c r="BN56" i="8"/>
  <c r="BM56" i="8"/>
  <c r="BL56" i="8"/>
  <c r="BK56" i="8"/>
  <c r="BJ56" i="8"/>
  <c r="BI56" i="8"/>
  <c r="BG56" i="8"/>
  <c r="BF56" i="8"/>
  <c r="BE56" i="8"/>
  <c r="BE106" i="8" s="1"/>
  <c r="BD56" i="8"/>
  <c r="BD106" i="8" s="1"/>
  <c r="BC56" i="8"/>
  <c r="BC106" i="8" s="1"/>
  <c r="BB56" i="8"/>
  <c r="BA56" i="8"/>
  <c r="AY56" i="8"/>
  <c r="AX56" i="8"/>
  <c r="AW56" i="8"/>
  <c r="AV56" i="8"/>
  <c r="AV106" i="8" s="1"/>
  <c r="AU56" i="8"/>
  <c r="AU106" i="8" s="1"/>
  <c r="AT56" i="8"/>
  <c r="AT106" i="8" s="1"/>
  <c r="AS56" i="8"/>
  <c r="AQ56" i="8"/>
  <c r="AP56" i="8"/>
  <c r="AO56" i="8"/>
  <c r="AN56" i="8"/>
  <c r="AM56" i="8"/>
  <c r="AM106" i="8" s="1"/>
  <c r="AL56" i="8"/>
  <c r="AL106" i="8" s="1"/>
  <c r="AK56" i="8"/>
  <c r="AK106" i="8" s="1"/>
  <c r="AI56" i="8"/>
  <c r="AH56" i="8"/>
  <c r="AG56" i="8"/>
  <c r="AF56" i="8"/>
  <c r="AE56" i="8"/>
  <c r="AD56" i="8"/>
  <c r="AD106" i="8" s="1"/>
  <c r="AC56" i="8"/>
  <c r="AC106" i="8" s="1"/>
  <c r="AA56" i="8"/>
  <c r="AA106" i="8" s="1"/>
  <c r="Z56" i="8"/>
  <c r="Y56" i="8"/>
  <c r="X56" i="8"/>
  <c r="W56" i="8"/>
  <c r="V56" i="8"/>
  <c r="U56" i="8"/>
  <c r="U106" i="8" s="1"/>
  <c r="T56" i="8"/>
  <c r="T106" i="8" s="1"/>
  <c r="R56" i="8"/>
  <c r="R106" i="8" s="1"/>
  <c r="Q56" i="8"/>
  <c r="P56" i="8"/>
  <c r="O56" i="8"/>
  <c r="N56" i="8"/>
  <c r="M56" i="8"/>
  <c r="L56" i="8"/>
  <c r="L106" i="8" s="1"/>
  <c r="K56" i="8"/>
  <c r="K106" i="8" s="1"/>
  <c r="J56" i="8"/>
  <c r="J106" i="8" s="1"/>
  <c r="I56" i="8"/>
  <c r="H56" i="8"/>
  <c r="G56" i="8"/>
  <c r="F56" i="8"/>
  <c r="E56" i="8"/>
  <c r="BO55" i="8"/>
  <c r="BN55" i="8"/>
  <c r="BM55" i="8"/>
  <c r="BL55" i="8"/>
  <c r="BK55" i="8"/>
  <c r="BJ55" i="8"/>
  <c r="BI55" i="8"/>
  <c r="BG55" i="8"/>
  <c r="BF55" i="8"/>
  <c r="BE55" i="8"/>
  <c r="BE105" i="8" s="1"/>
  <c r="BD55" i="8"/>
  <c r="BD105" i="8" s="1"/>
  <c r="BC55" i="8"/>
  <c r="BC105" i="8" s="1"/>
  <c r="BB55" i="8"/>
  <c r="BB105" i="8" s="1"/>
  <c r="BA55" i="8"/>
  <c r="AY55" i="8"/>
  <c r="AX55" i="8"/>
  <c r="AW55" i="8"/>
  <c r="AV55" i="8"/>
  <c r="AV105" i="8" s="1"/>
  <c r="AU55" i="8"/>
  <c r="AU105" i="8" s="1"/>
  <c r="AT55" i="8"/>
  <c r="AT105" i="8" s="1"/>
  <c r="AS55" i="8"/>
  <c r="AS105" i="8" s="1"/>
  <c r="AQ55" i="8"/>
  <c r="AP55" i="8"/>
  <c r="AO55" i="8"/>
  <c r="AN55" i="8"/>
  <c r="AM55" i="8"/>
  <c r="AM105" i="8" s="1"/>
  <c r="AL55" i="8"/>
  <c r="AL105" i="8" s="1"/>
  <c r="AK55" i="8"/>
  <c r="AK105" i="8" s="1"/>
  <c r="AI55" i="8"/>
  <c r="AI105" i="8" s="1"/>
  <c r="AH55" i="8"/>
  <c r="AG55" i="8"/>
  <c r="AF55" i="8"/>
  <c r="AE55" i="8"/>
  <c r="AD55" i="8"/>
  <c r="AD105" i="8" s="1"/>
  <c r="AC55" i="8"/>
  <c r="AC105" i="8" s="1"/>
  <c r="AA55" i="8"/>
  <c r="AA105" i="8" s="1"/>
  <c r="Z55" i="8"/>
  <c r="Z105" i="8" s="1"/>
  <c r="Y55" i="8"/>
  <c r="X55" i="8"/>
  <c r="W55" i="8"/>
  <c r="V55" i="8"/>
  <c r="U55" i="8"/>
  <c r="U105" i="8" s="1"/>
  <c r="T55" i="8"/>
  <c r="T105" i="8" s="1"/>
  <c r="R55" i="8"/>
  <c r="R105" i="8" s="1"/>
  <c r="Q55" i="8"/>
  <c r="Q105" i="8" s="1"/>
  <c r="P55" i="8"/>
  <c r="O55" i="8"/>
  <c r="N55" i="8"/>
  <c r="M55" i="8"/>
  <c r="L55" i="8"/>
  <c r="L105" i="8" s="1"/>
  <c r="K55" i="8"/>
  <c r="K105" i="8" s="1"/>
  <c r="J55" i="8"/>
  <c r="J105" i="8" s="1"/>
  <c r="I55" i="8"/>
  <c r="I105" i="8" s="1"/>
  <c r="H55" i="8"/>
  <c r="G55" i="8"/>
  <c r="F55" i="8"/>
  <c r="E55" i="8"/>
  <c r="BO54" i="8"/>
  <c r="BN54" i="8"/>
  <c r="BM54" i="8"/>
  <c r="BL54" i="8"/>
  <c r="BK54" i="8"/>
  <c r="BJ54" i="8"/>
  <c r="BI54" i="8"/>
  <c r="BG54" i="8"/>
  <c r="BF54" i="8"/>
  <c r="BE54" i="8"/>
  <c r="BE104" i="8" s="1"/>
  <c r="BD54" i="8"/>
  <c r="BD104" i="8" s="1"/>
  <c r="BC54" i="8"/>
  <c r="BC104" i="8" s="1"/>
  <c r="BB54" i="8"/>
  <c r="BA54" i="8"/>
  <c r="AY54" i="8"/>
  <c r="AX54" i="8"/>
  <c r="AW54" i="8"/>
  <c r="AV54" i="8"/>
  <c r="AV104" i="8" s="1"/>
  <c r="AU54" i="8"/>
  <c r="AU104" i="8" s="1"/>
  <c r="AT54" i="8"/>
  <c r="AT104" i="8" s="1"/>
  <c r="AS54" i="8"/>
  <c r="AQ54" i="8"/>
  <c r="AP54" i="8"/>
  <c r="AO54" i="8"/>
  <c r="AN54" i="8"/>
  <c r="AM54" i="8"/>
  <c r="AM104" i="8" s="1"/>
  <c r="AL54" i="8"/>
  <c r="AL104" i="8" s="1"/>
  <c r="AK54" i="8"/>
  <c r="AK104" i="8" s="1"/>
  <c r="AI54" i="8"/>
  <c r="AH54" i="8"/>
  <c r="AG54" i="8"/>
  <c r="AF54" i="8"/>
  <c r="AE54" i="8"/>
  <c r="AD54" i="8"/>
  <c r="AD104" i="8" s="1"/>
  <c r="AC54" i="8"/>
  <c r="AC104" i="8" s="1"/>
  <c r="AA54" i="8"/>
  <c r="AA104" i="8" s="1"/>
  <c r="Z54" i="8"/>
  <c r="Y54" i="8"/>
  <c r="X54" i="8"/>
  <c r="W54" i="8"/>
  <c r="V54" i="8"/>
  <c r="U54" i="8"/>
  <c r="U104" i="8" s="1"/>
  <c r="T54" i="8"/>
  <c r="T104" i="8" s="1"/>
  <c r="R54" i="8"/>
  <c r="R104" i="8" s="1"/>
  <c r="Q54" i="8"/>
  <c r="P54" i="8"/>
  <c r="O54" i="8"/>
  <c r="N54" i="8"/>
  <c r="M54" i="8"/>
  <c r="L54" i="8"/>
  <c r="L104" i="8" s="1"/>
  <c r="K54" i="8"/>
  <c r="K104" i="8" s="1"/>
  <c r="J54" i="8"/>
  <c r="J104" i="8" s="1"/>
  <c r="I54" i="8"/>
  <c r="H54" i="8"/>
  <c r="G54" i="8"/>
  <c r="F54" i="8"/>
  <c r="E54" i="8"/>
  <c r="BO53" i="8"/>
  <c r="BN53" i="8"/>
  <c r="BM53" i="8"/>
  <c r="BL53" i="8"/>
  <c r="BL120" i="8" s="1"/>
  <c r="BK53" i="8"/>
  <c r="BK120" i="8" s="1"/>
  <c r="BJ53" i="8"/>
  <c r="BJ120" i="8" s="1"/>
  <c r="BI53" i="8"/>
  <c r="BI120" i="8" s="1"/>
  <c r="BG53" i="8"/>
  <c r="BG120" i="8" s="1"/>
  <c r="BF53" i="8"/>
  <c r="BF120" i="8" s="1"/>
  <c r="BE53" i="8"/>
  <c r="BD53" i="8"/>
  <c r="BD120" i="8" s="1"/>
  <c r="BC53" i="8"/>
  <c r="BB53" i="8"/>
  <c r="BB120" i="8" s="1"/>
  <c r="BA53" i="8"/>
  <c r="BA120" i="8" s="1"/>
  <c r="AY53" i="8"/>
  <c r="AY120" i="8" s="1"/>
  <c r="AX53" i="8"/>
  <c r="AX120" i="8" s="1"/>
  <c r="AW53" i="8"/>
  <c r="AW120" i="8" s="1"/>
  <c r="AV53" i="8"/>
  <c r="AU53" i="8"/>
  <c r="AU120" i="8" s="1"/>
  <c r="AT53" i="8"/>
  <c r="AS53" i="8"/>
  <c r="AS120" i="8" s="1"/>
  <c r="AQ53" i="8"/>
  <c r="AQ120" i="8" s="1"/>
  <c r="AP53" i="8"/>
  <c r="AP120" i="8" s="1"/>
  <c r="AO53" i="8"/>
  <c r="AO120" i="8" s="1"/>
  <c r="AN53" i="8"/>
  <c r="AN120" i="8" s="1"/>
  <c r="AM53" i="8"/>
  <c r="AL53" i="8"/>
  <c r="AL120" i="8" s="1"/>
  <c r="AK53" i="8"/>
  <c r="AI53" i="8"/>
  <c r="AI120" i="8" s="1"/>
  <c r="AH53" i="8"/>
  <c r="AH120" i="8" s="1"/>
  <c r="AG53" i="8"/>
  <c r="AG120" i="8" s="1"/>
  <c r="AF53" i="8"/>
  <c r="AF120" i="8" s="1"/>
  <c r="AE53" i="8"/>
  <c r="AE120" i="8" s="1"/>
  <c r="AD53" i="8"/>
  <c r="AD120" i="8" s="1"/>
  <c r="AC53" i="8"/>
  <c r="AA53" i="8"/>
  <c r="Z53" i="8"/>
  <c r="Z120" i="8" s="1"/>
  <c r="Y53" i="8"/>
  <c r="Y120" i="8" s="1"/>
  <c r="X53" i="8"/>
  <c r="X120" i="8" s="1"/>
  <c r="W53" i="8"/>
  <c r="W120" i="8" s="1"/>
  <c r="V53" i="8"/>
  <c r="V120" i="8" s="1"/>
  <c r="U53" i="8"/>
  <c r="U120" i="8" s="1"/>
  <c r="T53" i="8"/>
  <c r="R53" i="8"/>
  <c r="Q53" i="8"/>
  <c r="Q120" i="8" s="1"/>
  <c r="P53" i="8"/>
  <c r="P120" i="8" s="1"/>
  <c r="O53" i="8"/>
  <c r="O120" i="8" s="1"/>
  <c r="N53" i="8"/>
  <c r="N120" i="8" s="1"/>
  <c r="M53" i="8"/>
  <c r="M120" i="8" s="1"/>
  <c r="L53" i="8"/>
  <c r="L120" i="8" s="1"/>
  <c r="K53" i="8"/>
  <c r="J53" i="8"/>
  <c r="I53" i="8"/>
  <c r="I120" i="8" s="1"/>
  <c r="H53" i="8"/>
  <c r="H120" i="8" s="1"/>
  <c r="G53" i="8"/>
  <c r="G120" i="8" s="1"/>
  <c r="F53" i="8"/>
  <c r="F120" i="8" s="1"/>
  <c r="E53" i="8"/>
  <c r="E120" i="8" s="1"/>
  <c r="BG52" i="8"/>
  <c r="BG102" i="8" s="1"/>
  <c r="BF52" i="8"/>
  <c r="BF102" i="8" s="1"/>
  <c r="BE52" i="8"/>
  <c r="BE102" i="8" s="1"/>
  <c r="BD52" i="8"/>
  <c r="BD102" i="8" s="1"/>
  <c r="BC52" i="8"/>
  <c r="BC102" i="8" s="1"/>
  <c r="BB52" i="8"/>
  <c r="BB102" i="8" s="1"/>
  <c r="BA52" i="8"/>
  <c r="BA102" i="8" s="1"/>
  <c r="AY52" i="8"/>
  <c r="AY102" i="8" s="1"/>
  <c r="AX52" i="8"/>
  <c r="AX102" i="8" s="1"/>
  <c r="AW52" i="8"/>
  <c r="AW102" i="8" s="1"/>
  <c r="AV52" i="8"/>
  <c r="AV102" i="8" s="1"/>
  <c r="AU52" i="8"/>
  <c r="AU102" i="8" s="1"/>
  <c r="AT52" i="8"/>
  <c r="AT102" i="8" s="1"/>
  <c r="AS52" i="8"/>
  <c r="AS102" i="8" s="1"/>
  <c r="AQ52" i="8"/>
  <c r="AQ102" i="8" s="1"/>
  <c r="AP52" i="8"/>
  <c r="AP102" i="8" s="1"/>
  <c r="AO52" i="8"/>
  <c r="AO102" i="8" s="1"/>
  <c r="AN52" i="8"/>
  <c r="AN102" i="8" s="1"/>
  <c r="AM52" i="8"/>
  <c r="AM102" i="8" s="1"/>
  <c r="AL52" i="8"/>
  <c r="AL102" i="8" s="1"/>
  <c r="AK52" i="8"/>
  <c r="AK102" i="8" s="1"/>
  <c r="AI52" i="8"/>
  <c r="AI102" i="8" s="1"/>
  <c r="AH52" i="8"/>
  <c r="AH102" i="8" s="1"/>
  <c r="AG52" i="8"/>
  <c r="AG102" i="8" s="1"/>
  <c r="AF52" i="8"/>
  <c r="AF102" i="8" s="1"/>
  <c r="AE52" i="8"/>
  <c r="AE102" i="8" s="1"/>
  <c r="AD52" i="8"/>
  <c r="AD102" i="8" s="1"/>
  <c r="AC52" i="8"/>
  <c r="AC102" i="8" s="1"/>
  <c r="AA52" i="8"/>
  <c r="AA102" i="8" s="1"/>
  <c r="Z52" i="8"/>
  <c r="Z102" i="8" s="1"/>
  <c r="Y52" i="8"/>
  <c r="Y102" i="8" s="1"/>
  <c r="X52" i="8"/>
  <c r="X102" i="8" s="1"/>
  <c r="W52" i="8"/>
  <c r="W102" i="8" s="1"/>
  <c r="V52" i="8"/>
  <c r="V102" i="8" s="1"/>
  <c r="U52" i="8"/>
  <c r="U102" i="8" s="1"/>
  <c r="T52" i="8"/>
  <c r="T102" i="8" s="1"/>
  <c r="R52" i="8"/>
  <c r="R102" i="8" s="1"/>
  <c r="Q52" i="8"/>
  <c r="Q102" i="8" s="1"/>
  <c r="P52" i="8"/>
  <c r="P102" i="8" s="1"/>
  <c r="O52" i="8"/>
  <c r="O102" i="8" s="1"/>
  <c r="N52" i="8"/>
  <c r="N102" i="8" s="1"/>
  <c r="M52" i="8"/>
  <c r="M102" i="8" s="1"/>
  <c r="L52" i="8"/>
  <c r="L102" i="8" s="1"/>
  <c r="K52" i="8"/>
  <c r="K102" i="8" s="1"/>
  <c r="J52" i="8"/>
  <c r="J102" i="8" s="1"/>
  <c r="I52" i="8"/>
  <c r="I102" i="8" s="1"/>
  <c r="H52" i="8"/>
  <c r="H102" i="8" s="1"/>
  <c r="G52" i="8"/>
  <c r="G102" i="8" s="1"/>
  <c r="F52" i="8"/>
  <c r="F102" i="8" s="1"/>
  <c r="E52" i="8"/>
  <c r="E102" i="8" s="1"/>
  <c r="BG51" i="8"/>
  <c r="BF51" i="8"/>
  <c r="BE51" i="8"/>
  <c r="BE101" i="8" s="1"/>
  <c r="BD51" i="8"/>
  <c r="BD101" i="8" s="1"/>
  <c r="BC51" i="8"/>
  <c r="BC101" i="8" s="1"/>
  <c r="BB51" i="8"/>
  <c r="BA51" i="8"/>
  <c r="AY51" i="8"/>
  <c r="AX51" i="8"/>
  <c r="AW51" i="8"/>
  <c r="AV51" i="8"/>
  <c r="AV101" i="8" s="1"/>
  <c r="AU51" i="8"/>
  <c r="AU101" i="8" s="1"/>
  <c r="AT51" i="8"/>
  <c r="AT101" i="8" s="1"/>
  <c r="AS51" i="8"/>
  <c r="AQ51" i="8"/>
  <c r="AP51" i="8"/>
  <c r="AO51" i="8"/>
  <c r="AN51" i="8"/>
  <c r="AM51" i="8"/>
  <c r="AM101" i="8" s="1"/>
  <c r="AL51" i="8"/>
  <c r="AL101" i="8" s="1"/>
  <c r="AK51" i="8"/>
  <c r="AK101" i="8" s="1"/>
  <c r="AI51" i="8"/>
  <c r="AH51" i="8"/>
  <c r="AG51" i="8"/>
  <c r="AF51" i="8"/>
  <c r="AE51" i="8"/>
  <c r="AD51" i="8"/>
  <c r="AD101" i="8" s="1"/>
  <c r="AC51" i="8"/>
  <c r="AC101" i="8" s="1"/>
  <c r="AA51" i="8"/>
  <c r="AA101" i="8" s="1"/>
  <c r="Z51" i="8"/>
  <c r="Y51" i="8"/>
  <c r="X51" i="8"/>
  <c r="W51" i="8"/>
  <c r="V51" i="8"/>
  <c r="U51" i="8"/>
  <c r="U101" i="8" s="1"/>
  <c r="T51" i="8"/>
  <c r="T101" i="8" s="1"/>
  <c r="R51" i="8"/>
  <c r="R101" i="8" s="1"/>
  <c r="Q51" i="8"/>
  <c r="P51" i="8"/>
  <c r="O51" i="8"/>
  <c r="N51" i="8"/>
  <c r="M51" i="8"/>
  <c r="L51" i="8"/>
  <c r="L101" i="8" s="1"/>
  <c r="K51" i="8"/>
  <c r="K101" i="8" s="1"/>
  <c r="J51" i="8"/>
  <c r="J101" i="8" s="1"/>
  <c r="I51" i="8"/>
  <c r="H51" i="8"/>
  <c r="G51" i="8"/>
  <c r="F51" i="8"/>
  <c r="E51" i="8"/>
  <c r="E12" i="17"/>
  <c r="E11" i="17"/>
  <c r="AG13" i="17" l="1"/>
  <c r="AG20" i="17" s="1"/>
  <c r="AG27" i="17" s="1"/>
  <c r="E44" i="17"/>
  <c r="E43" i="17"/>
  <c r="AG11" i="17"/>
  <c r="K103" i="8"/>
  <c r="K120" i="8"/>
  <c r="T103" i="8"/>
  <c r="T120" i="8"/>
  <c r="AC103" i="8"/>
  <c r="AC120" i="8"/>
  <c r="K110" i="8"/>
  <c r="T110" i="8"/>
  <c r="AC110" i="8"/>
  <c r="AL110" i="8"/>
  <c r="AU110" i="8"/>
  <c r="BD110" i="8"/>
  <c r="AM103" i="8"/>
  <c r="AM120" i="8"/>
  <c r="AV103" i="8"/>
  <c r="AV120" i="8"/>
  <c r="BE103" i="8"/>
  <c r="BE120" i="8"/>
  <c r="K111" i="8"/>
  <c r="T111" i="8"/>
  <c r="AC111" i="8"/>
  <c r="AL111" i="8"/>
  <c r="AU111" i="8"/>
  <c r="BD111" i="8"/>
  <c r="J103" i="8"/>
  <c r="J120" i="8"/>
  <c r="R103" i="8"/>
  <c r="R120" i="8"/>
  <c r="AA103" i="8"/>
  <c r="AA120" i="8"/>
  <c r="AK103" i="8"/>
  <c r="AK120" i="8"/>
  <c r="AT103" i="8"/>
  <c r="AT120" i="8"/>
  <c r="BC103" i="8"/>
  <c r="BC120" i="8"/>
  <c r="H106" i="8"/>
  <c r="P106" i="8"/>
  <c r="Y106" i="8"/>
  <c r="AH106" i="8"/>
  <c r="G101" i="8"/>
  <c r="O101" i="8"/>
  <c r="X101" i="8"/>
  <c r="AG101" i="8"/>
  <c r="AP101" i="8"/>
  <c r="AY101" i="8"/>
  <c r="AQ106" i="8"/>
  <c r="BA106" i="8"/>
  <c r="G107" i="8"/>
  <c r="O107" i="8"/>
  <c r="X107" i="8"/>
  <c r="AG107" i="8"/>
  <c r="AP107" i="8"/>
  <c r="AY107" i="8"/>
  <c r="H109" i="8"/>
  <c r="P109" i="8"/>
  <c r="Y109" i="8"/>
  <c r="AH109" i="8"/>
  <c r="AQ109" i="8"/>
  <c r="BA109" i="8"/>
  <c r="G110" i="8"/>
  <c r="O110" i="8"/>
  <c r="X110" i="8"/>
  <c r="AG110" i="8"/>
  <c r="AP110" i="8"/>
  <c r="AY110" i="8"/>
  <c r="H101" i="8"/>
  <c r="P101" i="8"/>
  <c r="Y101" i="8"/>
  <c r="AH101" i="8"/>
  <c r="AQ101" i="8"/>
  <c r="BA101" i="8"/>
  <c r="I106" i="8"/>
  <c r="Q106" i="8"/>
  <c r="Z106" i="8"/>
  <c r="AI106" i="8"/>
  <c r="AS106" i="8"/>
  <c r="BB106" i="8"/>
  <c r="G108" i="8"/>
  <c r="O108" i="8"/>
  <c r="X108" i="8"/>
  <c r="AG108" i="8"/>
  <c r="AP108" i="8"/>
  <c r="AY108" i="8"/>
  <c r="I109" i="8"/>
  <c r="Q109" i="8"/>
  <c r="Z109" i="8"/>
  <c r="AI109" i="8"/>
  <c r="AS109" i="8"/>
  <c r="BB109" i="8"/>
  <c r="G111" i="8"/>
  <c r="O111" i="8"/>
  <c r="X111" i="8"/>
  <c r="AG111" i="8"/>
  <c r="AP111" i="8"/>
  <c r="AY111" i="8"/>
  <c r="AY103" i="8"/>
  <c r="AP103" i="8"/>
  <c r="H107" i="8"/>
  <c r="P107" i="8"/>
  <c r="Y107" i="8"/>
  <c r="AH107" i="8"/>
  <c r="AQ107" i="8"/>
  <c r="BA107" i="8"/>
  <c r="H110" i="8"/>
  <c r="P110" i="8"/>
  <c r="Y110" i="8"/>
  <c r="AH110" i="8"/>
  <c r="AQ110" i="8"/>
  <c r="BA110" i="8"/>
  <c r="I101" i="8"/>
  <c r="Q101" i="8"/>
  <c r="Z101" i="8"/>
  <c r="AI101" i="8"/>
  <c r="AS101" i="8"/>
  <c r="BB101" i="8"/>
  <c r="I107" i="8"/>
  <c r="Q107" i="8"/>
  <c r="Z107" i="8"/>
  <c r="AI107" i="8"/>
  <c r="AS107" i="8"/>
  <c r="BB107" i="8"/>
  <c r="H108" i="8"/>
  <c r="P108" i="8"/>
  <c r="Y108" i="8"/>
  <c r="AH108" i="8"/>
  <c r="AQ108" i="8"/>
  <c r="BA108" i="8"/>
  <c r="I110" i="8"/>
  <c r="Q110" i="8"/>
  <c r="Z110" i="8"/>
  <c r="AI110" i="8"/>
  <c r="AS110" i="8"/>
  <c r="BB110" i="8"/>
  <c r="H111" i="8"/>
  <c r="P111" i="8"/>
  <c r="Y111" i="8"/>
  <c r="AH111" i="8"/>
  <c r="AQ111" i="8"/>
  <c r="BA111" i="8"/>
  <c r="H103" i="8"/>
  <c r="P103" i="8"/>
  <c r="Y103" i="8"/>
  <c r="AH103" i="8"/>
  <c r="AQ103" i="8"/>
  <c r="BA103" i="8"/>
  <c r="AQ104" i="8"/>
  <c r="BA104" i="8"/>
  <c r="H105" i="8"/>
  <c r="P105" i="8"/>
  <c r="Y105" i="8"/>
  <c r="AH105" i="8"/>
  <c r="AQ105" i="8"/>
  <c r="BA105" i="8"/>
  <c r="AU63" i="8"/>
  <c r="AU113" i="8" s="1"/>
  <c r="AU103" i="8"/>
  <c r="U63" i="8"/>
  <c r="U113" i="8" s="1"/>
  <c r="U103" i="8"/>
  <c r="M103" i="8"/>
  <c r="AW103" i="8"/>
  <c r="F103" i="8"/>
  <c r="N103" i="8"/>
  <c r="W103" i="8"/>
  <c r="AF103" i="8"/>
  <c r="AO63" i="8"/>
  <c r="AO113" i="8" s="1"/>
  <c r="AO103" i="8"/>
  <c r="AX63" i="8"/>
  <c r="AX113" i="8" s="1"/>
  <c r="AX103" i="8"/>
  <c r="BG63" i="8"/>
  <c r="BG113" i="8" s="1"/>
  <c r="BG103" i="8"/>
  <c r="E64" i="8"/>
  <c r="E104" i="8"/>
  <c r="M104" i="8"/>
  <c r="V104" i="8"/>
  <c r="AE104" i="8"/>
  <c r="AN104" i="8"/>
  <c r="AW104" i="8"/>
  <c r="BF104" i="8"/>
  <c r="I108" i="8"/>
  <c r="Q108" i="8"/>
  <c r="Z108" i="8"/>
  <c r="AI108" i="8"/>
  <c r="AS108" i="8"/>
  <c r="BB108" i="8"/>
  <c r="I111" i="8"/>
  <c r="Q111" i="8"/>
  <c r="Z111" i="8"/>
  <c r="AI111" i="8"/>
  <c r="AS111" i="8"/>
  <c r="BB111" i="8"/>
  <c r="AD63" i="8"/>
  <c r="AD113" i="8" s="1"/>
  <c r="AD103" i="8"/>
  <c r="E103" i="8"/>
  <c r="BF103" i="8"/>
  <c r="G63" i="8"/>
  <c r="G113" i="8" s="1"/>
  <c r="G103" i="8"/>
  <c r="AG63" i="8"/>
  <c r="AG113" i="8" s="1"/>
  <c r="AG103" i="8"/>
  <c r="AF104" i="8"/>
  <c r="BG104" i="8"/>
  <c r="V105" i="8"/>
  <c r="AW105" i="8"/>
  <c r="G104" i="8"/>
  <c r="O104" i="8"/>
  <c r="X104" i="8"/>
  <c r="AG104" i="8"/>
  <c r="AP64" i="8"/>
  <c r="AP104" i="8"/>
  <c r="AY64" i="8"/>
  <c r="AY104" i="8"/>
  <c r="BI64" i="8"/>
  <c r="BI124" i="8" s="1"/>
  <c r="BI125" i="8" s="1"/>
  <c r="F105" i="8"/>
  <c r="N105" i="8"/>
  <c r="W105" i="8"/>
  <c r="AF105" i="8"/>
  <c r="AO105" i="8"/>
  <c r="AX105" i="8"/>
  <c r="BG105" i="8"/>
  <c r="E106" i="8"/>
  <c r="M106" i="8"/>
  <c r="V106" i="8"/>
  <c r="AE106" i="8"/>
  <c r="AN106" i="8"/>
  <c r="AW106" i="8"/>
  <c r="BF106" i="8"/>
  <c r="E109" i="8"/>
  <c r="M109" i="8"/>
  <c r="V109" i="8"/>
  <c r="AE109" i="8"/>
  <c r="AN109" i="8"/>
  <c r="AW109" i="8"/>
  <c r="BF109" i="8"/>
  <c r="AL63" i="8"/>
  <c r="AL113" i="8" s="1"/>
  <c r="AL103" i="8"/>
  <c r="BD63" i="8"/>
  <c r="BD113" i="8" s="1"/>
  <c r="BD103" i="8"/>
  <c r="AE103" i="8"/>
  <c r="O63" i="8"/>
  <c r="O113" i="8" s="1"/>
  <c r="O103" i="8"/>
  <c r="F64" i="8"/>
  <c r="F104" i="8"/>
  <c r="W104" i="8"/>
  <c r="AX104" i="8"/>
  <c r="M105" i="8"/>
  <c r="AN105" i="8"/>
  <c r="E101" i="8"/>
  <c r="M101" i="8"/>
  <c r="V101" i="8"/>
  <c r="AE101" i="8"/>
  <c r="AN101" i="8"/>
  <c r="AW101" i="8"/>
  <c r="BF101" i="8"/>
  <c r="I103" i="8"/>
  <c r="Q103" i="8"/>
  <c r="Z103" i="8"/>
  <c r="AI103" i="8"/>
  <c r="AS103" i="8"/>
  <c r="BB103" i="8"/>
  <c r="H64" i="8"/>
  <c r="H104" i="8"/>
  <c r="P64" i="8"/>
  <c r="P104" i="8"/>
  <c r="Y64" i="8"/>
  <c r="Y104" i="8"/>
  <c r="AH64" i="8"/>
  <c r="AH104" i="8"/>
  <c r="G105" i="8"/>
  <c r="O105" i="8"/>
  <c r="X105" i="8"/>
  <c r="AG105" i="8"/>
  <c r="AP105" i="8"/>
  <c r="AY105" i="8"/>
  <c r="F106" i="8"/>
  <c r="N106" i="8"/>
  <c r="W106" i="8"/>
  <c r="AF106" i="8"/>
  <c r="AO106" i="8"/>
  <c r="AX106" i="8"/>
  <c r="BG106" i="8"/>
  <c r="E107" i="8"/>
  <c r="M107" i="8"/>
  <c r="V107" i="8"/>
  <c r="AE107" i="8"/>
  <c r="AN107" i="8"/>
  <c r="AW107" i="8"/>
  <c r="BF107" i="8"/>
  <c r="F109" i="8"/>
  <c r="N64" i="8"/>
  <c r="N109" i="8"/>
  <c r="W109" i="8"/>
  <c r="AF109" i="8"/>
  <c r="AO109" i="8"/>
  <c r="AX109" i="8"/>
  <c r="BG109" i="8"/>
  <c r="E110" i="8"/>
  <c r="M110" i="8"/>
  <c r="V110" i="8"/>
  <c r="AE110" i="8"/>
  <c r="AN110" i="8"/>
  <c r="AW110" i="8"/>
  <c r="BF110" i="8"/>
  <c r="L63" i="8"/>
  <c r="L113" i="8" s="1"/>
  <c r="L103" i="8"/>
  <c r="V103" i="8"/>
  <c r="AN103" i="8"/>
  <c r="X63" i="8"/>
  <c r="X113" i="8" s="1"/>
  <c r="X103" i="8"/>
  <c r="N104" i="8"/>
  <c r="AO104" i="8"/>
  <c r="E105" i="8"/>
  <c r="AE105" i="8"/>
  <c r="BF105" i="8"/>
  <c r="F101" i="8"/>
  <c r="N101" i="8"/>
  <c r="W101" i="8"/>
  <c r="AF101" i="8"/>
  <c r="AO101" i="8"/>
  <c r="AX101" i="8"/>
  <c r="BG101" i="8"/>
  <c r="I104" i="8"/>
  <c r="Q104" i="8"/>
  <c r="Z104" i="8"/>
  <c r="AI104" i="8"/>
  <c r="AS104" i="8"/>
  <c r="BB104" i="8"/>
  <c r="G106" i="8"/>
  <c r="O106" i="8"/>
  <c r="X106" i="8"/>
  <c r="AG106" i="8"/>
  <c r="AP106" i="8"/>
  <c r="AY106" i="8"/>
  <c r="F107" i="8"/>
  <c r="N107" i="8"/>
  <c r="W107" i="8"/>
  <c r="AF107" i="8"/>
  <c r="AO107" i="8"/>
  <c r="AX107" i="8"/>
  <c r="BG107" i="8"/>
  <c r="E108" i="8"/>
  <c r="M108" i="8"/>
  <c r="V108" i="8"/>
  <c r="AE108" i="8"/>
  <c r="AN108" i="8"/>
  <c r="AW108" i="8"/>
  <c r="BF108" i="8"/>
  <c r="G109" i="8"/>
  <c r="O109" i="8"/>
  <c r="X109" i="8"/>
  <c r="AG109" i="8"/>
  <c r="AP109" i="8"/>
  <c r="AY109" i="8"/>
  <c r="F110" i="8"/>
  <c r="N110" i="8"/>
  <c r="W110" i="8"/>
  <c r="AF110" i="8"/>
  <c r="AO110" i="8"/>
  <c r="AX110" i="8"/>
  <c r="BG110" i="8"/>
  <c r="E111" i="8"/>
  <c r="M111" i="8"/>
  <c r="V111" i="8"/>
  <c r="AE111" i="8"/>
  <c r="AN111" i="8"/>
  <c r="AW111" i="8"/>
  <c r="BF111" i="8"/>
  <c r="H63" i="8"/>
  <c r="H113" i="8" s="1"/>
  <c r="P63" i="8"/>
  <c r="P113" i="8" s="1"/>
  <c r="Y63" i="8"/>
  <c r="Y113" i="8" s="1"/>
  <c r="AH63" i="8"/>
  <c r="AH113" i="8" s="1"/>
  <c r="AP63" i="8"/>
  <c r="AP113" i="8" s="1"/>
  <c r="AY63" i="8"/>
  <c r="AY113" i="8" s="1"/>
  <c r="BI63" i="8"/>
  <c r="W64" i="8"/>
  <c r="AF64" i="8"/>
  <c r="AN64" i="8"/>
  <c r="AW64" i="8"/>
  <c r="BF64" i="8"/>
  <c r="BO64" i="8"/>
  <c r="BO124" i="8" s="1"/>
  <c r="BO125" i="8" s="1"/>
  <c r="I64" i="8"/>
  <c r="BJ64" i="8"/>
  <c r="BJ124" i="8" s="1"/>
  <c r="BJ125" i="8" s="1"/>
  <c r="Z64" i="8"/>
  <c r="AQ64" i="8"/>
  <c r="E63" i="8"/>
  <c r="E113" i="8" s="1"/>
  <c r="M63" i="8"/>
  <c r="M113" i="8" s="1"/>
  <c r="V63" i="8"/>
  <c r="V113" i="8" s="1"/>
  <c r="AE63" i="8"/>
  <c r="AE113" i="8" s="1"/>
  <c r="AM63" i="8"/>
  <c r="AM113" i="8" s="1"/>
  <c r="AV63" i="8"/>
  <c r="AV113" i="8" s="1"/>
  <c r="BE63" i="8"/>
  <c r="BE113" i="8" s="1"/>
  <c r="Q64" i="8"/>
  <c r="AI64" i="8"/>
  <c r="BA64" i="8"/>
  <c r="F63" i="8"/>
  <c r="F113" i="8" s="1"/>
  <c r="N63" i="8"/>
  <c r="N113" i="8" s="1"/>
  <c r="W63" i="8"/>
  <c r="W113" i="8" s="1"/>
  <c r="AF63" i="8"/>
  <c r="AF113" i="8" s="1"/>
  <c r="AN63" i="8"/>
  <c r="AN113" i="8" s="1"/>
  <c r="AW63" i="8"/>
  <c r="AW113" i="8" s="1"/>
  <c r="BF63" i="8"/>
  <c r="BF113" i="8" s="1"/>
  <c r="J64" i="8"/>
  <c r="AS64" i="8"/>
  <c r="R64" i="8"/>
  <c r="BB64" i="8"/>
  <c r="G64" i="8"/>
  <c r="O64" i="8"/>
  <c r="X64" i="8"/>
  <c r="AG64" i="8"/>
  <c r="AO64" i="8"/>
  <c r="AX64" i="8"/>
  <c r="BG64" i="8"/>
  <c r="I63" i="8"/>
  <c r="I113" i="8" s="1"/>
  <c r="Q63" i="8"/>
  <c r="Q113" i="8" s="1"/>
  <c r="Z63" i="8"/>
  <c r="Z113" i="8" s="1"/>
  <c r="AI63" i="8"/>
  <c r="AI113" i="8" s="1"/>
  <c r="AQ63" i="8"/>
  <c r="AQ113" i="8" s="1"/>
  <c r="BA63" i="8"/>
  <c r="BA113" i="8" s="1"/>
  <c r="BJ63" i="8"/>
  <c r="AA64" i="8"/>
  <c r="BK64" i="8"/>
  <c r="BK124" i="8" s="1"/>
  <c r="BK125" i="8" s="1"/>
  <c r="K64" i="8"/>
  <c r="AC64" i="8"/>
  <c r="AT64" i="8"/>
  <c r="BC64" i="8"/>
  <c r="L64" i="8"/>
  <c r="U64" i="8"/>
  <c r="AD64" i="8"/>
  <c r="AL64" i="8"/>
  <c r="AU64" i="8"/>
  <c r="BD64" i="8"/>
  <c r="BM64" i="8"/>
  <c r="BM124" i="8" s="1"/>
  <c r="BM125" i="8" s="1"/>
  <c r="M64" i="8"/>
  <c r="V64" i="8"/>
  <c r="AE64" i="8"/>
  <c r="AM64" i="8"/>
  <c r="AV64" i="8"/>
  <c r="BE64" i="8"/>
  <c r="BN64" i="8"/>
  <c r="BN124" i="8" s="1"/>
  <c r="BN125" i="8" s="1"/>
  <c r="T64" i="8"/>
  <c r="BL64" i="8"/>
  <c r="BL124" i="8" s="1"/>
  <c r="BL125" i="8" s="1"/>
  <c r="J63" i="8"/>
  <c r="J113" i="8" s="1"/>
  <c r="R63" i="8"/>
  <c r="R113" i="8" s="1"/>
  <c r="AA63" i="8"/>
  <c r="AA113" i="8" s="1"/>
  <c r="AS63" i="8"/>
  <c r="AS113" i="8" s="1"/>
  <c r="BB63" i="8"/>
  <c r="BB113" i="8" s="1"/>
  <c r="BK63" i="8"/>
  <c r="AK64" i="8"/>
  <c r="K63" i="8"/>
  <c r="K113" i="8" s="1"/>
  <c r="T63" i="8"/>
  <c r="T113" i="8" s="1"/>
  <c r="AC63" i="8"/>
  <c r="AC113" i="8" s="1"/>
  <c r="AK63" i="8"/>
  <c r="AK113" i="8" s="1"/>
  <c r="AT63" i="8"/>
  <c r="AT113" i="8" s="1"/>
  <c r="BC63" i="8"/>
  <c r="BC113" i="8" s="1"/>
  <c r="BL63" i="8"/>
  <c r="H42" i="17"/>
  <c r="F12" i="17"/>
  <c r="F11" i="17"/>
  <c r="G12" i="17"/>
  <c r="G11" i="17"/>
  <c r="AI13" i="17" l="1"/>
  <c r="AI20" i="17" s="1"/>
  <c r="AI27" i="17" s="1"/>
  <c r="G44" i="17"/>
  <c r="F44" i="17"/>
  <c r="AH13" i="17"/>
  <c r="AH20" i="17" s="1"/>
  <c r="AH27" i="17" s="1"/>
  <c r="AH11" i="17"/>
  <c r="F43" i="17"/>
  <c r="AI11" i="17"/>
  <c r="G43" i="17"/>
  <c r="X114" i="8"/>
  <c r="X124" i="8"/>
  <c r="X125" i="8" s="1"/>
  <c r="AE114" i="8"/>
  <c r="AE124" i="8"/>
  <c r="AE125" i="8" s="1"/>
  <c r="BD114" i="8"/>
  <c r="BD124" i="8"/>
  <c r="BD125" i="8" s="1"/>
  <c r="U114" i="8"/>
  <c r="U124" i="8"/>
  <c r="U125" i="8" s="1"/>
  <c r="AC114" i="8"/>
  <c r="AC124" i="8"/>
  <c r="AC125" i="8" s="1"/>
  <c r="AX114" i="8"/>
  <c r="AX124" i="8"/>
  <c r="AX125" i="8" s="1"/>
  <c r="O114" i="8"/>
  <c r="O124" i="8"/>
  <c r="O125" i="8" s="1"/>
  <c r="AS114" i="8"/>
  <c r="AS124" i="8"/>
  <c r="AS125" i="8" s="1"/>
  <c r="Z114" i="8"/>
  <c r="Z124" i="8"/>
  <c r="Z125" i="8" s="1"/>
  <c r="BF114" i="8"/>
  <c r="BF124" i="8"/>
  <c r="BF125" i="8" s="1"/>
  <c r="W114" i="8"/>
  <c r="W124" i="8"/>
  <c r="W125" i="8" s="1"/>
  <c r="AH114" i="8"/>
  <c r="AH124" i="8"/>
  <c r="AH125" i="8" s="1"/>
  <c r="P114" i="8"/>
  <c r="P124" i="8"/>
  <c r="P125" i="8" s="1"/>
  <c r="AY114" i="8"/>
  <c r="AY124" i="8"/>
  <c r="AY125" i="8" s="1"/>
  <c r="AM114" i="8"/>
  <c r="AM124" i="8"/>
  <c r="AM125" i="8" s="1"/>
  <c r="AT114" i="8"/>
  <c r="AT124" i="8"/>
  <c r="AT125" i="8" s="1"/>
  <c r="BG114" i="8"/>
  <c r="BG124" i="8"/>
  <c r="BG125" i="8" s="1"/>
  <c r="R114" i="8"/>
  <c r="R124" i="8"/>
  <c r="R125" i="8" s="1"/>
  <c r="Q114" i="8"/>
  <c r="Q124" i="8"/>
  <c r="Q125" i="8" s="1"/>
  <c r="AQ114" i="8"/>
  <c r="AQ124" i="8"/>
  <c r="AQ125" i="8" s="1"/>
  <c r="BE114" i="8"/>
  <c r="BE124" i="8"/>
  <c r="BE125" i="8" s="1"/>
  <c r="V114" i="8"/>
  <c r="V124" i="8"/>
  <c r="V125" i="8" s="1"/>
  <c r="AU114" i="8"/>
  <c r="AU124" i="8"/>
  <c r="AU125" i="8" s="1"/>
  <c r="L114" i="8"/>
  <c r="L124" i="8"/>
  <c r="L125" i="8" s="1"/>
  <c r="K114" i="8"/>
  <c r="K124" i="8"/>
  <c r="K125" i="8" s="1"/>
  <c r="AO114" i="8"/>
  <c r="AO124" i="8"/>
  <c r="AO125" i="8" s="1"/>
  <c r="G114" i="8"/>
  <c r="G124" i="8"/>
  <c r="G125" i="8" s="1"/>
  <c r="J114" i="8"/>
  <c r="J124" i="8"/>
  <c r="J125" i="8" s="1"/>
  <c r="BA114" i="8"/>
  <c r="BA124" i="8"/>
  <c r="BA125" i="8" s="1"/>
  <c r="AW114" i="8"/>
  <c r="AW124" i="8"/>
  <c r="AW125" i="8" s="1"/>
  <c r="N114" i="8"/>
  <c r="N124" i="8"/>
  <c r="N125" i="8" s="1"/>
  <c r="F114" i="8"/>
  <c r="F124" i="8"/>
  <c r="F125" i="8" s="1"/>
  <c r="AD114" i="8"/>
  <c r="AD124" i="8"/>
  <c r="AD125" i="8" s="1"/>
  <c r="AV114" i="8"/>
  <c r="AV124" i="8"/>
  <c r="AV125" i="8" s="1"/>
  <c r="M114" i="8"/>
  <c r="M124" i="8"/>
  <c r="M125" i="8" s="1"/>
  <c r="AL114" i="8"/>
  <c r="AL124" i="8"/>
  <c r="AL125" i="8" s="1"/>
  <c r="BC114" i="8"/>
  <c r="BC124" i="8"/>
  <c r="BC125" i="8" s="1"/>
  <c r="AG114" i="8"/>
  <c r="AG124" i="8"/>
  <c r="AG125" i="8" s="1"/>
  <c r="BB114" i="8"/>
  <c r="BB124" i="8"/>
  <c r="BB125" i="8" s="1"/>
  <c r="AI114" i="8"/>
  <c r="AI124" i="8"/>
  <c r="AI125" i="8" s="1"/>
  <c r="I114" i="8"/>
  <c r="I124" i="8"/>
  <c r="I125" i="8" s="1"/>
  <c r="AN114" i="8"/>
  <c r="AN124" i="8"/>
  <c r="AN125" i="8" s="1"/>
  <c r="Y114" i="8"/>
  <c r="Y124" i="8"/>
  <c r="Y125" i="8" s="1"/>
  <c r="H114" i="8"/>
  <c r="H124" i="8"/>
  <c r="H125" i="8" s="1"/>
  <c r="AP114" i="8"/>
  <c r="AP124" i="8"/>
  <c r="AP125" i="8" s="1"/>
  <c r="E114" i="8"/>
  <c r="E124" i="8"/>
  <c r="E125" i="8" s="1"/>
  <c r="AK114" i="8"/>
  <c r="AK124" i="8"/>
  <c r="AK125" i="8" s="1"/>
  <c r="T114" i="8"/>
  <c r="T124" i="8"/>
  <c r="T125" i="8" s="1"/>
  <c r="AA114" i="8"/>
  <c r="AA124" i="8"/>
  <c r="AA125" i="8" s="1"/>
  <c r="AF114" i="8"/>
  <c r="AF124" i="8"/>
  <c r="AF125" i="8" s="1"/>
  <c r="I42" i="17"/>
  <c r="B26" i="10"/>
  <c r="B27" i="10" s="1"/>
  <c r="B28" i="10" s="1"/>
  <c r="B29" i="10" s="1"/>
  <c r="B30" i="10" s="1"/>
  <c r="B31" i="10" s="1"/>
  <c r="B32" i="10" s="1"/>
  <c r="B33" i="10" s="1"/>
  <c r="B65" i="4"/>
  <c r="B66" i="4" s="1"/>
  <c r="B67" i="4" s="1"/>
  <c r="B68" i="4" s="1"/>
  <c r="B69" i="4" s="1"/>
  <c r="B70" i="4" s="1"/>
  <c r="B71" i="4" s="1"/>
  <c r="B72" i="4" s="1"/>
  <c r="B73" i="4" s="1"/>
  <c r="B74" i="4" s="1"/>
  <c r="B50" i="4"/>
  <c r="B51" i="4" s="1"/>
  <c r="B52" i="4" s="1"/>
  <c r="B53" i="4" s="1"/>
  <c r="B54" i="4" s="1"/>
  <c r="B55" i="4" s="1"/>
  <c r="B56" i="4" s="1"/>
  <c r="B57" i="4" s="1"/>
  <c r="B58" i="4" s="1"/>
  <c r="B59" i="4" s="1"/>
  <c r="B60" i="4" s="1"/>
  <c r="B61" i="4" s="1"/>
  <c r="B24" i="4"/>
  <c r="B25" i="4" s="1"/>
  <c r="B8" i="4"/>
  <c r="H12" i="17"/>
  <c r="H11" i="17"/>
  <c r="B8" i="17"/>
  <c r="H44" i="17" l="1"/>
  <c r="AJ13" i="17"/>
  <c r="AJ20" i="17" s="1"/>
  <c r="AJ27" i="17" s="1"/>
  <c r="H43" i="17"/>
  <c r="AJ11" i="17"/>
  <c r="B26" i="4"/>
  <c r="B27" i="4" s="1"/>
  <c r="B75" i="4"/>
  <c r="B76" i="4" s="1"/>
  <c r="B77" i="4" s="1"/>
  <c r="B80" i="4" s="1"/>
  <c r="B81" i="4" s="1"/>
  <c r="B82" i="4" s="1"/>
  <c r="B83" i="4" s="1"/>
  <c r="B9" i="4"/>
  <c r="B10" i="4" s="1"/>
  <c r="B11" i="4" s="1"/>
  <c r="B12" i="4" s="1"/>
  <c r="B13" i="4" s="1"/>
  <c r="B14" i="4" s="1"/>
  <c r="B15" i="4" s="1"/>
  <c r="B16" i="4" s="1"/>
  <c r="B17" i="4" s="1"/>
  <c r="B18" i="4" s="1"/>
  <c r="B19" i="4" s="1"/>
  <c r="B20" i="4" s="1"/>
  <c r="B21" i="4" s="1"/>
  <c r="B22" i="4" s="1"/>
  <c r="J42" i="17"/>
  <c r="BO27" i="8"/>
  <c r="BN27" i="8"/>
  <c r="BM27" i="8"/>
  <c r="BL27" i="8"/>
  <c r="BK27" i="8"/>
  <c r="BJ27" i="8"/>
  <c r="BI27" i="8"/>
  <c r="BI26" i="8" s="1"/>
  <c r="BO10" i="8"/>
  <c r="BN10" i="8"/>
  <c r="BM10" i="8"/>
  <c r="BL10" i="8"/>
  <c r="BK10" i="8"/>
  <c r="BJ10" i="8"/>
  <c r="BI10" i="8"/>
  <c r="BM16" i="8"/>
  <c r="BM119" i="8" s="1"/>
  <c r="I12" i="17"/>
  <c r="I11" i="17"/>
  <c r="AK13" i="17" l="1"/>
  <c r="I44" i="17"/>
  <c r="AK11" i="17"/>
  <c r="I43" i="17"/>
  <c r="B28" i="4"/>
  <c r="B84" i="4"/>
  <c r="B85" i="4" s="1"/>
  <c r="B86" i="4" s="1"/>
  <c r="B87" i="4" s="1"/>
  <c r="B88" i="4" s="1"/>
  <c r="B89" i="4" s="1"/>
  <c r="B90" i="4" s="1"/>
  <c r="B91" i="4" s="1"/>
  <c r="B92" i="4" s="1"/>
  <c r="B93" i="4" s="1"/>
  <c r="B94" i="4" s="1"/>
  <c r="B95" i="4" s="1"/>
  <c r="B98" i="4" s="1"/>
  <c r="B99" i="4" s="1"/>
  <c r="B100" i="4" s="1"/>
  <c r="B101" i="4" s="1"/>
  <c r="B102" i="4" s="1"/>
  <c r="B103" i="4" s="1"/>
  <c r="B104" i="4" s="1"/>
  <c r="B105" i="4" s="1"/>
  <c r="BI9" i="8"/>
  <c r="BI51" i="8" s="1"/>
  <c r="BK9" i="8"/>
  <c r="BL9" i="8"/>
  <c r="BL26" i="8"/>
  <c r="BL45" i="8" s="1"/>
  <c r="BL46" i="8" s="1"/>
  <c r="BM58" i="8"/>
  <c r="BM120" i="8" s="1"/>
  <c r="BJ9" i="8"/>
  <c r="BM9" i="8"/>
  <c r="BM26" i="8"/>
  <c r="BM52" i="8"/>
  <c r="BN26" i="8"/>
  <c r="BN52" i="8"/>
  <c r="BI45" i="8"/>
  <c r="BO26" i="8"/>
  <c r="BO52" i="8"/>
  <c r="BI52" i="8"/>
  <c r="BJ26" i="8"/>
  <c r="BJ52" i="8"/>
  <c r="BK26" i="8"/>
  <c r="BK52" i="8"/>
  <c r="BN16" i="8"/>
  <c r="BN119" i="8" s="1"/>
  <c r="BL52" i="8"/>
  <c r="AK20" i="17"/>
  <c r="AK27" i="17" s="1"/>
  <c r="K42" i="17"/>
  <c r="J12" i="17"/>
  <c r="J11" i="17"/>
  <c r="AL13" i="17" l="1"/>
  <c r="AL20" i="17" s="1"/>
  <c r="AL27" i="17" s="1"/>
  <c r="AL11" i="17"/>
  <c r="J43" i="17"/>
  <c r="BI87" i="8"/>
  <c r="BI46" i="8"/>
  <c r="B29" i="4"/>
  <c r="B30" i="4" s="1"/>
  <c r="B106" i="4"/>
  <c r="B107" i="4" s="1"/>
  <c r="B110" i="4" s="1"/>
  <c r="B111" i="4" s="1"/>
  <c r="B112" i="4" s="1"/>
  <c r="B113" i="4" s="1"/>
  <c r="B114" i="4" s="1"/>
  <c r="B115" i="4" s="1"/>
  <c r="B116" i="4" s="1"/>
  <c r="B117" i="4" s="1"/>
  <c r="BI86" i="8"/>
  <c r="BL51" i="8"/>
  <c r="BK20" i="8"/>
  <c r="BL97" i="8"/>
  <c r="BL96" i="8"/>
  <c r="BL95" i="8"/>
  <c r="BL94" i="8"/>
  <c r="BL93" i="8"/>
  <c r="BL92" i="8"/>
  <c r="BL91" i="8"/>
  <c r="BL90" i="8"/>
  <c r="BL89" i="8"/>
  <c r="BL88" i="8"/>
  <c r="BI97" i="8"/>
  <c r="BI95" i="8"/>
  <c r="BI93" i="8"/>
  <c r="BI91" i="8"/>
  <c r="BI89" i="8"/>
  <c r="BI96" i="8"/>
  <c r="BI94" i="8"/>
  <c r="BI92" i="8"/>
  <c r="BI90" i="8"/>
  <c r="BI88" i="8"/>
  <c r="BL87" i="8"/>
  <c r="BM63" i="8"/>
  <c r="BL86" i="8"/>
  <c r="BM20" i="8"/>
  <c r="BL20" i="8"/>
  <c r="BL66" i="8" s="1"/>
  <c r="BL71" i="8"/>
  <c r="BJ20" i="8"/>
  <c r="BJ71" i="8"/>
  <c r="BI20" i="8"/>
  <c r="BN58" i="8"/>
  <c r="BN120" i="8" s="1"/>
  <c r="BO16" i="8"/>
  <c r="BO119" i="8" s="1"/>
  <c r="BK51" i="8"/>
  <c r="BK45" i="8"/>
  <c r="BK46" i="8" s="1"/>
  <c r="BJ51" i="8"/>
  <c r="BJ45" i="8"/>
  <c r="BJ46" i="8" s="1"/>
  <c r="BN45" i="8"/>
  <c r="BN9" i="8"/>
  <c r="BO45" i="8"/>
  <c r="BM51" i="8"/>
  <c r="BM45" i="8"/>
  <c r="BM46" i="8" s="1"/>
  <c r="J44" i="17"/>
  <c r="L42" i="17"/>
  <c r="K11" i="17"/>
  <c r="K12" i="17"/>
  <c r="AM13" i="17" l="1"/>
  <c r="K44" i="17"/>
  <c r="K43" i="17"/>
  <c r="AM11" i="17"/>
  <c r="BN86" i="8"/>
  <c r="BN46" i="8"/>
  <c r="BI62" i="8"/>
  <c r="BI102" i="8" s="1"/>
  <c r="BI66" i="8"/>
  <c r="BM71" i="8"/>
  <c r="BM66" i="8"/>
  <c r="BK66" i="8"/>
  <c r="BO86" i="8"/>
  <c r="BO46" i="8"/>
  <c r="BJ66" i="8"/>
  <c r="BI71" i="8"/>
  <c r="BM86" i="8"/>
  <c r="B118" i="4"/>
  <c r="B31" i="4"/>
  <c r="BI101" i="8"/>
  <c r="BJ82" i="8"/>
  <c r="BJ81" i="8"/>
  <c r="BJ80" i="8"/>
  <c r="BJ78" i="8"/>
  <c r="BJ76" i="8"/>
  <c r="BJ74" i="8"/>
  <c r="BJ79" i="8"/>
  <c r="BJ75" i="8"/>
  <c r="BJ73" i="8"/>
  <c r="BJ77" i="8"/>
  <c r="BJ72" i="8"/>
  <c r="BK62" i="8"/>
  <c r="BK97" i="8"/>
  <c r="BK95" i="8"/>
  <c r="BK93" i="8"/>
  <c r="BK91" i="8"/>
  <c r="BK89" i="8"/>
  <c r="BK92" i="8"/>
  <c r="BK90" i="8"/>
  <c r="BK88" i="8"/>
  <c r="BK96" i="8"/>
  <c r="BK94" i="8"/>
  <c r="BK87" i="8"/>
  <c r="BM62" i="8"/>
  <c r="BM113" i="8" s="1"/>
  <c r="BM97" i="8"/>
  <c r="BM96" i="8"/>
  <c r="BM95" i="8"/>
  <c r="BM94" i="8"/>
  <c r="BM93" i="8"/>
  <c r="BM92" i="8"/>
  <c r="BM91" i="8"/>
  <c r="BM90" i="8"/>
  <c r="BM89" i="8"/>
  <c r="BM88" i="8"/>
  <c r="BM87" i="8"/>
  <c r="BK101" i="8"/>
  <c r="BM79" i="8"/>
  <c r="BM77" i="8"/>
  <c r="BM76" i="8"/>
  <c r="BM75" i="8"/>
  <c r="BM74" i="8"/>
  <c r="BM73" i="8"/>
  <c r="BM82" i="8"/>
  <c r="BM81" i="8"/>
  <c r="BM80" i="8"/>
  <c r="BM72" i="8"/>
  <c r="BM78" i="8"/>
  <c r="BN63" i="8"/>
  <c r="BI112" i="8"/>
  <c r="BI105" i="8"/>
  <c r="BI103" i="8"/>
  <c r="BI110" i="8"/>
  <c r="BI108" i="8"/>
  <c r="BI111" i="8"/>
  <c r="BI106" i="8"/>
  <c r="BI107" i="8"/>
  <c r="BI104" i="8"/>
  <c r="BI109" i="8"/>
  <c r="BI114" i="8"/>
  <c r="BI113" i="8"/>
  <c r="BJ62" i="8"/>
  <c r="BJ101" i="8" s="1"/>
  <c r="BJ97" i="8"/>
  <c r="BJ96" i="8"/>
  <c r="BJ95" i="8"/>
  <c r="BJ94" i="8"/>
  <c r="BJ93" i="8"/>
  <c r="BJ92" i="8"/>
  <c r="BJ91" i="8"/>
  <c r="BJ90" i="8"/>
  <c r="BJ89" i="8"/>
  <c r="BJ88" i="8"/>
  <c r="BJ87" i="8"/>
  <c r="BK79" i="8"/>
  <c r="BK78" i="8"/>
  <c r="BK77" i="8"/>
  <c r="BK76" i="8"/>
  <c r="BK75" i="8"/>
  <c r="BK74" i="8"/>
  <c r="BK73" i="8"/>
  <c r="BK82" i="8"/>
  <c r="BK80" i="8"/>
  <c r="BK81" i="8"/>
  <c r="BK72" i="8"/>
  <c r="BO96" i="8"/>
  <c r="BO94" i="8"/>
  <c r="BO97" i="8"/>
  <c r="BO95" i="8"/>
  <c r="BO91" i="8"/>
  <c r="BO90" i="8"/>
  <c r="BO93" i="8"/>
  <c r="BO89" i="8"/>
  <c r="BO92" i="8"/>
  <c r="BO88" i="8"/>
  <c r="BO87" i="8"/>
  <c r="BL79" i="8"/>
  <c r="BL78" i="8"/>
  <c r="BL77" i="8"/>
  <c r="BL76" i="8"/>
  <c r="BL75" i="8"/>
  <c r="BL74" i="8"/>
  <c r="BL73" i="8"/>
  <c r="BL82" i="8"/>
  <c r="BL81" i="8"/>
  <c r="BL80" i="8"/>
  <c r="BL72" i="8"/>
  <c r="BL62" i="8"/>
  <c r="BN20" i="8"/>
  <c r="BK86" i="8"/>
  <c r="BN97" i="8"/>
  <c r="BN96" i="8"/>
  <c r="BN95" i="8"/>
  <c r="BN94" i="8"/>
  <c r="BN93" i="8"/>
  <c r="BN92" i="8"/>
  <c r="BN91" i="8"/>
  <c r="BN90" i="8"/>
  <c r="BN89" i="8"/>
  <c r="BN88" i="8"/>
  <c r="BN87" i="8"/>
  <c r="BI79" i="8"/>
  <c r="BI78" i="8"/>
  <c r="BI77" i="8"/>
  <c r="BI76" i="8"/>
  <c r="BI75" i="8"/>
  <c r="BI74" i="8"/>
  <c r="BI73" i="8"/>
  <c r="BI82" i="8"/>
  <c r="BI80" i="8"/>
  <c r="BI81" i="8"/>
  <c r="BI72" i="8"/>
  <c r="BJ86" i="8"/>
  <c r="BK71" i="8"/>
  <c r="BO58" i="8"/>
  <c r="BO120" i="8" s="1"/>
  <c r="BO9" i="8"/>
  <c r="BN51" i="8"/>
  <c r="AM20" i="17"/>
  <c r="AM27" i="17" s="1"/>
  <c r="M42" i="17"/>
  <c r="L11" i="17"/>
  <c r="L12" i="17"/>
  <c r="AN13" i="17" l="1"/>
  <c r="AN20" i="17" s="1"/>
  <c r="AN27" i="17" s="1"/>
  <c r="AN11" i="17"/>
  <c r="L43" i="17"/>
  <c r="BN71" i="8"/>
  <c r="BN66" i="8"/>
  <c r="B32" i="4"/>
  <c r="BM101" i="8"/>
  <c r="BK112" i="8"/>
  <c r="BK107" i="8"/>
  <c r="BK103" i="8"/>
  <c r="BK108" i="8"/>
  <c r="BK105" i="8"/>
  <c r="BK111" i="8"/>
  <c r="BK109" i="8"/>
  <c r="BK104" i="8"/>
  <c r="BK110" i="8"/>
  <c r="BK106" i="8"/>
  <c r="BK113" i="8"/>
  <c r="BK114" i="8"/>
  <c r="BK102" i="8"/>
  <c r="BO63" i="8"/>
  <c r="BN82" i="8"/>
  <c r="BN81" i="8"/>
  <c r="BN80" i="8"/>
  <c r="BN74" i="8"/>
  <c r="BN75" i="8"/>
  <c r="BN73" i="8"/>
  <c r="BN76" i="8"/>
  <c r="BN79" i="8"/>
  <c r="BN77" i="8"/>
  <c r="BN72" i="8"/>
  <c r="BN78" i="8"/>
  <c r="BL112" i="8"/>
  <c r="BL110" i="8"/>
  <c r="BL103" i="8"/>
  <c r="BL111" i="8"/>
  <c r="BL104" i="8"/>
  <c r="BL108" i="8"/>
  <c r="BL109" i="8"/>
  <c r="BL107" i="8"/>
  <c r="BL105" i="8"/>
  <c r="BL106" i="8"/>
  <c r="BL114" i="8"/>
  <c r="BL113" i="8"/>
  <c r="BL102" i="8"/>
  <c r="BL101" i="8"/>
  <c r="BN62" i="8"/>
  <c r="BN101" i="8" s="1"/>
  <c r="BJ112" i="8"/>
  <c r="BJ107" i="8"/>
  <c r="BJ111" i="8"/>
  <c r="BJ108" i="8"/>
  <c r="BJ104" i="8"/>
  <c r="BJ110" i="8"/>
  <c r="BJ109" i="8"/>
  <c r="BJ105" i="8"/>
  <c r="BJ103" i="8"/>
  <c r="BJ106" i="8"/>
  <c r="BJ114" i="8"/>
  <c r="BJ113" i="8"/>
  <c r="BJ102" i="8"/>
  <c r="BM112" i="8"/>
  <c r="BM107" i="8"/>
  <c r="BM106" i="8"/>
  <c r="BM103" i="8"/>
  <c r="BM109" i="8"/>
  <c r="BM110" i="8"/>
  <c r="BM105" i="8"/>
  <c r="BM111" i="8"/>
  <c r="BM104" i="8"/>
  <c r="BM114" i="8"/>
  <c r="BM108" i="8"/>
  <c r="BM102" i="8"/>
  <c r="BO20" i="8"/>
  <c r="BO51" i="8"/>
  <c r="L44" i="17"/>
  <c r="N42" i="17"/>
  <c r="BO30" i="10"/>
  <c r="BN30" i="10"/>
  <c r="BM30" i="10"/>
  <c r="BL30" i="10"/>
  <c r="BK30" i="10"/>
  <c r="BJ30" i="10"/>
  <c r="BI30" i="10"/>
  <c r="BG30" i="10"/>
  <c r="BF30" i="10"/>
  <c r="BE30" i="10"/>
  <c r="BD30" i="10"/>
  <c r="BC30" i="10"/>
  <c r="BB30" i="10"/>
  <c r="BA30" i="10"/>
  <c r="AY30" i="10"/>
  <c r="AX30" i="10"/>
  <c r="AW30" i="10"/>
  <c r="AV30" i="10"/>
  <c r="AU30" i="10"/>
  <c r="AT30" i="10"/>
  <c r="AS30" i="10"/>
  <c r="AQ30" i="10"/>
  <c r="AP30" i="10"/>
  <c r="AO30" i="10"/>
  <c r="AN30" i="10"/>
  <c r="AM30" i="10"/>
  <c r="AL30" i="10"/>
  <c r="AK30" i="10"/>
  <c r="AI30" i="10"/>
  <c r="AH30" i="10"/>
  <c r="AG30" i="10"/>
  <c r="AF30" i="10"/>
  <c r="AE30" i="10"/>
  <c r="AD30" i="10"/>
  <c r="AC30" i="10"/>
  <c r="AA30" i="10"/>
  <c r="Z30" i="10"/>
  <c r="Y30" i="10"/>
  <c r="X30" i="10"/>
  <c r="W30" i="10"/>
  <c r="V30" i="10"/>
  <c r="U30" i="10"/>
  <c r="BO29" i="10"/>
  <c r="BN29" i="10"/>
  <c r="BM29" i="10"/>
  <c r="BL29" i="10"/>
  <c r="BK29" i="10"/>
  <c r="BJ29" i="10"/>
  <c r="BI29" i="10"/>
  <c r="BG29" i="10"/>
  <c r="BF29" i="10"/>
  <c r="BE29" i="10"/>
  <c r="BD29" i="10"/>
  <c r="BC29" i="10"/>
  <c r="BB29" i="10"/>
  <c r="BA29" i="10"/>
  <c r="AY29" i="10"/>
  <c r="AX29" i="10"/>
  <c r="AW29" i="10"/>
  <c r="AV29" i="10"/>
  <c r="AU29" i="10"/>
  <c r="AT29" i="10"/>
  <c r="AS29" i="10"/>
  <c r="AQ29" i="10"/>
  <c r="AP29" i="10"/>
  <c r="AO29" i="10"/>
  <c r="AN29" i="10"/>
  <c r="AM29" i="10"/>
  <c r="AL29" i="10"/>
  <c r="AK29" i="10"/>
  <c r="AI29" i="10"/>
  <c r="AH29" i="10"/>
  <c r="AG29" i="10"/>
  <c r="AF29" i="10"/>
  <c r="AE29" i="10"/>
  <c r="AD29" i="10"/>
  <c r="AC29" i="10"/>
  <c r="AA29" i="10"/>
  <c r="Z29" i="10"/>
  <c r="Y29" i="10"/>
  <c r="X29" i="10"/>
  <c r="W29" i="10"/>
  <c r="V29" i="10"/>
  <c r="U29" i="10"/>
  <c r="T30" i="10"/>
  <c r="T29" i="10"/>
  <c r="M12" i="17"/>
  <c r="M11" i="17"/>
  <c r="M43" i="17" l="1"/>
  <c r="AO11" i="17"/>
  <c r="M44" i="17"/>
  <c r="AO13" i="17"/>
  <c r="AO20" i="17" s="1"/>
  <c r="AO27" i="17" s="1"/>
  <c r="BO71" i="8"/>
  <c r="BO66" i="8"/>
  <c r="B33" i="4"/>
  <c r="BO62" i="8"/>
  <c r="BO101" i="8" s="1"/>
  <c r="BO75" i="8"/>
  <c r="BO73" i="8"/>
  <c r="BO79" i="8"/>
  <c r="BO77" i="8"/>
  <c r="BO81" i="8"/>
  <c r="BO76" i="8"/>
  <c r="BO74" i="8"/>
  <c r="BO82" i="8"/>
  <c r="BO80" i="8"/>
  <c r="BO72" i="8"/>
  <c r="BO78" i="8"/>
  <c r="BN112" i="8"/>
  <c r="BN105" i="8"/>
  <c r="BN106" i="8"/>
  <c r="BN111" i="8"/>
  <c r="BN109" i="8"/>
  <c r="BN107" i="8"/>
  <c r="BN104" i="8"/>
  <c r="BN110" i="8"/>
  <c r="BN103" i="8"/>
  <c r="BN114" i="8"/>
  <c r="BN102" i="8"/>
  <c r="BN108" i="8"/>
  <c r="BN113" i="8"/>
  <c r="O42" i="17"/>
  <c r="BO21" i="10"/>
  <c r="BN21" i="10"/>
  <c r="BM21" i="10"/>
  <c r="BL21" i="10"/>
  <c r="BK21" i="10"/>
  <c r="BJ21" i="10"/>
  <c r="BI21" i="10"/>
  <c r="BG21" i="10"/>
  <c r="BF21" i="10"/>
  <c r="BE21" i="10"/>
  <c r="BD21" i="10"/>
  <c r="BC21" i="10"/>
  <c r="BB21" i="10"/>
  <c r="AY21" i="10"/>
  <c r="AX21" i="10"/>
  <c r="AW21" i="10"/>
  <c r="AV21" i="10"/>
  <c r="AU21" i="10"/>
  <c r="AT21" i="10"/>
  <c r="AS21" i="10"/>
  <c r="AQ21" i="10"/>
  <c r="AP21" i="10"/>
  <c r="AO21" i="10"/>
  <c r="AN21" i="10"/>
  <c r="AM21" i="10"/>
  <c r="AL21" i="10"/>
  <c r="AK21" i="10"/>
  <c r="AI21" i="10"/>
  <c r="AH21" i="10"/>
  <c r="AG21" i="10"/>
  <c r="AF21" i="10"/>
  <c r="AE21" i="10"/>
  <c r="AD21" i="10"/>
  <c r="AC21" i="10"/>
  <c r="AA21" i="10"/>
  <c r="Z21" i="10"/>
  <c r="Y21" i="10"/>
  <c r="X21" i="10"/>
  <c r="W21" i="10"/>
  <c r="V21" i="10"/>
  <c r="U21" i="10"/>
  <c r="T21" i="10"/>
  <c r="Q22" i="10"/>
  <c r="Q23" i="10" s="1"/>
  <c r="P22" i="10"/>
  <c r="P23" i="10" s="1"/>
  <c r="O22" i="10"/>
  <c r="O23" i="10" s="1"/>
  <c r="N22" i="10"/>
  <c r="N23" i="10" s="1"/>
  <c r="M22" i="10"/>
  <c r="M23" i="10" s="1"/>
  <c r="L22" i="10"/>
  <c r="L23" i="10" s="1"/>
  <c r="K22" i="10"/>
  <c r="K23" i="10" s="1"/>
  <c r="J22" i="10"/>
  <c r="J23" i="10" s="1"/>
  <c r="I22" i="10"/>
  <c r="I23" i="10" s="1"/>
  <c r="H22" i="10"/>
  <c r="H23" i="10" s="1"/>
  <c r="G22" i="10"/>
  <c r="G23" i="10" s="1"/>
  <c r="F22" i="10"/>
  <c r="F23" i="10" s="1"/>
  <c r="E22" i="10"/>
  <c r="E23" i="10" s="1"/>
  <c r="Q21" i="10"/>
  <c r="P21" i="10"/>
  <c r="O21" i="10"/>
  <c r="N21" i="10"/>
  <c r="M21" i="10"/>
  <c r="L21" i="10"/>
  <c r="K21" i="10"/>
  <c r="J21" i="10"/>
  <c r="I21" i="10"/>
  <c r="H21" i="10"/>
  <c r="G21" i="10"/>
  <c r="F21" i="10"/>
  <c r="E21" i="10"/>
  <c r="R19" i="10"/>
  <c r="Q19" i="10"/>
  <c r="P19" i="10"/>
  <c r="O19" i="10"/>
  <c r="N19" i="10"/>
  <c r="M19" i="10"/>
  <c r="L19" i="10"/>
  <c r="K19" i="10"/>
  <c r="J19" i="10"/>
  <c r="I19" i="10"/>
  <c r="H19" i="10"/>
  <c r="G19" i="10"/>
  <c r="F19" i="10"/>
  <c r="E19" i="10"/>
  <c r="N11" i="17"/>
  <c r="N12" i="17"/>
  <c r="N43" i="17" l="1"/>
  <c r="AP11" i="17"/>
  <c r="AP13" i="17"/>
  <c r="N44" i="17"/>
  <c r="B34" i="4"/>
  <c r="BO113" i="8"/>
  <c r="BO112" i="8"/>
  <c r="BO104" i="8"/>
  <c r="BO105" i="8"/>
  <c r="BO110" i="8"/>
  <c r="BO103" i="8"/>
  <c r="BO106" i="8"/>
  <c r="BO109" i="8"/>
  <c r="BO107" i="8"/>
  <c r="BO111" i="8"/>
  <c r="BO114" i="8"/>
  <c r="BO102" i="8"/>
  <c r="BO108" i="8"/>
  <c r="AP20" i="17"/>
  <c r="AP27" i="17" s="1"/>
  <c r="P42" i="17"/>
  <c r="BO22" i="4"/>
  <c r="BN22" i="4"/>
  <c r="BM22" i="4"/>
  <c r="BL22" i="4"/>
  <c r="BK22" i="4"/>
  <c r="BJ22" i="4"/>
  <c r="BI22" i="4"/>
  <c r="BG22" i="4"/>
  <c r="BF22" i="4"/>
  <c r="BE22" i="4"/>
  <c r="BD22" i="4"/>
  <c r="BC22" i="4"/>
  <c r="BB22" i="4"/>
  <c r="BA22" i="4"/>
  <c r="AY22" i="4"/>
  <c r="AX22" i="4"/>
  <c r="AW22" i="4"/>
  <c r="AV22" i="4"/>
  <c r="AU22" i="4"/>
  <c r="AT22" i="4"/>
  <c r="AS22" i="4"/>
  <c r="AQ22" i="4"/>
  <c r="AP22" i="4"/>
  <c r="AO22" i="4"/>
  <c r="AN22" i="4"/>
  <c r="AM22" i="4"/>
  <c r="AL22" i="4"/>
  <c r="AK22" i="4"/>
  <c r="AI22" i="4"/>
  <c r="AH22" i="4"/>
  <c r="AG22" i="4"/>
  <c r="AF22" i="4"/>
  <c r="AE22" i="4"/>
  <c r="AD22" i="4"/>
  <c r="AC22" i="4"/>
  <c r="AA22" i="4"/>
  <c r="Z22" i="4"/>
  <c r="Y22" i="4"/>
  <c r="X22" i="4"/>
  <c r="W22" i="4"/>
  <c r="V22" i="4"/>
  <c r="U22" i="4"/>
  <c r="T22" i="4"/>
  <c r="Q22" i="4"/>
  <c r="P22" i="4"/>
  <c r="O22" i="4"/>
  <c r="N22" i="4"/>
  <c r="M22" i="4"/>
  <c r="L22" i="4"/>
  <c r="K22" i="4"/>
  <c r="J22" i="4"/>
  <c r="I22" i="4"/>
  <c r="H22" i="4"/>
  <c r="G22" i="4"/>
  <c r="F22" i="4"/>
  <c r="E22" i="4"/>
  <c r="O12" i="17"/>
  <c r="O11" i="17"/>
  <c r="O43" i="17" l="1"/>
  <c r="AQ11" i="17"/>
  <c r="O44" i="17"/>
  <c r="AQ13" i="17"/>
  <c r="AQ20" i="17" s="1"/>
  <c r="AQ27" i="17" s="1"/>
  <c r="B35" i="4"/>
  <c r="Q42" i="17"/>
  <c r="P11" i="17"/>
  <c r="P12" i="17"/>
  <c r="AR11" i="17" l="1"/>
  <c r="P43" i="17"/>
  <c r="AR13" i="17"/>
  <c r="P44" i="17"/>
  <c r="B36" i="4"/>
  <c r="AR20" i="17"/>
  <c r="AR27" i="17" s="1"/>
  <c r="AS11" i="17"/>
  <c r="Q43" i="17"/>
  <c r="R42" i="17"/>
  <c r="B37" i="4" l="1"/>
  <c r="B38" i="4" s="1"/>
  <c r="B39" i="4" s="1"/>
  <c r="B40" i="4" s="1"/>
  <c r="B41" i="4" s="1"/>
  <c r="B42" i="4" s="1"/>
  <c r="B43" i="4" s="1"/>
  <c r="B44" i="4" s="1"/>
  <c r="B45" i="4" s="1"/>
  <c r="B46" i="4" s="1"/>
  <c r="B47" i="4" s="1"/>
  <c r="B48" i="4" s="1"/>
  <c r="S42" i="17"/>
  <c r="T42" i="17" l="1"/>
  <c r="S13" i="17"/>
  <c r="T11" i="17"/>
  <c r="S11" i="17"/>
  <c r="AU11" i="17" l="1"/>
  <c r="S43" i="17"/>
  <c r="S14" i="17"/>
  <c r="S15" i="17" s="1"/>
  <c r="S16" i="17" s="1"/>
  <c r="S17" i="17" s="1"/>
  <c r="AV11" i="17"/>
  <c r="T43" i="17"/>
  <c r="U42" i="17"/>
  <c r="U11" i="17"/>
  <c r="AW11" i="17" l="1"/>
  <c r="U43" i="17"/>
  <c r="V42" i="17"/>
  <c r="V11" i="17"/>
  <c r="AX11" i="17" l="1"/>
  <c r="V43" i="17"/>
  <c r="W42" i="17"/>
  <c r="W11" i="17"/>
  <c r="AY11" i="17" l="1"/>
  <c r="W43" i="17"/>
  <c r="X42" i="17"/>
  <c r="X11" i="17"/>
  <c r="AZ11" i="17" l="1"/>
  <c r="X43" i="17"/>
  <c r="Y42" i="17"/>
  <c r="Y11" i="17"/>
  <c r="BA11" i="17" l="1"/>
  <c r="Y43" i="17"/>
  <c r="Z42" i="17"/>
  <c r="Z11" i="17"/>
  <c r="BB11" i="17" l="1"/>
  <c r="Z43" i="17"/>
  <c r="Y18" i="17"/>
  <c r="W13" i="17"/>
  <c r="U16" i="17"/>
  <c r="X14" i="17"/>
  <c r="V15" i="17"/>
  <c r="Z18" i="17"/>
  <c r="Z14" i="17"/>
  <c r="Y13" i="17"/>
  <c r="X15" i="17"/>
  <c r="U18" i="17"/>
  <c r="V13" i="17"/>
  <c r="V17" i="17"/>
  <c r="T18" i="17"/>
  <c r="T14" i="17"/>
  <c r="X17" i="17"/>
  <c r="U14" i="17"/>
  <c r="X16" i="17"/>
  <c r="Z15" i="17"/>
  <c r="T17" i="17"/>
  <c r="W17" i="17"/>
  <c r="X18" i="17"/>
  <c r="V16" i="17"/>
  <c r="Z13" i="17"/>
  <c r="V18" i="17"/>
  <c r="W15" i="17"/>
  <c r="T13" i="17"/>
  <c r="Z17" i="17"/>
  <c r="X13" i="17"/>
  <c r="Y16" i="17"/>
  <c r="Y15" i="17"/>
  <c r="W18" i="17"/>
  <c r="U13" i="17"/>
  <c r="W16" i="17"/>
  <c r="Z16" i="17"/>
  <c r="W14" i="17"/>
  <c r="T15" i="17"/>
  <c r="V14" i="17"/>
  <c r="Y14" i="17"/>
  <c r="U17" i="17"/>
  <c r="T16" i="17"/>
  <c r="U15" i="17"/>
  <c r="Y17" i="17"/>
  <c r="BA17" i="17" l="1"/>
  <c r="BA24" i="17" s="1"/>
  <c r="BA31" i="17" s="1"/>
  <c r="Y49" i="17"/>
  <c r="W50" i="17"/>
  <c r="AY18" i="17"/>
  <c r="AY25" i="17" s="1"/>
  <c r="AY32" i="17" s="1"/>
  <c r="W49" i="17"/>
  <c r="AY17" i="17"/>
  <c r="AY24" i="17" s="1"/>
  <c r="AY31" i="17" s="1"/>
  <c r="U50" i="17"/>
  <c r="AW18" i="17"/>
  <c r="AW25" i="17" s="1"/>
  <c r="AW32" i="17" s="1"/>
  <c r="U47" i="17"/>
  <c r="AW15" i="17"/>
  <c r="AW22" i="17" s="1"/>
  <c r="AW29" i="17" s="1"/>
  <c r="Y47" i="17"/>
  <c r="BA15" i="17"/>
  <c r="BA22" i="17" s="1"/>
  <c r="BA29" i="17" s="1"/>
  <c r="AV17" i="17"/>
  <c r="AV24" i="17" s="1"/>
  <c r="AV31" i="17" s="1"/>
  <c r="T49" i="17"/>
  <c r="X47" i="17"/>
  <c r="AZ15" i="17"/>
  <c r="AZ22" i="17" s="1"/>
  <c r="AZ29" i="17" s="1"/>
  <c r="T48" i="17"/>
  <c r="AV16" i="17"/>
  <c r="AV23" i="17" s="1"/>
  <c r="AV30" i="17" s="1"/>
  <c r="Y48" i="17"/>
  <c r="BA16" i="17"/>
  <c r="BA23" i="17" s="1"/>
  <c r="BA30" i="17" s="1"/>
  <c r="BB15" i="17"/>
  <c r="Z47" i="17"/>
  <c r="BA13" i="17"/>
  <c r="BA20" i="17" s="1"/>
  <c r="BA27" i="17" s="1"/>
  <c r="Y45" i="17"/>
  <c r="AW17" i="17"/>
  <c r="AW24" i="17" s="1"/>
  <c r="AW31" i="17" s="1"/>
  <c r="U49" i="17"/>
  <c r="X45" i="17"/>
  <c r="AZ13" i="17"/>
  <c r="AZ20" i="17" s="1"/>
  <c r="AZ27" i="17" s="1"/>
  <c r="X20" i="17"/>
  <c r="AZ16" i="17"/>
  <c r="AZ23" i="17" s="1"/>
  <c r="AZ30" i="17" s="1"/>
  <c r="X48" i="17"/>
  <c r="BB14" i="17"/>
  <c r="Z46" i="17"/>
  <c r="BA14" i="17"/>
  <c r="BA21" i="17" s="1"/>
  <c r="BA28" i="17" s="1"/>
  <c r="Y46" i="17"/>
  <c r="BB17" i="17"/>
  <c r="Z21" i="17"/>
  <c r="Z49" i="17"/>
  <c r="AW14" i="17"/>
  <c r="AW21" i="17" s="1"/>
  <c r="AW28" i="17" s="1"/>
  <c r="U46" i="17"/>
  <c r="Z50" i="17"/>
  <c r="BB18" i="17"/>
  <c r="AX14" i="17"/>
  <c r="AX21" i="17" s="1"/>
  <c r="AX28" i="17" s="1"/>
  <c r="V46" i="17"/>
  <c r="AV13" i="17"/>
  <c r="AV20" i="17" s="1"/>
  <c r="AV27" i="17" s="1"/>
  <c r="T45" i="17"/>
  <c r="AZ17" i="17"/>
  <c r="AZ24" i="17" s="1"/>
  <c r="AZ31" i="17" s="1"/>
  <c r="X21" i="17"/>
  <c r="X49" i="17"/>
  <c r="AX15" i="17"/>
  <c r="AX22" i="17" s="1"/>
  <c r="AX29" i="17" s="1"/>
  <c r="V47" i="17"/>
  <c r="AV15" i="17"/>
  <c r="AV22" i="17" s="1"/>
  <c r="AV29" i="17" s="1"/>
  <c r="T47" i="17"/>
  <c r="AY15" i="17"/>
  <c r="AY22" i="17" s="1"/>
  <c r="AY29" i="17" s="1"/>
  <c r="W47" i="17"/>
  <c r="AV14" i="17"/>
  <c r="AV21" i="17" s="1"/>
  <c r="AV28" i="17" s="1"/>
  <c r="T46" i="17"/>
  <c r="X46" i="17"/>
  <c r="AZ14" i="17"/>
  <c r="AZ21" i="17" s="1"/>
  <c r="AZ28" i="17" s="1"/>
  <c r="W46" i="17"/>
  <c r="AY14" i="17"/>
  <c r="AY21" i="17" s="1"/>
  <c r="AY28" i="17" s="1"/>
  <c r="V50" i="17"/>
  <c r="AX18" i="17"/>
  <c r="AX25" i="17" s="1"/>
  <c r="AX32" i="17" s="1"/>
  <c r="T50" i="17"/>
  <c r="AV18" i="17"/>
  <c r="AV25" i="17" s="1"/>
  <c r="AV32" i="17" s="1"/>
  <c r="U48" i="17"/>
  <c r="AW16" i="17"/>
  <c r="AW23" i="17" s="1"/>
  <c r="AW30" i="17" s="1"/>
  <c r="Z20" i="17"/>
  <c r="BB16" i="17"/>
  <c r="Z48" i="17"/>
  <c r="Z45" i="17"/>
  <c r="BB13" i="17"/>
  <c r="AX17" i="17"/>
  <c r="AX24" i="17" s="1"/>
  <c r="AX31" i="17" s="1"/>
  <c r="V21" i="17"/>
  <c r="V49" i="17"/>
  <c r="AY13" i="17"/>
  <c r="AY20" i="17" s="1"/>
  <c r="AY27" i="17" s="1"/>
  <c r="W45" i="17"/>
  <c r="AY16" i="17"/>
  <c r="AY23" i="17" s="1"/>
  <c r="AY30" i="17" s="1"/>
  <c r="W48" i="17"/>
  <c r="V48" i="17"/>
  <c r="AX16" i="17"/>
  <c r="AX23" i="17" s="1"/>
  <c r="AX30" i="17" s="1"/>
  <c r="V20" i="17"/>
  <c r="AX13" i="17"/>
  <c r="AX20" i="17" s="1"/>
  <c r="AX27" i="17" s="1"/>
  <c r="V45" i="17"/>
  <c r="Y50" i="17"/>
  <c r="BA18" i="17"/>
  <c r="BA25" i="17" s="1"/>
  <c r="BA32" i="17" s="1"/>
  <c r="U45" i="17"/>
  <c r="AW13" i="17"/>
  <c r="AW20" i="17" s="1"/>
  <c r="AW27" i="17" s="1"/>
  <c r="AZ18" i="17"/>
  <c r="AZ25" i="17" s="1"/>
  <c r="AZ32" i="17" s="1"/>
  <c r="X50" i="17"/>
  <c r="BB25" i="17" l="1"/>
  <c r="BB32" i="17" s="1"/>
  <c r="BE18" i="17"/>
  <c r="BD18" i="17"/>
  <c r="BE13" i="17"/>
  <c r="BD13" i="17"/>
  <c r="BB20" i="17"/>
  <c r="BB27" i="17" s="1"/>
  <c r="BE17" i="17"/>
  <c r="BB24" i="17"/>
  <c r="BB31" i="17" s="1"/>
  <c r="BD17" i="17"/>
  <c r="BB21" i="17"/>
  <c r="BB28" i="17" s="1"/>
  <c r="BE14" i="17"/>
  <c r="BD14" i="17"/>
  <c r="BE16" i="17"/>
  <c r="BB23" i="17"/>
  <c r="BB30" i="17" s="1"/>
  <c r="BD16" i="17"/>
  <c r="BB22" i="17"/>
  <c r="BB29" i="17" s="1"/>
  <c r="BD15" i="17"/>
  <c r="BE15" i="17"/>
</calcChain>
</file>

<file path=xl/comments1.xml><?xml version="1.0" encoding="utf-8"?>
<comments xmlns="http://schemas.openxmlformats.org/spreadsheetml/2006/main">
  <authors>
    <author>MatjazC</author>
  </authors>
  <commentList>
    <comment ref="D47" authorId="0" shapeId="0">
      <text>
        <r>
          <rPr>
            <b/>
            <sz val="9"/>
            <color indexed="81"/>
            <rFont val="Tahoma"/>
            <family val="2"/>
            <charset val="238"/>
          </rPr>
          <t>MatjazC:</t>
        </r>
        <r>
          <rPr>
            <sz val="9"/>
            <color indexed="81"/>
            <rFont val="Tahoma"/>
            <family val="2"/>
            <charset val="238"/>
          </rPr>
          <t xml:space="preserve">
Bazne emisije</t>
        </r>
      </text>
    </comment>
  </commentList>
</comments>
</file>

<file path=xl/comments2.xml><?xml version="1.0" encoding="utf-8"?>
<comments xmlns="http://schemas.openxmlformats.org/spreadsheetml/2006/main">
  <authors>
    <author>MatjazC</author>
    <author>matjazc</author>
    <author>Andreja Urbančič</author>
    <author>Matjaz Cesen</author>
  </authors>
  <commentList>
    <comment ref="Q37" authorId="0" shapeId="0">
      <text>
        <r>
          <rPr>
            <b/>
            <sz val="9"/>
            <color indexed="81"/>
            <rFont val="Tahoma"/>
            <family val="2"/>
            <charset val="238"/>
          </rPr>
          <t>MatjazC:</t>
        </r>
        <r>
          <rPr>
            <sz val="9"/>
            <color indexed="81"/>
            <rFont val="Tahoma"/>
            <family val="2"/>
            <charset val="238"/>
          </rPr>
          <t xml:space="preserve">
To vključuje tudi proizvodnjo iz CHE, izguba energije zaradi rabe v CHE se upotševa v lasni rabi in izgubah. Ker jaz upoštevam iste številke kot so v statistiki, bi moral tudi tu upoštevati  proizvodnjo v CHE</t>
        </r>
      </text>
    </comment>
    <comment ref="C39" authorId="1" shapeId="0">
      <text>
        <r>
          <rPr>
            <b/>
            <sz val="9"/>
            <color indexed="81"/>
            <rFont val="Tahoma"/>
            <family val="2"/>
            <charset val="238"/>
          </rPr>
          <t>matjazc:</t>
        </r>
        <r>
          <rPr>
            <sz val="9"/>
            <color indexed="81"/>
            <rFont val="Tahoma"/>
            <family val="2"/>
            <charset val="238"/>
          </rPr>
          <t xml:space="preserve">
vključena celotna poraba elektrike za šrpanje, ker imam proizvodnjo v ČHE vključeno v proizvodnjo električne energije na generatorju</t>
        </r>
      </text>
    </comment>
    <comment ref="Q42" authorId="1" shapeId="0">
      <text>
        <r>
          <rPr>
            <b/>
            <sz val="9"/>
            <color indexed="81"/>
            <rFont val="Tahoma"/>
            <family val="2"/>
            <charset val="238"/>
          </rPr>
          <t xml:space="preserve">matjazc:
</t>
        </r>
        <r>
          <rPr>
            <sz val="9"/>
            <color indexed="81"/>
            <rFont val="Tahoma"/>
            <family val="2"/>
            <charset val="238"/>
          </rPr>
          <t>12 ktoe se deli na 8 ktoe elektrika, 2,2 ktoe daljinska toplota, 0,3 ktoe tekoča goriva in 1,3 ktoe plinasta goriva.</t>
        </r>
      </text>
    </comment>
    <comment ref="E50" authorId="2" shapeId="0">
      <text>
        <r>
          <rPr>
            <b/>
            <sz val="8"/>
            <color indexed="81"/>
            <rFont val="Tahoma"/>
            <family val="2"/>
            <charset val="238"/>
          </rPr>
          <t>Andreja Urbančič:</t>
        </r>
        <r>
          <rPr>
            <sz val="8"/>
            <color indexed="81"/>
            <rFont val="Tahoma"/>
            <family val="2"/>
            <charset val="238"/>
          </rPr>
          <t xml:space="preserve">
SURS 15.7.2020</t>
        </r>
      </text>
    </comment>
    <comment ref="C79" authorId="3" shapeId="0">
      <text>
        <r>
          <rPr>
            <b/>
            <sz val="8"/>
            <color indexed="81"/>
            <rFont val="Tahoma"/>
            <family val="2"/>
          </rPr>
          <t>Matjaz Cesen:</t>
        </r>
        <r>
          <rPr>
            <sz val="8"/>
            <color indexed="81"/>
            <rFont val="Tahoma"/>
            <family val="2"/>
          </rPr>
          <t xml:space="preserve">
Razlika med porabo tekočih goriv in porabo bencina ter dizla je poraba JET goriva.</t>
        </r>
      </text>
    </comment>
    <comment ref="Q104" authorId="1" shapeId="0">
      <text>
        <r>
          <rPr>
            <b/>
            <sz val="9"/>
            <color indexed="81"/>
            <rFont val="Tahoma"/>
            <family val="2"/>
            <charset val="238"/>
          </rPr>
          <t>matjazc:</t>
        </r>
        <r>
          <rPr>
            <sz val="9"/>
            <color indexed="81"/>
            <rFont val="Tahoma"/>
            <family val="2"/>
            <charset val="238"/>
          </rPr>
          <t xml:space="preserve">
Leta 2019 sem revidiral izračun porabe energije v gospodinjstvih zaradi novih vrednosti energijskih števil, kar je vplivalo na višjo rabo lesne biomase. Nova vrednost za OVE je 529 ktoe. Ta revizija je vplivala tudi na to, da je raba OVE v projekcijah višja kot je bila v statistiki. Torej razlika med stat in proj izhaja iz revizije izračuna, ki je bil v projekciji delno upoštevan, ne pa popolnoma.</t>
        </r>
      </text>
    </comment>
    <comment ref="Q116" authorId="1" shapeId="0">
      <text>
        <r>
          <rPr>
            <b/>
            <sz val="9"/>
            <color indexed="81"/>
            <rFont val="Tahoma"/>
            <family val="2"/>
            <charset val="238"/>
          </rPr>
          <t>matjazc:</t>
        </r>
        <r>
          <rPr>
            <sz val="9"/>
            <color indexed="81"/>
            <rFont val="Tahoma"/>
            <family val="2"/>
            <charset val="238"/>
          </rPr>
          <t xml:space="preserve">
V projekcijah smo dodali OVE, ki je bil podrpt s strani države, pa ga v statistiki še ni, kotli na les, TČ, ...</t>
        </r>
      </text>
    </comment>
  </commentList>
</comments>
</file>

<file path=xl/sharedStrings.xml><?xml version="1.0" encoding="utf-8"?>
<sst xmlns="http://schemas.openxmlformats.org/spreadsheetml/2006/main" count="1179" uniqueCount="311">
  <si>
    <t>Izboljšanje energetske učinkovitosti</t>
  </si>
  <si>
    <t>Raba primarne energije</t>
  </si>
  <si>
    <t>Raba končne energije</t>
  </si>
  <si>
    <t>Skupni delež OVE</t>
  </si>
  <si>
    <t xml:space="preserve">Delež OVE v bruto rabi končne električne energije </t>
  </si>
  <si>
    <t>Delež OVE v bruto rabi končne energije za ogrevanje in hlajenje</t>
  </si>
  <si>
    <t>[%]</t>
  </si>
  <si>
    <t>Neto uvoz električne energije</t>
  </si>
  <si>
    <t>Vodik</t>
  </si>
  <si>
    <t>OVE in odpadki</t>
  </si>
  <si>
    <t>Nuklearna energija</t>
  </si>
  <si>
    <t>HE</t>
  </si>
  <si>
    <t>Plinasta goriva</t>
  </si>
  <si>
    <t>Tekoča goriva</t>
  </si>
  <si>
    <t>Trdna goriva</t>
  </si>
  <si>
    <t>[GWh]</t>
  </si>
  <si>
    <t>[ktoe]</t>
  </si>
  <si>
    <t>Ostala poraba (tudi kmetijstvo)</t>
  </si>
  <si>
    <t>Gospodinjstva</t>
  </si>
  <si>
    <t>Promet</t>
  </si>
  <si>
    <t>Predelovalne dejavnosti in gradb.</t>
  </si>
  <si>
    <t>Poraba vodika</t>
  </si>
  <si>
    <t>Poraba toplote</t>
  </si>
  <si>
    <t>Poraba električne energije</t>
  </si>
  <si>
    <t>Poraba OVE in odpadkov</t>
  </si>
  <si>
    <t>Poraba plinastih goriv</t>
  </si>
  <si>
    <t>Poraba tekočih goriv</t>
  </si>
  <si>
    <t>Poraba trdnih goriv</t>
  </si>
  <si>
    <t>Zemeljski plin</t>
  </si>
  <si>
    <t>Poraba plinastih goriv (tudi SNP)</t>
  </si>
  <si>
    <t>Fosilna tekoča goriva</t>
  </si>
  <si>
    <t>Težka tovorna vozila</t>
  </si>
  <si>
    <t>Osebni avtomobili</t>
  </si>
  <si>
    <t>Raba energije - tuja vozila</t>
  </si>
  <si>
    <t>Od tega biogoriva</t>
  </si>
  <si>
    <t>Poraba JET</t>
  </si>
  <si>
    <t>Poraba UNP</t>
  </si>
  <si>
    <t>Poraba dizelskega goriva (z biodizlom)</t>
  </si>
  <si>
    <t>Poraba bencina (z bio bencinom)</t>
  </si>
  <si>
    <t>Poraba OVE</t>
  </si>
  <si>
    <t>Poraba tekočih goriv (brez OVE)</t>
  </si>
  <si>
    <t>Poraba odpadne toplote (se ne šteje v bilanco)</t>
  </si>
  <si>
    <t>Poraba odpadkov</t>
  </si>
  <si>
    <t>Končna raba energije</t>
  </si>
  <si>
    <t>Raba energetskega sektorja</t>
  </si>
  <si>
    <t>Lastna raba in izgube</t>
  </si>
  <si>
    <t>Proizvodnja toplote</t>
  </si>
  <si>
    <t>Proizvodnja električne energije</t>
  </si>
  <si>
    <t>Gorljivi OVE in odpadki</t>
  </si>
  <si>
    <t>Sončna, vetrna in geotermalna</t>
  </si>
  <si>
    <t>Raba energije v transformacijah</t>
  </si>
  <si>
    <t>Oskrba z energijo brez neenergetske rabe</t>
  </si>
  <si>
    <t>1. Oskrba z energijo</t>
  </si>
  <si>
    <t>1. Energija</t>
  </si>
  <si>
    <t>A. Zgorevanje goriv</t>
  </si>
  <si>
    <t>2.  Industrija in gradbeništvo</t>
  </si>
  <si>
    <t>3.  Promet</t>
  </si>
  <si>
    <t>4.  Drugi sektorji</t>
  </si>
  <si>
    <t>5.  Drugo</t>
  </si>
  <si>
    <t>B. Ubežne emisije iz goriv</t>
  </si>
  <si>
    <t>2.  Industrijski procesi in raba proizvodov</t>
  </si>
  <si>
    <t>3.  Kmetijstvo</t>
  </si>
  <si>
    <t>5.  Odpadki</t>
  </si>
  <si>
    <t>Projekcije po scenarijih</t>
  </si>
  <si>
    <t>Delež OVE v oskrbi</t>
  </si>
  <si>
    <t>Statistika, dejanski potek</t>
  </si>
  <si>
    <t>Kazalci za cilje URE in OVE</t>
  </si>
  <si>
    <t>DU JE - scenarij z dodatnimi ukrepi, jedrski</t>
  </si>
  <si>
    <t>OU - scenarij z obstoječimi ukrepi</t>
  </si>
  <si>
    <t>DU SNP - scenarij z dodatnimi ukrepi, podnebno nevtralno plinasto gorivo</t>
  </si>
  <si>
    <t>DUA JE - scenarij z ambicioznimi dodatnimi ukrepi, jedrski</t>
  </si>
  <si>
    <t>DUA  SNP - scenarij z ambicioznimi dodatnimi ukrepi, podnebno nevtralno plinasto gorivo</t>
  </si>
  <si>
    <t>BU - scenarij brez ukrepov</t>
  </si>
  <si>
    <t>Blianca emisij TGP</t>
  </si>
  <si>
    <t>Evidence, dejanski potek (Vir: NIR 2020)</t>
  </si>
  <si>
    <t>Energetska bilanca</t>
  </si>
  <si>
    <r>
      <t xml:space="preserve">Statistika </t>
    </r>
    <r>
      <rPr>
        <b/>
        <vertAlign val="superscript"/>
        <sz val="11"/>
        <rFont val="Arial"/>
        <family val="2"/>
        <charset val="238"/>
      </rPr>
      <t>(2)</t>
    </r>
  </si>
  <si>
    <r>
      <t xml:space="preserve">Sintetična tekoča goriva </t>
    </r>
    <r>
      <rPr>
        <vertAlign val="superscript"/>
        <sz val="8"/>
        <rFont val="Tahoma"/>
        <family val="2"/>
        <charset val="238"/>
      </rPr>
      <t>(1)</t>
    </r>
  </si>
  <si>
    <r>
      <t xml:space="preserve">Sintetični plin </t>
    </r>
    <r>
      <rPr>
        <vertAlign val="superscript"/>
        <sz val="8"/>
        <color theme="1"/>
        <rFont val="Tahoma"/>
        <family val="2"/>
        <charset val="238"/>
      </rPr>
      <t>(1)</t>
    </r>
  </si>
  <si>
    <t>(1) upoštevana podnebno nevtralna  sintetična tekoča in plinasta goriva</t>
  </si>
  <si>
    <t>(2) Vir: SURS, SI-STAT 2018</t>
  </si>
  <si>
    <t>(3) Vrednost rabe tekočih goriv korigirana glede na kasnejše popravke SI-STAT</t>
  </si>
  <si>
    <t>(1) Za obdobje 2005-2020 upoštevana podatkovna baza SURS/EUROSTAT shares iz leta 2019</t>
  </si>
  <si>
    <t>Opombe:</t>
  </si>
  <si>
    <t>Ver.: 7.5.2020</t>
  </si>
  <si>
    <t>Ver: 22.6.2019</t>
  </si>
  <si>
    <t>Emisije znotraj cilja po Uredbi 2018/842 (z upoštevanjem civilnega letalstva)</t>
  </si>
  <si>
    <r>
      <t>[kt CO</t>
    </r>
    <r>
      <rPr>
        <vertAlign val="subscript"/>
        <sz val="8"/>
        <color theme="1"/>
        <rFont val="Calibri"/>
        <family val="2"/>
        <charset val="238"/>
        <scheme val="minor"/>
      </rPr>
      <t>2</t>
    </r>
    <r>
      <rPr>
        <sz val="8"/>
        <color theme="1"/>
        <rFont val="Calibri"/>
        <family val="2"/>
        <charset val="238"/>
        <scheme val="minor"/>
      </rPr>
      <t xml:space="preserve"> ekv]</t>
    </r>
  </si>
  <si>
    <r>
      <t>Bazne emisije (1986) [kt CO</t>
    </r>
    <r>
      <rPr>
        <vertAlign val="subscript"/>
        <sz val="8"/>
        <color indexed="8"/>
        <rFont val="Tahoma"/>
        <family val="2"/>
        <charset val="238"/>
      </rPr>
      <t>2</t>
    </r>
    <r>
      <rPr>
        <sz val="8"/>
        <color indexed="8"/>
        <rFont val="Tahoma"/>
        <family val="2"/>
        <charset val="238"/>
      </rPr>
      <t xml:space="preserve"> ekv]</t>
    </r>
  </si>
  <si>
    <t>Ver.: 7.7.2020</t>
  </si>
  <si>
    <t>Zanesljivost oskrbe z energijo</t>
  </si>
  <si>
    <t>LOLE - pričakovano trajanje izpada napajanja rabe (LOLE)</t>
  </si>
  <si>
    <t>[ure/leto]</t>
  </si>
  <si>
    <t>n-1- sigurnostni kriterij za prenos električne energije</t>
  </si>
  <si>
    <t>n-1- sigurnostni kriterij za prenos zemeljskega plina</t>
  </si>
  <si>
    <t>Uvozna odvisnost - električna energija (pokritost končne rabe električne energije s proizvodnjo v Sloveniji)</t>
  </si>
  <si>
    <t>Uvozna odvisnost - promet</t>
  </si>
  <si>
    <t>Uvozna odvisnost - promet (proizvodnja vodika in sintetičnega plina v Sloveniji)</t>
  </si>
  <si>
    <t>Uvozna odvisnost - ogrevanje in hlajenje (brez rabe električne energije za toplotne procese)</t>
  </si>
  <si>
    <t>Uvozna odvisnost - ogrevanje in hlajenje (brez rabe električne energije za toplotne procese) (proizvodnja H2 in SNP v Sloveniji)</t>
  </si>
  <si>
    <t>90-dnevne rezerve naftnih derivatov</t>
  </si>
  <si>
    <t>DA</t>
  </si>
  <si>
    <t>Skladno z merili ENTSO-E</t>
  </si>
  <si>
    <t>Uvozna odvisnost (samooskrba)</t>
  </si>
  <si>
    <t>0-100%</t>
  </si>
  <si>
    <t>[mio EUR/leto]</t>
  </si>
  <si>
    <t>Eksterni stroški prometa (izražene v monetarnih vrednostih eksternih stroškov)</t>
  </si>
  <si>
    <t>Prometne nesreče (eksterni stroški prometnih nesreč)</t>
  </si>
  <si>
    <t xml:space="preserve">Porabljen časa za prometno delo </t>
  </si>
  <si>
    <t>-</t>
  </si>
  <si>
    <t>Kazalci mobilnosti</t>
  </si>
  <si>
    <t>Kazalci v sektorjih energetika in promet</t>
  </si>
  <si>
    <t>Regulacija frekvence in moči - skladnost s kriteriji ENTSO-E</t>
  </si>
  <si>
    <t>Rezervne zmogljivosti za izpad največje enote oz spremembe v obremenitvi - skladnost s kriteriji ENTSO-E</t>
  </si>
  <si>
    <t>[DA/NE]</t>
  </si>
  <si>
    <t>ENERGETIKA</t>
  </si>
  <si>
    <t>PROMET</t>
  </si>
  <si>
    <r>
      <t>Delež OVE</t>
    </r>
    <r>
      <rPr>
        <b/>
        <vertAlign val="superscript"/>
        <sz val="8"/>
        <color theme="0"/>
        <rFont val="Arial"/>
        <family val="2"/>
        <charset val="238"/>
      </rPr>
      <t xml:space="preserve"> (1)</t>
    </r>
  </si>
  <si>
    <t>Uvozna odvisnost  po energentih</t>
  </si>
  <si>
    <t>Uvozna odvisnost po namenih rabe oz. sektorjih OVE</t>
  </si>
  <si>
    <t>Emisije TGP</t>
  </si>
  <si>
    <t>URE</t>
  </si>
  <si>
    <t>OVE</t>
  </si>
  <si>
    <t>KONČNA RABA ENERGIJE PO SEKTORJIH</t>
  </si>
  <si>
    <t>KONČNA RABA ENERGIJE SKUPAJ IN PO GORIVIH</t>
  </si>
  <si>
    <t>TRANSFORMACIJE (OSKRBA Z ELEKTRIČNO ENERGIJO IN TOPLOTO)</t>
  </si>
  <si>
    <t>OSKRBA Z ENERGIJO/RABA PRIMARNE ENERGIJE</t>
  </si>
  <si>
    <t>Delež brezogljičnih virov energije v oskrbi</t>
  </si>
  <si>
    <t>Skupaj vse emisije brez LULUCF</t>
  </si>
  <si>
    <t>EnergetskaBilanca</t>
  </si>
  <si>
    <t>UREinOVE</t>
  </si>
  <si>
    <t>EnergetikaPromet</t>
  </si>
  <si>
    <t>EmisijeTGP</t>
  </si>
  <si>
    <t>OU</t>
  </si>
  <si>
    <t>DU JE</t>
  </si>
  <si>
    <t>DU SNP</t>
  </si>
  <si>
    <t>DUA JE</t>
  </si>
  <si>
    <t>DUA SNP</t>
  </si>
  <si>
    <t>BU</t>
  </si>
  <si>
    <t>Dosedanji potek</t>
  </si>
  <si>
    <r>
      <rPr>
        <b/>
        <vertAlign val="superscript"/>
        <sz val="8"/>
        <color rgb="FFFFFFFF"/>
        <rFont val="Arial"/>
        <family val="2"/>
        <charset val="238"/>
      </rPr>
      <t>(3)</t>
    </r>
  </si>
  <si>
    <t>Nedobavljena energija (Energy not served)</t>
  </si>
  <si>
    <t>Izberi tabelo in številko vrstice</t>
  </si>
  <si>
    <t xml:space="preserve">Tabela (izberi): </t>
  </si>
  <si>
    <t>Številka vrstice (vnesi):</t>
  </si>
  <si>
    <t>Vnesi/izberi tu:</t>
  </si>
  <si>
    <t>Oskrba z energijo/transformacije</t>
  </si>
  <si>
    <t>Delež električne energije v končni rabi</t>
  </si>
  <si>
    <t>Blianca emisij NEC</t>
  </si>
  <si>
    <t>Evidence, dejanski potek (Vir: Evidence februar 2020)</t>
  </si>
  <si>
    <t>SO2</t>
  </si>
  <si>
    <t>BU scenarija nisem računal za NEC snovi.</t>
  </si>
  <si>
    <t>[kt]</t>
  </si>
  <si>
    <t>Emisije SKUPAJ</t>
  </si>
  <si>
    <t>NOx</t>
  </si>
  <si>
    <t>NMVOC</t>
  </si>
  <si>
    <t>NH3</t>
  </si>
  <si>
    <t>PM 2.5</t>
  </si>
  <si>
    <t>EmisijeNEC</t>
  </si>
  <si>
    <r>
      <t>Elektrika</t>
    </r>
    <r>
      <rPr>
        <sz val="8"/>
        <color theme="0"/>
        <rFont val="Tahoma"/>
        <family val="2"/>
        <charset val="238"/>
      </rPr>
      <t xml:space="preserve"> (lastna raba in izgube)</t>
    </r>
  </si>
  <si>
    <r>
      <t>Toplota</t>
    </r>
    <r>
      <rPr>
        <sz val="8"/>
        <color theme="0"/>
        <rFont val="Tahoma"/>
        <family val="2"/>
        <charset val="238"/>
      </rPr>
      <t xml:space="preserve"> (lastna raba in izgube)</t>
    </r>
  </si>
  <si>
    <r>
      <t>Elektrika</t>
    </r>
    <r>
      <rPr>
        <sz val="8"/>
        <color theme="0"/>
        <rFont val="Tahoma"/>
        <family val="2"/>
        <charset val="238"/>
      </rPr>
      <t xml:space="preserve"> (raba energetskega sektorja)</t>
    </r>
  </si>
  <si>
    <r>
      <t xml:space="preserve">Tekoča goriva </t>
    </r>
    <r>
      <rPr>
        <sz val="8"/>
        <color theme="0"/>
        <rFont val="Tahoma"/>
        <family val="2"/>
        <charset val="238"/>
      </rPr>
      <t>(raba energetskega sektorja)</t>
    </r>
  </si>
  <si>
    <r>
      <t xml:space="preserve">Poraba toplote </t>
    </r>
    <r>
      <rPr>
        <sz val="8"/>
        <color theme="0"/>
        <rFont val="Tahoma"/>
        <family val="2"/>
        <charset val="238"/>
      </rPr>
      <t>(raba energetskega sektorja)</t>
    </r>
  </si>
  <si>
    <r>
      <t xml:space="preserve">Poraba plinastih goriv </t>
    </r>
    <r>
      <rPr>
        <sz val="8"/>
        <color theme="0"/>
        <rFont val="Tahoma"/>
        <family val="2"/>
        <charset val="238"/>
      </rPr>
      <t xml:space="preserve"> (raba energetskega sektorja)</t>
    </r>
  </si>
  <si>
    <r>
      <t xml:space="preserve">Zemeljski plin </t>
    </r>
    <r>
      <rPr>
        <sz val="8"/>
        <color theme="0"/>
        <rFont val="Tahoma"/>
        <family val="2"/>
        <charset val="238"/>
      </rPr>
      <t>(raba energetskega sektorja)</t>
    </r>
  </si>
  <si>
    <r>
      <t xml:space="preserve">Sintetični plin </t>
    </r>
    <r>
      <rPr>
        <vertAlign val="superscript"/>
        <sz val="8"/>
        <color theme="1"/>
        <rFont val="Tahoma"/>
        <family val="2"/>
        <charset val="238"/>
      </rPr>
      <t>(1)</t>
    </r>
    <r>
      <rPr>
        <sz val="8"/>
        <color theme="0"/>
        <rFont val="Tahoma"/>
        <family val="2"/>
        <charset val="238"/>
      </rPr>
      <t xml:space="preserve"> (raba energetskega sektorja)</t>
    </r>
  </si>
  <si>
    <t>Emisije onesnaževal zraka</t>
  </si>
  <si>
    <t>Scenariji DU</t>
  </si>
  <si>
    <t xml:space="preserve">Scenariji DUA </t>
  </si>
  <si>
    <t>neETS</t>
  </si>
  <si>
    <t>EU ETS</t>
  </si>
  <si>
    <t>EU ETS in neETS</t>
  </si>
  <si>
    <t>(2)</t>
  </si>
  <si>
    <t>(2) Ocena deleža OVE v letu 2019, IJS, Vir: AGEn RS: Poročilo o stanju na področju energetike. Za leto 2019</t>
  </si>
  <si>
    <t>Ver: 14.7.2020</t>
  </si>
  <si>
    <t>Delež OVE v prometu</t>
  </si>
  <si>
    <t>Sprememba kazalca glede  na vrednost v letu 2005</t>
  </si>
  <si>
    <t>Indeks  [2005 = 100%]</t>
  </si>
  <si>
    <t>glede na BU</t>
  </si>
  <si>
    <t>glede na OU</t>
  </si>
  <si>
    <t>Uvozna odvisnost oskrbe z energijo</t>
  </si>
  <si>
    <t>Uvozna odvisnost oskrbe z energijo  (proizvodnja vodika in sintetičnega plina v Sloveniji)</t>
  </si>
  <si>
    <t>Pokritost končne rabe električne energije s proizvodnjo v Sloveniji)</t>
  </si>
  <si>
    <t>Uvozna odvisnost - trdna goriva</t>
  </si>
  <si>
    <t>Uvozna odvisnost - tekoča goriva</t>
  </si>
  <si>
    <t>Uvozna odvisnost - plinasta goriva</t>
  </si>
  <si>
    <t>Uvozna odvisnost - plinasta goriva (proizvodnja SNP v Sloveniji)</t>
  </si>
  <si>
    <t>Uvozna odvisnost - nuklearna energija</t>
  </si>
  <si>
    <t>Uvozna odvisnost - OVE in odpadki (brez HE)</t>
  </si>
  <si>
    <t>Uvozna odvisnost - vodik</t>
  </si>
  <si>
    <t>Kmetijstvo</t>
  </si>
  <si>
    <t>Obseg kmetijske pridelave/prireje [000 t]</t>
  </si>
  <si>
    <r>
      <t>O</t>
    </r>
    <r>
      <rPr>
        <b/>
        <sz val="11"/>
        <color theme="1"/>
        <rFont val="Arial"/>
        <family val="2"/>
        <charset val="238"/>
      </rPr>
      <t>hranjanje proizvodnega potenciala kmetijskih zemljišč</t>
    </r>
  </si>
  <si>
    <t>Kmetijska zemlja v rabi skupaj 483.000 ha</t>
  </si>
  <si>
    <t>Njive in vrtovi 177.000 ha</t>
  </si>
  <si>
    <t>Trajni nasadi 28.000 ha</t>
  </si>
  <si>
    <t>Trajni travniki 278.000 ha</t>
  </si>
  <si>
    <t>Žita (skupaj) 745.000 t</t>
  </si>
  <si>
    <t>Pšenica 194.000 t</t>
  </si>
  <si>
    <t>Koruza 363.000 t</t>
  </si>
  <si>
    <t>Druga žita 188.000 t</t>
  </si>
  <si>
    <t>Krompir 187.000 t</t>
  </si>
  <si>
    <t>Oljnice 35.000 t</t>
  </si>
  <si>
    <t>Silažna koruza 1.388.000 t</t>
  </si>
  <si>
    <t>Druga zelena krma z njiv 300.000 t</t>
  </si>
  <si>
    <t>Prirast telesne mase – govedo  82.000 t</t>
  </si>
  <si>
    <t>Krma s trajnih travnikov in pašnikov 1.752.000 t</t>
  </si>
  <si>
    <t>Prirast telesne mase – prašiči 60.000 t</t>
  </si>
  <si>
    <t>Prirast telesne mase – perutnina 100.000 t</t>
  </si>
  <si>
    <t>Prirast telesne mase – drobnica 3.500 t</t>
  </si>
  <si>
    <t>Mleko 650.000 t</t>
  </si>
  <si>
    <t>Jajca 400 mio t</t>
  </si>
  <si>
    <t>DA - ohranjanje na navedni ravni</t>
  </si>
  <si>
    <t>DA - pridelava na navedeni ravni</t>
  </si>
  <si>
    <t>DA - prireja na navedeni ravni</t>
  </si>
  <si>
    <t>LULUCF</t>
  </si>
  <si>
    <t>Akumulacija C v gozdovih</t>
  </si>
  <si>
    <t>Shranjevanje C v pridobljenih lesnih proizvodih (HWP)</t>
  </si>
  <si>
    <t>Akumulacija C v živi lesni biomasi</t>
  </si>
  <si>
    <t>Akumulacija C v odmrli organski snovi</t>
  </si>
  <si>
    <t>Akumulacija C v gozdnih tleh</t>
  </si>
  <si>
    <t>Dejanski posek</t>
  </si>
  <si>
    <t>[kt CO2 ekv]</t>
  </si>
  <si>
    <t>[m3]</t>
  </si>
  <si>
    <t>KmetijstvoLULUCF</t>
  </si>
  <si>
    <t>Kazalci v sektorjih kmetijstvo in LULUCF</t>
  </si>
  <si>
    <t>Slika šestih scenarijev, format številk 0.000</t>
  </si>
  <si>
    <r>
      <t xml:space="preserve">Slika 4 scenarijev, format številk 0.000 </t>
    </r>
    <r>
      <rPr>
        <b/>
        <sz val="8"/>
        <rFont val="Arial"/>
        <family val="2"/>
        <charset val="238"/>
      </rPr>
      <t>- uporabiti samo kadar sta scenarija DU SNP in DU JE ter DUA SNP in DUA JE enaka</t>
    </r>
  </si>
  <si>
    <t>Slika šestih scenarijev, format številk 0.0 %</t>
  </si>
  <si>
    <t>Slika štirih scenarijev, format številk 0.0 %</t>
  </si>
  <si>
    <t>Slika brez BU</t>
  </si>
  <si>
    <t>Kazalci v kmetijstvo in LULUCF</t>
  </si>
  <si>
    <t>Ver.: 23.7.2020</t>
  </si>
  <si>
    <t>4. LULUCF</t>
  </si>
  <si>
    <t>A. Gozdna zemljišča</t>
  </si>
  <si>
    <t>B. Njivske površine</t>
  </si>
  <si>
    <t>C. Travinje</t>
  </si>
  <si>
    <t>D. Mokrišča</t>
  </si>
  <si>
    <t>E. Naselja</t>
  </si>
  <si>
    <t>F. Druga zemljišča</t>
  </si>
  <si>
    <t>H. Pridobljeni lesni proizvodi</t>
  </si>
  <si>
    <t>Skupaj emisije z LULUCF</t>
  </si>
  <si>
    <t>Delež EU ETS v skupnih emisijah (brez upoševanja LULUCF)</t>
  </si>
  <si>
    <t>Delež v neETS</t>
  </si>
  <si>
    <t>Delež v skupnih emisijah</t>
  </si>
  <si>
    <t>Delež v EU ETS emisijah</t>
  </si>
  <si>
    <t>Skupaj emisije EU ETS</t>
  </si>
  <si>
    <t>Skupaj emisije neETS v IPCC brez LULUCF</t>
  </si>
  <si>
    <t>Deleži neETS  emisij po sektorjih</t>
  </si>
  <si>
    <t>Deleži vseh emisij (neETS in ETS) po sektorjih</t>
  </si>
  <si>
    <t>Deleži EU ETS emisij po sektorjih</t>
  </si>
  <si>
    <t>Emisije TGP v neETS sektorjih</t>
  </si>
  <si>
    <t>Emisije TGP v EU ETS sektorjih</t>
  </si>
  <si>
    <t xml:space="preserve"> Skupne emisije TGP (neETS in ETS) po sektorjih</t>
  </si>
  <si>
    <t>Industrija (zgorevanje goriv in industrijski procesi)</t>
  </si>
  <si>
    <t>[MWh]</t>
  </si>
  <si>
    <t>Oskrba z energijo (zgorevanje goriv in ubežne emisije)</t>
  </si>
  <si>
    <t>Lesna biomasa</t>
  </si>
  <si>
    <t>Električna energija</t>
  </si>
  <si>
    <t>Ver: 5.8.2019</t>
  </si>
  <si>
    <t>DU SNG</t>
  </si>
  <si>
    <t>DUA SNG</t>
  </si>
  <si>
    <t>Industrija in gradbeništvo (zgorevanje goriv in procesne emisije)</t>
  </si>
  <si>
    <t>Zmanjšanje  [%]</t>
  </si>
  <si>
    <t>EkonomskiKazalci</t>
  </si>
  <si>
    <t>Ekonomski kazalci</t>
  </si>
  <si>
    <t>Indeks emisijske produktivnosti</t>
  </si>
  <si>
    <t>[2005=100]</t>
  </si>
  <si>
    <t>Ostali OVE</t>
  </si>
  <si>
    <t>Toplota</t>
  </si>
  <si>
    <t>Odpadki</t>
  </si>
  <si>
    <t>UVOZ</t>
  </si>
  <si>
    <t>Indeks rasti BDP</t>
  </si>
  <si>
    <t>Indeks rasti TGP</t>
  </si>
  <si>
    <t>Indeks rasti PE</t>
  </si>
  <si>
    <t>Indeks rasti KE</t>
  </si>
  <si>
    <t>Drugi ekonomski kazalci</t>
  </si>
  <si>
    <t>Energetska intenzivnost rabe končne energije</t>
  </si>
  <si>
    <t>Energetska intenzivnost oskrbe z energijo</t>
  </si>
  <si>
    <t>Bencin_Q_GJ / a</t>
  </si>
  <si>
    <t>Dizel_Q_GJ / a</t>
  </si>
  <si>
    <t>UNP_Q_GJ / a</t>
  </si>
  <si>
    <t>ZP_Q_GJ / a</t>
  </si>
  <si>
    <t>Sintetični plin_Q_GJ / a</t>
  </si>
  <si>
    <t>H2_Q_GJ / a</t>
  </si>
  <si>
    <t>Električna energija_Q_GJ / a</t>
  </si>
  <si>
    <t>JET_Q_GJ / a</t>
  </si>
  <si>
    <t>Lignit_Q_GJ / a</t>
  </si>
  <si>
    <t>Rjavi premog_Q_GJ / a</t>
  </si>
  <si>
    <t>Les_Q_GJ / a</t>
  </si>
  <si>
    <t>LesSamooskrba_Q_GJ / a</t>
  </si>
  <si>
    <t>Peleti_Q_GJ / a</t>
  </si>
  <si>
    <t>Sekanci_Q_GJ / a</t>
  </si>
  <si>
    <t>ELKO_Q_GJ / a</t>
  </si>
  <si>
    <t>Solarna_Q_GJ / a</t>
  </si>
  <si>
    <t>Geotermalna_Q_GJ / a</t>
  </si>
  <si>
    <t>Daljinska toplota_Q_GJ / a</t>
  </si>
  <si>
    <t>Mazut_Q_GJ / a</t>
  </si>
  <si>
    <t>BioPlin_Q_GJ / a</t>
  </si>
  <si>
    <t>Črni premog in antracit_Q_GJ / a</t>
  </si>
  <si>
    <t>Koks_Q_GJ / a</t>
  </si>
  <si>
    <t>Petrol koks_Q_GJ / a</t>
  </si>
  <si>
    <t>Odpadne gume_Q_GJ / a</t>
  </si>
  <si>
    <t>Odpadne živalske maščobe_Q_GJ / a</t>
  </si>
  <si>
    <t>Papirni mulj_Q_GJ / a</t>
  </si>
  <si>
    <t>uvoz</t>
  </si>
  <si>
    <t>Skupaj emisije TGP neETS v IPCC brez LULUCF</t>
  </si>
  <si>
    <t>Emisije TGP za neETS</t>
  </si>
  <si>
    <t>Emisije TGP za ETS</t>
  </si>
  <si>
    <t>Emisije TGP - skupaj ETS in neETS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</si>
</sst>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_-* #,##0.00\ _€_-;\-* #,##0.00\ _€_-;_-* &quot;-&quot;??\ _€_-;_-@_-"/>
    <numFmt numFmtId="165" formatCode="0.0%"/>
    <numFmt numFmtId="166" formatCode="#,##0.0"/>
    <numFmt numFmtId="167" formatCode="???,???.00"/>
    <numFmt numFmtId="168" formatCode="_-* #,##0.00\ _E_C_U_-;\-* #,##0.00\ _E_C_U_-;_-* &quot;-&quot;??\ _E_C_U_-;_-@_-"/>
    <numFmt numFmtId="169" formatCode="#,##0.0000"/>
    <numFmt numFmtId="170" formatCode="0.0"/>
    <numFmt numFmtId="171" formatCode="0.0E+00"/>
    <numFmt numFmtId="172" formatCode="#,##0.000"/>
    <numFmt numFmtId="173" formatCode="0.000"/>
  </numFmts>
  <fonts count="76" x14ac:knownFonts="1">
    <font>
      <sz val="11"/>
      <color theme="1"/>
      <name val="Calibri"/>
      <family val="2"/>
      <charset val="238"/>
      <scheme val="minor"/>
    </font>
    <font>
      <sz val="8"/>
      <color theme="1"/>
      <name val="Arial"/>
      <family val="2"/>
      <charset val="238"/>
    </font>
    <font>
      <b/>
      <sz val="8"/>
      <color rgb="FFFFFFFF"/>
      <name val="Arial"/>
      <family val="2"/>
      <charset val="238"/>
    </font>
    <font>
      <b/>
      <sz val="8"/>
      <color theme="1"/>
      <name val="Arial"/>
      <family val="2"/>
      <charset val="238"/>
    </font>
    <font>
      <sz val="11"/>
      <color theme="1"/>
      <name val="Calibri"/>
      <family val="2"/>
      <charset val="238"/>
      <scheme val="minor"/>
    </font>
    <font>
      <sz val="11"/>
      <color theme="0"/>
      <name val="Calibri"/>
      <family val="2"/>
      <charset val="238"/>
      <scheme val="minor"/>
    </font>
    <font>
      <sz val="9"/>
      <name val="Arial"/>
      <family val="2"/>
    </font>
    <font>
      <sz val="10"/>
      <color theme="1"/>
      <name val="Tahoma"/>
      <family val="2"/>
      <charset val="238"/>
    </font>
    <font>
      <sz val="8"/>
      <color theme="1"/>
      <name val="Calibri"/>
      <family val="2"/>
      <charset val="238"/>
      <scheme val="minor"/>
    </font>
    <font>
      <i/>
      <sz val="8"/>
      <name val="Tahoma"/>
      <family val="2"/>
      <charset val="238"/>
    </font>
    <font>
      <b/>
      <sz val="9"/>
      <color indexed="81"/>
      <name val="Tahoma"/>
      <family val="2"/>
      <charset val="238"/>
    </font>
    <font>
      <sz val="9"/>
      <color indexed="81"/>
      <name val="Tahoma"/>
      <family val="2"/>
      <charset val="238"/>
    </font>
    <font>
      <b/>
      <sz val="8"/>
      <color indexed="81"/>
      <name val="Tahoma"/>
      <family val="2"/>
    </font>
    <font>
      <sz val="8"/>
      <color indexed="81"/>
      <name val="Tahoma"/>
      <family val="2"/>
    </font>
    <font>
      <sz val="10"/>
      <name val="Arial Cyr"/>
      <charset val="204"/>
    </font>
    <font>
      <sz val="9"/>
      <name val="Times New Roman"/>
      <family val="1"/>
    </font>
    <font>
      <b/>
      <sz val="9"/>
      <name val="Times New Roman"/>
      <family val="1"/>
    </font>
    <font>
      <sz val="10"/>
      <name val="Arial"/>
      <family val="2"/>
    </font>
    <font>
      <sz val="10"/>
      <color theme="1"/>
      <name val="Arial"/>
      <family val="2"/>
    </font>
    <font>
      <b/>
      <sz val="12"/>
      <name val="Times New Roman"/>
      <family val="1"/>
    </font>
    <font>
      <sz val="10"/>
      <name val="Arial"/>
      <family val="2"/>
      <charset val="238"/>
    </font>
    <font>
      <sz val="8"/>
      <name val="Tahoma"/>
      <family val="2"/>
      <charset val="238"/>
    </font>
    <font>
      <sz val="11"/>
      <color theme="1"/>
      <name val="Calibri"/>
      <family val="2"/>
      <scheme val="minor"/>
    </font>
    <font>
      <sz val="8"/>
      <name val="Helvetica"/>
      <family val="2"/>
    </font>
    <font>
      <b/>
      <sz val="12"/>
      <color indexed="10"/>
      <name val="Arial"/>
      <family val="2"/>
    </font>
    <font>
      <sz val="11"/>
      <color theme="1"/>
      <name val="Tahoma"/>
      <family val="2"/>
      <charset val="238"/>
    </font>
    <font>
      <sz val="8"/>
      <color theme="1"/>
      <name val="Tahoma"/>
      <family val="2"/>
      <charset val="238"/>
    </font>
    <font>
      <b/>
      <sz val="8"/>
      <name val="Tahoma"/>
      <family val="2"/>
      <charset val="238"/>
    </font>
    <font>
      <b/>
      <sz val="8"/>
      <color theme="1"/>
      <name val="Tahoma"/>
      <family val="2"/>
      <charset val="238"/>
    </font>
    <font>
      <i/>
      <sz val="8"/>
      <color theme="1"/>
      <name val="Tahoma"/>
      <family val="2"/>
      <charset val="238"/>
    </font>
    <font>
      <sz val="8"/>
      <color theme="0"/>
      <name val="Tahoma"/>
      <family val="2"/>
      <charset val="238"/>
    </font>
    <font>
      <b/>
      <sz val="8"/>
      <color theme="1"/>
      <name val="Calibri"/>
      <family val="2"/>
      <charset val="238"/>
      <scheme val="minor"/>
    </font>
    <font>
      <sz val="8"/>
      <color indexed="8"/>
      <name val="Tahoma"/>
      <family val="2"/>
      <charset val="238"/>
    </font>
    <font>
      <b/>
      <sz val="8"/>
      <color indexed="8"/>
      <name val="Tahoma"/>
      <family val="2"/>
      <charset val="238"/>
    </font>
    <font>
      <i/>
      <sz val="8"/>
      <color theme="0"/>
      <name val="Tahoma"/>
      <family val="2"/>
      <charset val="238"/>
    </font>
    <font>
      <sz val="11"/>
      <color theme="1"/>
      <name val="Arial"/>
      <family val="2"/>
      <charset val="238"/>
    </font>
    <font>
      <sz val="8"/>
      <color theme="0"/>
      <name val="Arial"/>
      <family val="2"/>
      <charset val="238"/>
    </font>
    <font>
      <b/>
      <sz val="8"/>
      <color theme="0"/>
      <name val="Arial"/>
      <family val="2"/>
      <charset val="238"/>
    </font>
    <font>
      <b/>
      <sz val="11"/>
      <name val="Arial"/>
      <family val="2"/>
      <charset val="238"/>
    </font>
    <font>
      <sz val="8"/>
      <name val="Arial"/>
      <family val="2"/>
      <charset val="238"/>
    </font>
    <font>
      <sz val="11"/>
      <name val="Arial"/>
      <family val="2"/>
      <charset val="238"/>
    </font>
    <font>
      <b/>
      <sz val="14"/>
      <color theme="1"/>
      <name val="Arial"/>
      <family val="2"/>
      <charset val="238"/>
    </font>
    <font>
      <sz val="8"/>
      <color theme="0" tint="-0.499984740745262"/>
      <name val="Tahoma"/>
      <family val="2"/>
      <charset val="238"/>
    </font>
    <font>
      <i/>
      <sz val="8"/>
      <color theme="0" tint="-0.499984740745262"/>
      <name val="Tahoma"/>
      <family val="2"/>
      <charset val="238"/>
    </font>
    <font>
      <b/>
      <i/>
      <sz val="8"/>
      <color theme="0" tint="-0.499984740745262"/>
      <name val="Tahoma"/>
      <family val="2"/>
      <charset val="238"/>
    </font>
    <font>
      <b/>
      <sz val="11"/>
      <color theme="1"/>
      <name val="Calibri"/>
      <family val="2"/>
      <charset val="238"/>
      <scheme val="minor"/>
    </font>
    <font>
      <sz val="11"/>
      <color rgb="FF000000"/>
      <name val="Calibri"/>
      <family val="2"/>
    </font>
    <font>
      <b/>
      <vertAlign val="superscript"/>
      <sz val="11"/>
      <name val="Arial"/>
      <family val="2"/>
      <charset val="238"/>
    </font>
    <font>
      <vertAlign val="superscript"/>
      <sz val="8"/>
      <name val="Tahoma"/>
      <family val="2"/>
      <charset val="238"/>
    </font>
    <font>
      <vertAlign val="superscript"/>
      <sz val="8"/>
      <color theme="1"/>
      <name val="Tahoma"/>
      <family val="2"/>
      <charset val="238"/>
    </font>
    <font>
      <b/>
      <vertAlign val="superscript"/>
      <sz val="8"/>
      <color rgb="FFFFFFFF"/>
      <name val="Arial"/>
      <family val="2"/>
      <charset val="238"/>
    </font>
    <font>
      <vertAlign val="subscript"/>
      <sz val="8"/>
      <color theme="1"/>
      <name val="Calibri"/>
      <family val="2"/>
      <charset val="238"/>
      <scheme val="minor"/>
    </font>
    <font>
      <vertAlign val="subscript"/>
      <sz val="8"/>
      <color indexed="8"/>
      <name val="Tahoma"/>
      <family val="2"/>
      <charset val="238"/>
    </font>
    <font>
      <b/>
      <vertAlign val="superscript"/>
      <sz val="8"/>
      <color theme="0"/>
      <name val="Arial"/>
      <family val="2"/>
      <charset val="238"/>
    </font>
    <font>
      <sz val="11"/>
      <color theme="0"/>
      <name val="Arial"/>
      <family val="2"/>
      <charset val="238"/>
    </font>
    <font>
      <b/>
      <sz val="8"/>
      <color theme="0"/>
      <name val="Calibri"/>
      <family val="2"/>
      <charset val="238"/>
      <scheme val="minor"/>
    </font>
    <font>
      <b/>
      <sz val="8"/>
      <color theme="0"/>
      <name val="Tahoma"/>
      <family val="2"/>
      <charset val="238"/>
    </font>
    <font>
      <sz val="11"/>
      <color rgb="FF3F3F76"/>
      <name val="Calibri"/>
      <family val="2"/>
      <charset val="238"/>
      <scheme val="minor"/>
    </font>
    <font>
      <b/>
      <sz val="8"/>
      <name val="Arial"/>
      <family val="2"/>
      <charset val="238"/>
    </font>
    <font>
      <b/>
      <i/>
      <sz val="8"/>
      <color theme="0"/>
      <name val="Tahoma"/>
      <family val="2"/>
      <charset val="238"/>
    </font>
    <font>
      <b/>
      <sz val="10"/>
      <color theme="1"/>
      <name val="Arial"/>
      <family val="2"/>
      <charset val="238"/>
    </font>
    <font>
      <sz val="10"/>
      <color theme="1"/>
      <name val="Arial"/>
      <family val="2"/>
      <charset val="238"/>
    </font>
    <font>
      <b/>
      <sz val="11"/>
      <color theme="0"/>
      <name val="Arial"/>
      <family val="2"/>
      <charset val="238"/>
    </font>
    <font>
      <b/>
      <sz val="10"/>
      <name val="Arial"/>
      <family val="2"/>
      <charset val="238"/>
    </font>
    <font>
      <b/>
      <sz val="12"/>
      <name val="Arial"/>
      <family val="2"/>
      <charset val="238"/>
    </font>
    <font>
      <b/>
      <sz val="9"/>
      <name val="Arial"/>
      <family val="2"/>
      <charset val="238"/>
    </font>
    <font>
      <b/>
      <i/>
      <sz val="6"/>
      <name val="Arial"/>
      <family val="2"/>
      <charset val="238"/>
    </font>
    <font>
      <i/>
      <sz val="6"/>
      <name val="Arial"/>
      <family val="2"/>
      <charset val="238"/>
    </font>
    <font>
      <i/>
      <sz val="6"/>
      <name val="Calibri"/>
      <family val="2"/>
      <charset val="238"/>
      <scheme val="minor"/>
    </font>
    <font>
      <i/>
      <sz val="6"/>
      <name val="Tahoma"/>
      <family val="2"/>
      <charset val="238"/>
    </font>
    <font>
      <sz val="8"/>
      <color indexed="81"/>
      <name val="Tahoma"/>
      <family val="2"/>
      <charset val="238"/>
    </font>
    <font>
      <b/>
      <sz val="8"/>
      <color indexed="81"/>
      <name val="Tahoma"/>
      <family val="2"/>
      <charset val="238"/>
    </font>
    <font>
      <b/>
      <sz val="9"/>
      <color theme="1"/>
      <name val="Arial"/>
      <family val="2"/>
      <charset val="238"/>
    </font>
    <font>
      <b/>
      <sz val="6"/>
      <color theme="0"/>
      <name val="Arial"/>
      <family val="2"/>
      <charset val="238"/>
    </font>
    <font>
      <b/>
      <sz val="11"/>
      <color theme="1"/>
      <name val="Arial"/>
      <family val="2"/>
      <charset val="238"/>
    </font>
    <font>
      <b/>
      <sz val="9"/>
      <color theme="1"/>
      <name val="Calibri"/>
      <family val="2"/>
      <charset val="238"/>
      <scheme val="minor"/>
    </font>
  </fonts>
  <fills count="15">
    <fill>
      <patternFill patternType="none"/>
    </fill>
    <fill>
      <patternFill patternType="gray125"/>
    </fill>
    <fill>
      <patternFill patternType="solid">
        <fgColor rgb="FF40C8F4"/>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darkTrellis"/>
    </fill>
    <fill>
      <patternFill patternType="solid">
        <fgColor indexed="55"/>
        <bgColor indexed="64"/>
      </patternFill>
    </fill>
    <fill>
      <patternFill patternType="solid">
        <fgColor theme="0"/>
        <bgColor indexed="64"/>
      </patternFill>
    </fill>
    <fill>
      <patternFill patternType="solid">
        <fgColor rgb="FFFFCC99"/>
      </patternFill>
    </fill>
    <fill>
      <patternFill patternType="solid">
        <fgColor rgb="FF92D050"/>
        <bgColor indexed="64"/>
      </patternFill>
    </fill>
    <fill>
      <patternFill patternType="solid">
        <fgColor theme="2"/>
        <bgColor indexed="64"/>
      </patternFill>
    </fill>
  </fills>
  <borders count="3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double">
        <color indexed="64"/>
      </left>
      <right/>
      <top style="double">
        <color indexed="64"/>
      </top>
      <bottom style="double">
        <color indexed="64"/>
      </bottom>
      <diagonal/>
    </border>
    <border>
      <left style="thin">
        <color rgb="FF40C8F4"/>
      </left>
      <right style="thin">
        <color rgb="FF40C8F4"/>
      </right>
      <top style="thin">
        <color rgb="FF40C8F4"/>
      </top>
      <bottom style="thin">
        <color rgb="FF40C8F4"/>
      </bottom>
      <diagonal/>
    </border>
    <border>
      <left style="thin">
        <color rgb="FF40C8F4"/>
      </left>
      <right/>
      <top style="thin">
        <color rgb="FF40C8F4"/>
      </top>
      <bottom style="thin">
        <color rgb="FF40C8F4"/>
      </bottom>
      <diagonal/>
    </border>
    <border>
      <left/>
      <right/>
      <top style="thin">
        <color rgb="FF40C8F4"/>
      </top>
      <bottom style="thin">
        <color rgb="FF40C8F4"/>
      </bottom>
      <diagonal/>
    </border>
    <border>
      <left/>
      <right style="thin">
        <color rgb="FF40C8F4"/>
      </right>
      <top style="thin">
        <color rgb="FF40C8F4"/>
      </top>
      <bottom style="thin">
        <color rgb="FF40C8F4"/>
      </bottom>
      <diagonal/>
    </border>
    <border>
      <left/>
      <right/>
      <top style="thin">
        <color rgb="FF40C8F4"/>
      </top>
      <bottom/>
      <diagonal/>
    </border>
    <border>
      <left style="thin">
        <color rgb="FF40C8F4"/>
      </left>
      <right style="thin">
        <color rgb="FF40C8F4"/>
      </right>
      <top/>
      <bottom style="thin">
        <color rgb="FF40C8F4"/>
      </bottom>
      <diagonal/>
    </border>
    <border>
      <left style="thin">
        <color rgb="FF7F7F7F"/>
      </left>
      <right style="thin">
        <color rgb="FF7F7F7F"/>
      </right>
      <top style="thin">
        <color rgb="FF7F7F7F"/>
      </top>
      <bottom style="thin">
        <color rgb="FF7F7F7F"/>
      </bottom>
      <diagonal/>
    </border>
    <border>
      <left/>
      <right style="thin">
        <color rgb="FF40C8F4"/>
      </right>
      <top/>
      <bottom/>
      <diagonal/>
    </border>
    <border>
      <left style="thin">
        <color rgb="FF40C8F4"/>
      </left>
      <right style="thin">
        <color rgb="FF40C8F4"/>
      </right>
      <top/>
      <bottom/>
      <diagonal/>
    </border>
    <border>
      <left style="thin">
        <color rgb="FF40C8F4"/>
      </left>
      <right style="thin">
        <color rgb="FF40C8F4"/>
      </right>
      <top style="thin">
        <color rgb="FF40C8F4"/>
      </top>
      <bottom/>
      <diagonal/>
    </border>
    <border>
      <left style="thick">
        <color rgb="FF40C8F4"/>
      </left>
      <right style="thick">
        <color rgb="FF40C8F4"/>
      </right>
      <top/>
      <bottom style="thick">
        <color rgb="FF40C8F4"/>
      </bottom>
      <diagonal/>
    </border>
    <border>
      <left/>
      <right style="thick">
        <color rgb="FF40C8F4"/>
      </right>
      <top/>
      <bottom style="thick">
        <color rgb="FF40C8F4"/>
      </bottom>
      <diagonal/>
    </border>
    <border>
      <left style="thick">
        <color rgb="FF40C8F4"/>
      </left>
      <right style="thick">
        <color rgb="FF40C8F4"/>
      </right>
      <top style="thick">
        <color rgb="FF40C8F4"/>
      </top>
      <bottom/>
      <diagonal/>
    </border>
    <border>
      <left style="thick">
        <color rgb="FF40C8F4"/>
      </left>
      <right style="thick">
        <color rgb="FF40C8F4"/>
      </right>
      <top style="thin">
        <color rgb="FF40C8F4"/>
      </top>
      <bottom style="thin">
        <color rgb="FF40C8F4"/>
      </bottom>
      <diagonal/>
    </border>
    <border>
      <left style="thin">
        <color rgb="FF40C8F4"/>
      </left>
      <right/>
      <top style="thin">
        <color rgb="FF40C8F4"/>
      </top>
      <bottom/>
      <diagonal/>
    </border>
    <border>
      <left style="thick">
        <color rgb="FF40C8F4"/>
      </left>
      <right style="thick">
        <color rgb="FF40C8F4"/>
      </right>
      <top style="thin">
        <color rgb="FF40C8F4"/>
      </top>
      <bottom/>
      <diagonal/>
    </border>
    <border>
      <left style="thin">
        <color rgb="FF40C8F4"/>
      </left>
      <right/>
      <top/>
      <bottom style="thin">
        <color rgb="FF40C8F4"/>
      </bottom>
      <diagonal/>
    </border>
    <border>
      <left style="thick">
        <color rgb="FF40C8F4"/>
      </left>
      <right style="thick">
        <color rgb="FF40C8F4"/>
      </right>
      <top/>
      <bottom style="thin">
        <color rgb="FF40C8F4"/>
      </bottom>
      <diagonal/>
    </border>
    <border>
      <left/>
      <right/>
      <top/>
      <bottom style="thin">
        <color rgb="FF40C8F4"/>
      </bottom>
      <diagonal/>
    </border>
    <border>
      <left style="thick">
        <color rgb="FF40C8F4"/>
      </left>
      <right/>
      <top style="thick">
        <color rgb="FF40C8F4"/>
      </top>
      <bottom style="thin">
        <color rgb="FF40C8F4"/>
      </bottom>
      <diagonal/>
    </border>
    <border>
      <left/>
      <right/>
      <top style="thick">
        <color rgb="FF40C8F4"/>
      </top>
      <bottom style="thin">
        <color rgb="FF40C8F4"/>
      </bottom>
      <diagonal/>
    </border>
    <border>
      <left style="thick">
        <color rgb="FF40C8F4"/>
      </left>
      <right/>
      <top style="thin">
        <color rgb="FF40C8F4"/>
      </top>
      <bottom style="thick">
        <color rgb="FF40C8F4"/>
      </bottom>
      <diagonal/>
    </border>
    <border>
      <left/>
      <right/>
      <top style="thin">
        <color rgb="FF40C8F4"/>
      </top>
      <bottom style="thick">
        <color rgb="FF40C8F4"/>
      </bottom>
      <diagonal/>
    </border>
    <border>
      <left style="thick">
        <color rgb="FF40C8F4"/>
      </left>
      <right style="thick">
        <color rgb="FF40C8F4"/>
      </right>
      <top style="thick">
        <color rgb="FF40C8F4"/>
      </top>
      <bottom style="thin">
        <color rgb="FF40C8F4"/>
      </bottom>
      <diagonal/>
    </border>
    <border>
      <left style="thick">
        <color rgb="FF40C8F4"/>
      </left>
      <right style="thick">
        <color rgb="FF40C8F4"/>
      </right>
      <top style="thin">
        <color rgb="FF40C8F4"/>
      </top>
      <bottom style="thick">
        <color rgb="FF40C8F4"/>
      </bottom>
      <diagonal/>
    </border>
    <border>
      <left/>
      <right style="thin">
        <color rgb="FF40C8F4"/>
      </right>
      <top/>
      <bottom style="thin">
        <color rgb="FF40C8F4"/>
      </bottom>
      <diagonal/>
    </border>
    <border>
      <left/>
      <right style="thick">
        <color rgb="FF40C8F4"/>
      </right>
      <top style="thick">
        <color rgb="FF40C8F4"/>
      </top>
      <bottom style="thin">
        <color indexed="64"/>
      </bottom>
      <diagonal/>
    </border>
    <border>
      <left/>
      <right style="thick">
        <color rgb="FF40C8F4"/>
      </right>
      <top style="thin">
        <color rgb="FF40C8F4"/>
      </top>
      <bottom style="thin">
        <color rgb="FF40C8F4"/>
      </bottom>
      <diagonal/>
    </border>
    <border>
      <left style="thick">
        <color rgb="FF40C8F4"/>
      </left>
      <right style="thick">
        <color rgb="FF40C8F4"/>
      </right>
      <top/>
      <bottom/>
      <diagonal/>
    </border>
  </borders>
  <cellStyleXfs count="39">
    <xf numFmtId="0" fontId="0" fillId="0" borderId="0"/>
    <xf numFmtId="9" fontId="4" fillId="0" borderId="0" applyFont="0" applyFill="0" applyBorder="0" applyAlignment="0" applyProtection="0"/>
    <xf numFmtId="167" fontId="6" fillId="0" borderId="0" applyNumberFormat="0" applyProtection="0">
      <alignment horizontal="center" vertical="center"/>
    </xf>
    <xf numFmtId="0" fontId="14" fillId="0" borderId="0" applyNumberFormat="0" applyFont="0" applyFill="0" applyBorder="0" applyProtection="0">
      <alignment horizontal="left" vertical="center" indent="2"/>
    </xf>
    <xf numFmtId="49" fontId="15" fillId="0" borderId="3" applyNumberFormat="0" applyFont="0" applyFill="0" applyBorder="0" applyProtection="0">
      <alignment horizontal="left" vertical="center" indent="5"/>
    </xf>
    <xf numFmtId="4" fontId="16" fillId="0" borderId="1" applyFill="0" applyBorder="0" applyProtection="0">
      <alignment horizontal="right" vertical="center"/>
    </xf>
    <xf numFmtId="168" fontId="17" fillId="0" borderId="0" applyFont="0" applyFill="0" applyBorder="0" applyAlignment="0" applyProtection="0"/>
    <xf numFmtId="164" fontId="18" fillId="0" borderId="0" applyFont="0" applyFill="0" applyBorder="0" applyAlignment="0" applyProtection="0"/>
    <xf numFmtId="0" fontId="17" fillId="7" borderId="0" applyNumberFormat="0" applyBorder="0" applyAlignment="0">
      <protection hidden="1"/>
    </xf>
    <xf numFmtId="0" fontId="19" fillId="0" borderId="0" applyNumberFormat="0" applyFill="0" applyBorder="0" applyAlignment="0" applyProtection="0"/>
    <xf numFmtId="4" fontId="15" fillId="0" borderId="0" applyBorder="0">
      <alignment horizontal="right" vertical="center"/>
    </xf>
    <xf numFmtId="4" fontId="15" fillId="0" borderId="4">
      <alignment horizontal="right" vertical="center"/>
    </xf>
    <xf numFmtId="0" fontId="17" fillId="8" borderId="0" applyNumberFormat="0" applyFont="0" applyBorder="0" applyAlignment="0"/>
    <xf numFmtId="0" fontId="17" fillId="0" borderId="0"/>
    <xf numFmtId="0" fontId="20" fillId="0" borderId="0"/>
    <xf numFmtId="0" fontId="20" fillId="0" borderId="0"/>
    <xf numFmtId="0" fontId="21" fillId="0" borderId="0"/>
    <xf numFmtId="0" fontId="22" fillId="0" borderId="0"/>
    <xf numFmtId="0" fontId="20" fillId="0" borderId="0"/>
    <xf numFmtId="0" fontId="18" fillId="0" borderId="0"/>
    <xf numFmtId="0" fontId="20" fillId="0" borderId="0"/>
    <xf numFmtId="0" fontId="7" fillId="0" borderId="0"/>
    <xf numFmtId="0" fontId="22" fillId="0" borderId="0"/>
    <xf numFmtId="4" fontId="15" fillId="0" borderId="2" applyFill="0" applyBorder="0" applyProtection="0">
      <alignment horizontal="right" vertical="center"/>
    </xf>
    <xf numFmtId="0" fontId="16" fillId="0" borderId="0" applyNumberFormat="0" applyFill="0" applyBorder="0" applyProtection="0">
      <alignment horizontal="left" vertical="center"/>
    </xf>
    <xf numFmtId="0" fontId="15" fillId="0" borderId="2" applyNumberFormat="0" applyFill="0" applyAlignment="0" applyProtection="0"/>
    <xf numFmtId="0" fontId="23" fillId="6" borderId="0" applyNumberFormat="0" applyFont="0" applyBorder="0" applyAlignment="0" applyProtection="0"/>
    <xf numFmtId="169" fontId="15" fillId="9" borderId="2" applyNumberFormat="0" applyFont="0" applyBorder="0" applyAlignment="0" applyProtection="0">
      <alignment horizontal="right" vertical="center"/>
    </xf>
    <xf numFmtId="9" fontId="17" fillId="0" borderId="0" applyFont="0" applyFill="0" applyBorder="0" applyAlignment="0" applyProtection="0"/>
    <xf numFmtId="9" fontId="18" fillId="0" borderId="0" applyFont="0" applyFill="0" applyBorder="0" applyAlignment="0" applyProtection="0"/>
    <xf numFmtId="0" fontId="15" fillId="10" borderId="2"/>
    <xf numFmtId="0" fontId="15" fillId="0" borderId="0"/>
    <xf numFmtId="0" fontId="24" fillId="0" borderId="5">
      <alignment horizontal="center"/>
      <protection hidden="1"/>
    </xf>
    <xf numFmtId="0" fontId="15" fillId="0" borderId="0"/>
    <xf numFmtId="0" fontId="17" fillId="0" borderId="0" applyNumberFormat="0" applyFont="0" applyFill="0" applyBorder="0" applyProtection="0">
      <alignment horizontal="left" vertical="center" indent="5"/>
    </xf>
    <xf numFmtId="0" fontId="46" fillId="0" borderId="0" applyNumberFormat="0" applyBorder="0" applyAlignment="0"/>
    <xf numFmtId="43" fontId="4" fillId="0" borderId="0" applyFont="0" applyFill="0" applyBorder="0" applyAlignment="0" applyProtection="0"/>
    <xf numFmtId="0" fontId="57" fillId="12" borderId="12" applyNumberFormat="0" applyAlignment="0" applyProtection="0"/>
    <xf numFmtId="164" fontId="4" fillId="0" borderId="0" applyFont="0" applyFill="0" applyBorder="0" applyAlignment="0" applyProtection="0"/>
  </cellStyleXfs>
  <cellXfs count="306">
    <xf numFmtId="0" fontId="0" fillId="0" borderId="0" xfId="0"/>
    <xf numFmtId="0" fontId="1" fillId="0" borderId="0" xfId="0" applyFont="1"/>
    <xf numFmtId="0" fontId="2" fillId="2" borderId="0" xfId="0" applyFont="1" applyFill="1" applyBorder="1" applyAlignment="1">
      <alignment horizontal="center" vertical="center" wrapText="1"/>
    </xf>
    <xf numFmtId="0" fontId="0" fillId="0" borderId="0" xfId="0" applyAlignment="1">
      <alignment horizontal="left"/>
    </xf>
    <xf numFmtId="0" fontId="8" fillId="0" borderId="0" xfId="0" applyFont="1"/>
    <xf numFmtId="0" fontId="5" fillId="4" borderId="0" xfId="0" applyFont="1" applyFill="1"/>
    <xf numFmtId="0" fontId="26" fillId="0" borderId="0" xfId="0" applyFont="1"/>
    <xf numFmtId="0" fontId="30" fillId="4" borderId="0" xfId="0" applyFont="1" applyFill="1"/>
    <xf numFmtId="3" fontId="31" fillId="0" borderId="0" xfId="0" applyNumberFormat="1" applyFont="1" applyBorder="1" applyAlignment="1"/>
    <xf numFmtId="3" fontId="8" fillId="0" borderId="0" xfId="0" applyNumberFormat="1" applyFont="1" applyBorder="1" applyAlignment="1"/>
    <xf numFmtId="0" fontId="0" fillId="11" borderId="0" xfId="0" applyFill="1"/>
    <xf numFmtId="0" fontId="30" fillId="0" borderId="0" xfId="0" applyFont="1"/>
    <xf numFmtId="3" fontId="30" fillId="0" borderId="0" xfId="0" applyNumberFormat="1" applyFont="1"/>
    <xf numFmtId="0" fontId="34" fillId="0" borderId="0" xfId="0" applyFont="1"/>
    <xf numFmtId="0" fontId="5" fillId="0" borderId="0" xfId="0" applyFont="1"/>
    <xf numFmtId="0" fontId="26" fillId="11" borderId="0" xfId="0" applyFont="1" applyFill="1"/>
    <xf numFmtId="0" fontId="26" fillId="0" borderId="0" xfId="0" applyFont="1" applyBorder="1"/>
    <xf numFmtId="0" fontId="25" fillId="11" borderId="0" xfId="0" applyFont="1" applyFill="1" applyBorder="1"/>
    <xf numFmtId="0" fontId="26" fillId="11" borderId="0" xfId="0" applyFont="1" applyFill="1" applyBorder="1"/>
    <xf numFmtId="0" fontId="26" fillId="0" borderId="0" xfId="0" applyFont="1" applyBorder="1" applyAlignment="1"/>
    <xf numFmtId="0" fontId="0" fillId="0" borderId="0" xfId="0" applyBorder="1"/>
    <xf numFmtId="0" fontId="1" fillId="11" borderId="0" xfId="0" applyFont="1" applyFill="1" applyBorder="1"/>
    <xf numFmtId="0" fontId="35" fillId="0" borderId="0" xfId="0" applyFont="1"/>
    <xf numFmtId="0" fontId="1" fillId="0" borderId="0" xfId="0" applyFont="1" applyBorder="1"/>
    <xf numFmtId="0" fontId="35" fillId="0" borderId="0" xfId="0" applyFont="1" applyBorder="1"/>
    <xf numFmtId="0" fontId="35" fillId="0" borderId="0" xfId="0" applyFont="1" applyFill="1" applyBorder="1"/>
    <xf numFmtId="0" fontId="1" fillId="0" borderId="0" xfId="0" applyFont="1" applyFill="1" applyBorder="1"/>
    <xf numFmtId="0" fontId="2" fillId="2" borderId="6" xfId="0" applyFont="1" applyFill="1" applyBorder="1" applyAlignment="1">
      <alignment horizontal="center" vertical="center" wrapText="1"/>
    </xf>
    <xf numFmtId="0" fontId="3" fillId="0" borderId="6" xfId="0" applyFont="1" applyBorder="1"/>
    <xf numFmtId="0" fontId="1" fillId="0" borderId="6" xfId="0" applyFont="1" applyBorder="1"/>
    <xf numFmtId="0" fontId="1" fillId="0" borderId="6" xfId="0" applyFont="1" applyBorder="1" applyAlignment="1">
      <alignment horizontal="left" indent="1"/>
    </xf>
    <xf numFmtId="0" fontId="1" fillId="0" borderId="6" xfId="0" applyFont="1" applyBorder="1" applyAlignment="1">
      <alignment horizontal="left" vertical="center" indent="2"/>
    </xf>
    <xf numFmtId="3" fontId="1" fillId="0" borderId="6" xfId="0" applyNumberFormat="1" applyFont="1" applyFill="1" applyBorder="1"/>
    <xf numFmtId="165" fontId="1" fillId="0" borderId="6" xfId="1" applyNumberFormat="1" applyFont="1" applyFill="1" applyBorder="1"/>
    <xf numFmtId="0" fontId="36" fillId="2" borderId="0" xfId="0" applyFont="1" applyFill="1" applyBorder="1"/>
    <xf numFmtId="0" fontId="37" fillId="2" borderId="0" xfId="0" applyFont="1" applyFill="1" applyBorder="1" applyAlignment="1">
      <alignment vertical="top"/>
    </xf>
    <xf numFmtId="0" fontId="1" fillId="0" borderId="0" xfId="0" applyFont="1" applyFill="1" applyBorder="1" applyAlignment="1"/>
    <xf numFmtId="0" fontId="38" fillId="0" borderId="0" xfId="0" applyFont="1" applyFill="1" applyBorder="1" applyAlignment="1">
      <alignment vertical="top"/>
    </xf>
    <xf numFmtId="0" fontId="39" fillId="0" borderId="0" xfId="0" applyFont="1" applyFill="1" applyBorder="1"/>
    <xf numFmtId="0" fontId="38" fillId="0" borderId="0" xfId="0" applyFont="1" applyFill="1" applyBorder="1" applyAlignment="1">
      <alignment vertical="top" wrapText="1"/>
    </xf>
    <xf numFmtId="0" fontId="40" fillId="0" borderId="0" xfId="0" applyFont="1" applyFill="1" applyBorder="1" applyAlignment="1">
      <alignment vertical="top"/>
    </xf>
    <xf numFmtId="0" fontId="37" fillId="2" borderId="0" xfId="0" applyFont="1" applyFill="1" applyBorder="1" applyAlignment="1">
      <alignment vertical="top" wrapText="1"/>
    </xf>
    <xf numFmtId="0" fontId="36" fillId="2" borderId="0" xfId="0" applyFont="1" applyFill="1" applyBorder="1" applyAlignment="1">
      <alignment vertical="top"/>
    </xf>
    <xf numFmtId="0" fontId="41" fillId="0" borderId="0" xfId="0" applyFont="1" applyBorder="1" applyAlignment="1"/>
    <xf numFmtId="2" fontId="32" fillId="0" borderId="6" xfId="33" applyNumberFormat="1" applyFont="1" applyFill="1" applyBorder="1" applyAlignment="1" applyProtection="1">
      <alignment vertical="center"/>
    </xf>
    <xf numFmtId="3" fontId="8" fillId="0" borderId="6" xfId="0" applyNumberFormat="1" applyFont="1" applyFill="1" applyBorder="1" applyAlignment="1"/>
    <xf numFmtId="2" fontId="32" fillId="0" borderId="6" xfId="33" applyNumberFormat="1" applyFont="1" applyFill="1" applyBorder="1" applyAlignment="1" applyProtection="1">
      <alignment horizontal="left" vertical="center" indent="2"/>
    </xf>
    <xf numFmtId="0" fontId="32" fillId="0" borderId="6" xfId="34" applyFont="1" applyFill="1" applyBorder="1" applyAlignment="1">
      <alignment horizontal="left" vertical="center" indent="5"/>
    </xf>
    <xf numFmtId="2" fontId="32" fillId="0" borderId="6" xfId="33" quotePrefix="1" applyNumberFormat="1" applyFont="1" applyFill="1" applyBorder="1" applyAlignment="1" applyProtection="1">
      <alignment horizontal="left" vertical="center"/>
    </xf>
    <xf numFmtId="2" fontId="33" fillId="0" borderId="6" xfId="33" applyNumberFormat="1" applyFont="1" applyFill="1" applyBorder="1" applyAlignment="1" applyProtection="1">
      <alignment vertical="center"/>
    </xf>
    <xf numFmtId="3" fontId="31" fillId="0" borderId="6" xfId="0" applyNumberFormat="1" applyFont="1" applyFill="1" applyBorder="1" applyAlignment="1"/>
    <xf numFmtId="0" fontId="0" fillId="0" borderId="0" xfId="0" applyFill="1"/>
    <xf numFmtId="166" fontId="8" fillId="0" borderId="6" xfId="0" applyNumberFormat="1" applyFont="1" applyFill="1" applyBorder="1"/>
    <xf numFmtId="3" fontId="31" fillId="0" borderId="6" xfId="0" applyNumberFormat="1" applyFont="1" applyFill="1" applyBorder="1"/>
    <xf numFmtId="3" fontId="31" fillId="0" borderId="0" xfId="0" applyNumberFormat="1" applyFont="1" applyFill="1" applyBorder="1"/>
    <xf numFmtId="14" fontId="28" fillId="0" borderId="0" xfId="0" applyNumberFormat="1" applyFont="1" applyFill="1" applyAlignment="1">
      <alignment horizontal="left"/>
    </xf>
    <xf numFmtId="14" fontId="28" fillId="11" borderId="0" xfId="0" applyNumberFormat="1" applyFont="1" applyFill="1" applyAlignment="1">
      <alignment horizontal="left"/>
    </xf>
    <xf numFmtId="0" fontId="0" fillId="11" borderId="0" xfId="0" applyFill="1" applyAlignment="1">
      <alignment horizontal="left"/>
    </xf>
    <xf numFmtId="166" fontId="31" fillId="0" borderId="6" xfId="0" applyNumberFormat="1" applyFont="1" applyFill="1" applyBorder="1"/>
    <xf numFmtId="165" fontId="3" fillId="0" borderId="6" xfId="1" applyNumberFormat="1" applyFont="1" applyFill="1" applyBorder="1"/>
    <xf numFmtId="0" fontId="26" fillId="0" borderId="0" xfId="0" applyFont="1" applyAlignment="1">
      <alignment horizontal="left" indent="1"/>
    </xf>
    <xf numFmtId="0" fontId="3" fillId="0" borderId="6" xfId="0" applyFont="1" applyBorder="1" applyAlignment="1">
      <alignment horizontal="left" vertical="center" indent="2"/>
    </xf>
    <xf numFmtId="0" fontId="45" fillId="0" borderId="0" xfId="0" applyFont="1"/>
    <xf numFmtId="0" fontId="1" fillId="0" borderId="0" xfId="0" applyFont="1" applyFill="1" applyBorder="1" applyAlignment="1">
      <alignment horizontal="left" vertical="center" indent="2"/>
    </xf>
    <xf numFmtId="0" fontId="27" fillId="5" borderId="6" xfId="0" applyFont="1" applyFill="1" applyBorder="1"/>
    <xf numFmtId="3" fontId="27" fillId="5" borderId="6" xfId="0" applyNumberFormat="1" applyFont="1" applyFill="1" applyBorder="1"/>
    <xf numFmtId="0" fontId="21" fillId="0" borderId="6" xfId="0" applyFont="1" applyFill="1" applyBorder="1" applyAlignment="1">
      <alignment horizontal="left" indent="1"/>
    </xf>
    <xf numFmtId="0" fontId="26" fillId="0" borderId="6" xfId="0" applyFont="1" applyBorder="1"/>
    <xf numFmtId="3" fontId="26" fillId="0" borderId="6" xfId="0" applyNumberFormat="1" applyFont="1" applyBorder="1"/>
    <xf numFmtId="0" fontId="21" fillId="0" borderId="6" xfId="0" applyFont="1" applyFill="1" applyBorder="1" applyAlignment="1">
      <alignment horizontal="left" indent="2"/>
    </xf>
    <xf numFmtId="0" fontId="26" fillId="0" borderId="6" xfId="0" applyFont="1" applyBorder="1" applyAlignment="1">
      <alignment horizontal="left"/>
    </xf>
    <xf numFmtId="0" fontId="26" fillId="0" borderId="6" xfId="0" applyFont="1" applyBorder="1" applyAlignment="1">
      <alignment horizontal="left" indent="2"/>
    </xf>
    <xf numFmtId="3" fontId="29" fillId="0" borderId="6" xfId="0" applyNumberFormat="1" applyFont="1" applyBorder="1"/>
    <xf numFmtId="0" fontId="42" fillId="11" borderId="6" xfId="0" applyFont="1" applyFill="1" applyBorder="1" applyAlignment="1">
      <alignment horizontal="left"/>
    </xf>
    <xf numFmtId="9" fontId="42" fillId="11" borderId="6" xfId="0" applyNumberFormat="1" applyFont="1" applyFill="1" applyBorder="1"/>
    <xf numFmtId="0" fontId="26" fillId="5" borderId="6" xfId="0" applyFont="1" applyFill="1" applyBorder="1" applyAlignment="1">
      <alignment horizontal="left"/>
    </xf>
    <xf numFmtId="3" fontId="28" fillId="5" borderId="6" xfId="0" applyNumberFormat="1" applyFont="1" applyFill="1" applyBorder="1"/>
    <xf numFmtId="0" fontId="26" fillId="0" borderId="6" xfId="0" applyFont="1" applyBorder="1" applyAlignment="1">
      <alignment horizontal="left" indent="1"/>
    </xf>
    <xf numFmtId="3" fontId="26" fillId="5" borderId="6" xfId="0" applyNumberFormat="1" applyFont="1" applyFill="1" applyBorder="1"/>
    <xf numFmtId="0" fontId="21" fillId="0" borderId="6" xfId="0" applyFont="1" applyBorder="1" applyAlignment="1">
      <alignment horizontal="left" indent="2"/>
    </xf>
    <xf numFmtId="1" fontId="28" fillId="5" borderId="6" xfId="0" applyNumberFormat="1" applyFont="1" applyFill="1" applyBorder="1"/>
    <xf numFmtId="1" fontId="26" fillId="0" borderId="6" xfId="0" applyNumberFormat="1" applyFont="1" applyFill="1" applyBorder="1"/>
    <xf numFmtId="1" fontId="29" fillId="0" borderId="6" xfId="0" applyNumberFormat="1" applyFont="1" applyFill="1" applyBorder="1"/>
    <xf numFmtId="0" fontId="27" fillId="3" borderId="6" xfId="0" applyFont="1" applyFill="1" applyBorder="1" applyAlignment="1">
      <alignment horizontal="left"/>
    </xf>
    <xf numFmtId="3" fontId="27" fillId="3" borderId="6" xfId="0" applyNumberFormat="1" applyFont="1" applyFill="1" applyBorder="1"/>
    <xf numFmtId="0" fontId="21" fillId="0" borderId="6" xfId="0" applyFont="1" applyBorder="1" applyAlignment="1">
      <alignment horizontal="left" indent="1"/>
    </xf>
    <xf numFmtId="3" fontId="26" fillId="0" borderId="6" xfId="0" applyNumberFormat="1" applyFont="1" applyFill="1" applyBorder="1"/>
    <xf numFmtId="0" fontId="9" fillId="0" borderId="6" xfId="0" applyFont="1" applyBorder="1" applyAlignment="1">
      <alignment horizontal="left" indent="2"/>
    </xf>
    <xf numFmtId="0" fontId="43" fillId="0" borderId="6" xfId="0" applyFont="1" applyBorder="1" applyAlignment="1">
      <alignment horizontal="right" indent="1"/>
    </xf>
    <xf numFmtId="3" fontId="43" fillId="0" borderId="6" xfId="0" applyNumberFormat="1" applyFont="1" applyBorder="1"/>
    <xf numFmtId="0" fontId="42" fillId="0" borderId="6" xfId="0" applyFont="1" applyBorder="1" applyAlignment="1">
      <alignment horizontal="right" indent="1"/>
    </xf>
    <xf numFmtId="0" fontId="44" fillId="0" borderId="6" xfId="0" applyFont="1" applyBorder="1" applyAlignment="1">
      <alignment horizontal="right" indent="1"/>
    </xf>
    <xf numFmtId="3" fontId="44" fillId="0" borderId="6" xfId="0" applyNumberFormat="1" applyFont="1" applyBorder="1"/>
    <xf numFmtId="0" fontId="42" fillId="0" borderId="6" xfId="0" applyFont="1" applyBorder="1" applyAlignment="1">
      <alignment horizontal="right" indent="2"/>
    </xf>
    <xf numFmtId="166" fontId="28" fillId="5" borderId="6" xfId="0" applyNumberFormat="1" applyFont="1" applyFill="1" applyBorder="1"/>
    <xf numFmtId="166" fontId="26" fillId="0" borderId="6" xfId="0" applyNumberFormat="1" applyFont="1" applyBorder="1"/>
    <xf numFmtId="0" fontId="1" fillId="2" borderId="0" xfId="0" applyFont="1" applyFill="1" applyBorder="1" applyAlignment="1"/>
    <xf numFmtId="0" fontId="1" fillId="2" borderId="0" xfId="0" applyFont="1" applyFill="1" applyBorder="1"/>
    <xf numFmtId="0" fontId="8" fillId="0" borderId="6" xfId="0" applyFont="1" applyFill="1" applyBorder="1" applyAlignment="1">
      <alignment horizontal="center"/>
    </xf>
    <xf numFmtId="0" fontId="0" fillId="0" borderId="0" xfId="0" applyAlignment="1">
      <alignment horizontal="center"/>
    </xf>
    <xf numFmtId="0" fontId="0" fillId="0" borderId="0" xfId="0" applyFill="1" applyAlignment="1">
      <alignment horizontal="center"/>
    </xf>
    <xf numFmtId="0" fontId="1" fillId="0" borderId="6" xfId="0" applyFont="1" applyBorder="1" applyAlignment="1">
      <alignment horizontal="center"/>
    </xf>
    <xf numFmtId="0" fontId="26" fillId="0" borderId="6" xfId="0" applyFont="1" applyBorder="1" applyAlignment="1">
      <alignment horizontal="center"/>
    </xf>
    <xf numFmtId="0" fontId="42" fillId="11" borderId="6" xfId="0" applyFont="1" applyFill="1" applyBorder="1" applyAlignment="1">
      <alignment horizontal="center"/>
    </xf>
    <xf numFmtId="0" fontId="26" fillId="5" borderId="6" xfId="0" applyFont="1" applyFill="1" applyBorder="1" applyAlignment="1">
      <alignment horizontal="center"/>
    </xf>
    <xf numFmtId="0" fontId="21" fillId="0" borderId="6" xfId="0" applyFont="1" applyBorder="1" applyAlignment="1">
      <alignment horizontal="center"/>
    </xf>
    <xf numFmtId="0" fontId="27" fillId="5" borderId="6" xfId="0" applyFont="1" applyFill="1" applyBorder="1" applyAlignment="1">
      <alignment horizontal="center"/>
    </xf>
    <xf numFmtId="0" fontId="21" fillId="0" borderId="6" xfId="0" applyFont="1" applyFill="1" applyBorder="1" applyAlignment="1">
      <alignment horizontal="center"/>
    </xf>
    <xf numFmtId="0" fontId="27" fillId="3" borderId="6" xfId="0" applyFont="1" applyFill="1" applyBorder="1" applyAlignment="1">
      <alignment horizontal="center"/>
    </xf>
    <xf numFmtId="0" fontId="9" fillId="0" borderId="6" xfId="0" applyFont="1" applyBorder="1" applyAlignment="1">
      <alignment horizontal="center"/>
    </xf>
    <xf numFmtId="0" fontId="43" fillId="0" borderId="6" xfId="0" applyFont="1" applyBorder="1" applyAlignment="1">
      <alignment horizontal="center"/>
    </xf>
    <xf numFmtId="0" fontId="42" fillId="0" borderId="6" xfId="0" applyFont="1" applyBorder="1" applyAlignment="1">
      <alignment horizontal="center"/>
    </xf>
    <xf numFmtId="0" fontId="21" fillId="3" borderId="6" xfId="0" applyFont="1" applyFill="1" applyBorder="1" applyAlignment="1">
      <alignment horizontal="center"/>
    </xf>
    <xf numFmtId="0" fontId="25" fillId="0" borderId="0" xfId="0" applyFont="1"/>
    <xf numFmtId="9" fontId="1" fillId="0" borderId="0" xfId="1" applyFont="1"/>
    <xf numFmtId="9" fontId="26" fillId="0" borderId="0" xfId="1" applyFont="1"/>
    <xf numFmtId="1" fontId="26" fillId="0" borderId="0" xfId="0" applyNumberFormat="1" applyFont="1"/>
    <xf numFmtId="0" fontId="1" fillId="0" borderId="0" xfId="0" applyFont="1" applyAlignment="1">
      <alignment horizontal="left" indent="3"/>
    </xf>
    <xf numFmtId="9" fontId="1" fillId="0" borderId="6" xfId="1" applyFont="1" applyFill="1" applyBorder="1"/>
    <xf numFmtId="9" fontId="1" fillId="0" borderId="9" xfId="1" applyFont="1" applyFill="1" applyBorder="1"/>
    <xf numFmtId="3" fontId="1" fillId="0" borderId="9" xfId="0" applyNumberFormat="1" applyFont="1" applyFill="1" applyBorder="1"/>
    <xf numFmtId="0" fontId="1" fillId="0" borderId="6" xfId="0" applyFont="1" applyBorder="1" applyAlignment="1">
      <alignment horizontal="left" indent="3"/>
    </xf>
    <xf numFmtId="0" fontId="0" fillId="0" borderId="6" xfId="0" applyBorder="1"/>
    <xf numFmtId="1" fontId="26" fillId="0" borderId="6" xfId="0" applyNumberFormat="1" applyFont="1" applyBorder="1"/>
    <xf numFmtId="170" fontId="46" fillId="0" borderId="6" xfId="35" applyNumberFormat="1" applyFill="1" applyBorder="1" applyProtection="1"/>
    <xf numFmtId="1" fontId="26" fillId="0" borderId="0" xfId="0" applyNumberFormat="1" applyFont="1" applyBorder="1"/>
    <xf numFmtId="170" fontId="46" fillId="0" borderId="0" xfId="35" applyNumberFormat="1" applyFill="1" applyBorder="1" applyProtection="1"/>
    <xf numFmtId="0" fontId="1" fillId="0" borderId="0" xfId="0" applyFont="1" applyBorder="1" applyAlignment="1">
      <alignment horizontal="center"/>
    </xf>
    <xf numFmtId="0" fontId="1" fillId="0" borderId="10" xfId="0" applyFont="1" applyBorder="1" applyAlignment="1">
      <alignment horizontal="left" indent="1"/>
    </xf>
    <xf numFmtId="0" fontId="1" fillId="0" borderId="10" xfId="0" applyFont="1" applyBorder="1"/>
    <xf numFmtId="0" fontId="0" fillId="2" borderId="0" xfId="0" applyFill="1"/>
    <xf numFmtId="0" fontId="3" fillId="0" borderId="11" xfId="0" applyFont="1" applyBorder="1"/>
    <xf numFmtId="0" fontId="1" fillId="0" borderId="11" xfId="0" applyFont="1" applyBorder="1"/>
    <xf numFmtId="0" fontId="0" fillId="0" borderId="11" xfId="0" applyBorder="1"/>
    <xf numFmtId="0" fontId="2" fillId="2" borderId="6" xfId="0" applyFont="1" applyFill="1" applyBorder="1" applyAlignment="1">
      <alignment horizontal="center" vertical="center"/>
    </xf>
    <xf numFmtId="0" fontId="1" fillId="2" borderId="6" xfId="0" applyFont="1" applyFill="1" applyBorder="1" applyAlignment="1"/>
    <xf numFmtId="0" fontId="1" fillId="2" borderId="6" xfId="0" applyFont="1" applyFill="1" applyBorder="1"/>
    <xf numFmtId="0" fontId="37" fillId="2" borderId="6" xfId="0" applyFont="1" applyFill="1" applyBorder="1" applyAlignment="1">
      <alignment vertical="top"/>
    </xf>
    <xf numFmtId="0" fontId="36" fillId="2" borderId="6" xfId="0" applyFont="1" applyFill="1" applyBorder="1"/>
    <xf numFmtId="0" fontId="0" fillId="2" borderId="6" xfId="0" applyFill="1" applyBorder="1"/>
    <xf numFmtId="0" fontId="37" fillId="2" borderId="6" xfId="0" applyFont="1" applyFill="1" applyBorder="1" applyAlignment="1">
      <alignment vertical="top" wrapText="1"/>
    </xf>
    <xf numFmtId="0" fontId="36" fillId="2" borderId="6" xfId="0" applyFont="1" applyFill="1" applyBorder="1" applyAlignment="1">
      <alignment vertical="top"/>
    </xf>
    <xf numFmtId="0" fontId="35" fillId="2" borderId="0" xfId="0" applyFont="1" applyFill="1" applyBorder="1"/>
    <xf numFmtId="0" fontId="8" fillId="2" borderId="0" xfId="0" applyFont="1" applyFill="1"/>
    <xf numFmtId="0" fontId="35" fillId="2" borderId="0" xfId="0" applyFont="1" applyFill="1"/>
    <xf numFmtId="0" fontId="37" fillId="2" borderId="6" xfId="0" applyFont="1" applyFill="1" applyBorder="1"/>
    <xf numFmtId="0" fontId="36" fillId="2" borderId="6" xfId="0" applyFont="1" applyFill="1" applyBorder="1" applyAlignment="1">
      <alignment horizontal="center"/>
    </xf>
    <xf numFmtId="0" fontId="54" fillId="2" borderId="0" xfId="0" applyFont="1" applyFill="1"/>
    <xf numFmtId="0" fontId="5" fillId="2" borderId="0" xfId="0" applyFont="1" applyFill="1"/>
    <xf numFmtId="0" fontId="3" fillId="0" borderId="6" xfId="0" applyFont="1" applyBorder="1" applyAlignment="1">
      <alignment horizontal="left" indent="1"/>
    </xf>
    <xf numFmtId="0" fontId="1" fillId="0" borderId="6" xfId="0" applyFont="1" applyBorder="1" applyAlignment="1">
      <alignment horizontal="left" indent="2"/>
    </xf>
    <xf numFmtId="0" fontId="8" fillId="2" borderId="6" xfId="0" applyFont="1" applyFill="1" applyBorder="1"/>
    <xf numFmtId="0" fontId="35" fillId="2" borderId="6" xfId="0" applyFont="1" applyFill="1" applyBorder="1"/>
    <xf numFmtId="0" fontId="31" fillId="2" borderId="6" xfId="0" applyFont="1" applyFill="1" applyBorder="1"/>
    <xf numFmtId="0" fontId="8" fillId="2" borderId="6" xfId="0" applyFont="1" applyFill="1" applyBorder="1" applyAlignment="1">
      <alignment horizontal="center"/>
    </xf>
    <xf numFmtId="166" fontId="8" fillId="2" borderId="6" xfId="0" applyNumberFormat="1" applyFont="1" applyFill="1" applyBorder="1"/>
    <xf numFmtId="0" fontId="55" fillId="2" borderId="6" xfId="0" applyFont="1" applyFill="1" applyBorder="1"/>
    <xf numFmtId="0" fontId="55" fillId="2" borderId="11" xfId="0" applyFont="1" applyFill="1" applyBorder="1"/>
    <xf numFmtId="0" fontId="56" fillId="2" borderId="11" xfId="0" applyFont="1" applyFill="1" applyBorder="1" applyAlignment="1">
      <alignment horizontal="left"/>
    </xf>
    <xf numFmtId="0" fontId="56" fillId="2" borderId="11" xfId="0" applyFont="1" applyFill="1" applyBorder="1"/>
    <xf numFmtId="0" fontId="56" fillId="2" borderId="0" xfId="0" applyFont="1" applyFill="1"/>
    <xf numFmtId="0" fontId="56" fillId="2" borderId="6" xfId="0" applyFont="1" applyFill="1" applyBorder="1"/>
    <xf numFmtId="0" fontId="37" fillId="2" borderId="0" xfId="0" applyFont="1" applyFill="1" applyBorder="1"/>
    <xf numFmtId="0" fontId="27" fillId="5" borderId="11" xfId="0" applyFont="1" applyFill="1" applyBorder="1"/>
    <xf numFmtId="0" fontId="21" fillId="5" borderId="11" xfId="0" applyFont="1" applyFill="1" applyBorder="1" applyAlignment="1">
      <alignment horizontal="center"/>
    </xf>
    <xf numFmtId="3" fontId="27" fillId="5" borderId="11" xfId="0" applyNumberFormat="1" applyFont="1" applyFill="1" applyBorder="1"/>
    <xf numFmtId="0" fontId="2" fillId="2" borderId="11" xfId="0" applyFont="1" applyFill="1" applyBorder="1" applyAlignment="1">
      <alignment horizontal="center" vertical="center" wrapText="1"/>
    </xf>
    <xf numFmtId="0" fontId="0" fillId="2" borderId="0" xfId="0" applyFill="1" applyBorder="1"/>
    <xf numFmtId="0" fontId="55" fillId="2" borderId="14" xfId="0" applyFont="1" applyFill="1" applyBorder="1"/>
    <xf numFmtId="0" fontId="37" fillId="0" borderId="13" xfId="0" applyFont="1" applyBorder="1"/>
    <xf numFmtId="0" fontId="2" fillId="2" borderId="6" xfId="0" quotePrefix="1" applyFont="1" applyFill="1" applyBorder="1" applyAlignment="1">
      <alignment horizontal="center" vertical="center" wrapText="1"/>
    </xf>
    <xf numFmtId="3" fontId="26" fillId="0" borderId="14" xfId="0" applyNumberFormat="1" applyFont="1" applyFill="1" applyBorder="1"/>
    <xf numFmtId="3" fontId="30" fillId="0" borderId="6" xfId="0" applyNumberFormat="1" applyFont="1" applyBorder="1"/>
    <xf numFmtId="3" fontId="34" fillId="0" borderId="6" xfId="0" applyNumberFormat="1" applyFont="1" applyBorder="1"/>
    <xf numFmtId="9" fontId="30" fillId="11" borderId="6" xfId="0" applyNumberFormat="1" applyFont="1" applyFill="1" applyBorder="1"/>
    <xf numFmtId="0" fontId="37" fillId="2" borderId="11" xfId="0" applyFont="1" applyFill="1" applyBorder="1" applyAlignment="1">
      <alignment horizontal="center" vertical="center" wrapText="1"/>
    </xf>
    <xf numFmtId="3" fontId="56" fillId="5" borderId="6" xfId="0" applyNumberFormat="1" applyFont="1" applyFill="1" applyBorder="1"/>
    <xf numFmtId="0" fontId="30" fillId="0" borderId="6" xfId="0" applyFont="1" applyBorder="1"/>
    <xf numFmtId="3" fontId="30" fillId="5" borderId="6" xfId="0" applyNumberFormat="1" applyFont="1" applyFill="1" applyBorder="1"/>
    <xf numFmtId="1" fontId="30" fillId="0" borderId="6" xfId="0" applyNumberFormat="1" applyFont="1" applyFill="1" applyBorder="1"/>
    <xf numFmtId="1" fontId="34" fillId="0" borderId="6" xfId="0" applyNumberFormat="1" applyFont="1" applyFill="1" applyBorder="1"/>
    <xf numFmtId="3" fontId="56" fillId="3" borderId="6" xfId="0" applyNumberFormat="1" applyFont="1" applyFill="1" applyBorder="1"/>
    <xf numFmtId="3" fontId="30" fillId="0" borderId="6" xfId="0" applyNumberFormat="1" applyFont="1" applyFill="1" applyBorder="1"/>
    <xf numFmtId="3" fontId="59" fillId="0" borderId="6" xfId="0" applyNumberFormat="1" applyFont="1" applyBorder="1"/>
    <xf numFmtId="0" fontId="30" fillId="11" borderId="0" xfId="0" applyFont="1" applyFill="1"/>
    <xf numFmtId="3" fontId="37" fillId="2" borderId="6" xfId="0" applyNumberFormat="1" applyFont="1" applyFill="1" applyBorder="1" applyAlignment="1"/>
    <xf numFmtId="3" fontId="1" fillId="0" borderId="6" xfId="0" applyNumberFormat="1" applyFont="1" applyFill="1" applyBorder="1" applyAlignment="1"/>
    <xf numFmtId="3" fontId="36" fillId="2" borderId="6" xfId="0" applyNumberFormat="1" applyFont="1" applyFill="1" applyBorder="1" applyAlignment="1"/>
    <xf numFmtId="0" fontId="64" fillId="11" borderId="0" xfId="0" applyFont="1" applyFill="1" applyBorder="1" applyAlignment="1">
      <alignment horizontal="left"/>
    </xf>
    <xf numFmtId="0" fontId="61" fillId="11" borderId="0" xfId="0" applyFont="1" applyFill="1" applyBorder="1" applyAlignment="1">
      <alignment horizontal="center"/>
    </xf>
    <xf numFmtId="0" fontId="60" fillId="11" borderId="18" xfId="0" applyFont="1" applyFill="1" applyBorder="1" applyAlignment="1">
      <alignment horizontal="center"/>
    </xf>
    <xf numFmtId="9" fontId="35" fillId="0" borderId="0" xfId="1" applyFont="1"/>
    <xf numFmtId="9" fontId="8" fillId="0" borderId="6" xfId="1" applyFont="1" applyFill="1" applyBorder="1" applyAlignment="1"/>
    <xf numFmtId="9" fontId="0" fillId="0" borderId="0" xfId="1" applyFont="1"/>
    <xf numFmtId="2" fontId="21" fillId="0" borderId="6" xfId="33" applyNumberFormat="1" applyFont="1" applyFill="1" applyBorder="1" applyAlignment="1" applyProtection="1">
      <alignment vertical="center"/>
    </xf>
    <xf numFmtId="4" fontId="8" fillId="0" borderId="6" xfId="0" applyNumberFormat="1" applyFont="1" applyFill="1" applyBorder="1" applyAlignment="1"/>
    <xf numFmtId="2" fontId="21" fillId="0" borderId="6" xfId="33" applyNumberFormat="1" applyFont="1" applyFill="1" applyBorder="1" applyAlignment="1" applyProtection="1">
      <alignment horizontal="left" vertical="center" indent="2"/>
    </xf>
    <xf numFmtId="0" fontId="21" fillId="0" borderId="6" xfId="34" applyFont="1" applyFill="1" applyBorder="1" applyAlignment="1">
      <alignment horizontal="left" vertical="center" indent="5"/>
    </xf>
    <xf numFmtId="2" fontId="21" fillId="0" borderId="6" xfId="33" quotePrefix="1" applyNumberFormat="1" applyFont="1" applyFill="1" applyBorder="1" applyAlignment="1" applyProtection="1">
      <alignment horizontal="left" vertical="center"/>
    </xf>
    <xf numFmtId="2" fontId="27" fillId="0" borderId="6" xfId="33" applyNumberFormat="1" applyFont="1" applyFill="1" applyBorder="1" applyAlignment="1" applyProtection="1">
      <alignment vertical="center"/>
    </xf>
    <xf numFmtId="4" fontId="31" fillId="0" borderId="6" xfId="0" applyNumberFormat="1" applyFont="1" applyFill="1" applyBorder="1" applyAlignment="1"/>
    <xf numFmtId="0" fontId="21" fillId="0" borderId="0" xfId="0" applyFont="1"/>
    <xf numFmtId="171" fontId="8" fillId="0" borderId="6" xfId="0" applyNumberFormat="1" applyFont="1" applyFill="1" applyBorder="1" applyAlignment="1"/>
    <xf numFmtId="9" fontId="1" fillId="0" borderId="6" xfId="1" applyFont="1" applyFill="1" applyBorder="1" applyAlignment="1"/>
    <xf numFmtId="9" fontId="26" fillId="0" borderId="6" xfId="1" applyFont="1" applyBorder="1"/>
    <xf numFmtId="9" fontId="25" fillId="0" borderId="0" xfId="1" applyFont="1"/>
    <xf numFmtId="0" fontId="37" fillId="0" borderId="11" xfId="0" applyFont="1" applyBorder="1"/>
    <xf numFmtId="9" fontId="1" fillId="0" borderId="7" xfId="1" applyFont="1" applyFill="1" applyBorder="1" applyAlignment="1"/>
    <xf numFmtId="9" fontId="35" fillId="0" borderId="18" xfId="1" applyFont="1" applyBorder="1"/>
    <xf numFmtId="9" fontId="1" fillId="0" borderId="19" xfId="1" applyFont="1" applyFill="1" applyBorder="1" applyAlignment="1"/>
    <xf numFmtId="9" fontId="25" fillId="0" borderId="18" xfId="1" applyFont="1" applyBorder="1"/>
    <xf numFmtId="0" fontId="25" fillId="0" borderId="16" xfId="0" applyFont="1" applyBorder="1"/>
    <xf numFmtId="9" fontId="1" fillId="0" borderId="8" xfId="1" applyFont="1" applyFill="1" applyBorder="1" applyAlignment="1"/>
    <xf numFmtId="9" fontId="1" fillId="0" borderId="15" xfId="1" applyFont="1" applyFill="1" applyBorder="1" applyAlignment="1"/>
    <xf numFmtId="9" fontId="1" fillId="0" borderId="20" xfId="1" applyFont="1" applyFill="1" applyBorder="1" applyAlignment="1"/>
    <xf numFmtId="9" fontId="1" fillId="0" borderId="21" xfId="1" applyFont="1" applyFill="1" applyBorder="1" applyAlignment="1"/>
    <xf numFmtId="9" fontId="1" fillId="0" borderId="10" xfId="1" applyFont="1" applyFill="1" applyBorder="1" applyAlignment="1"/>
    <xf numFmtId="9" fontId="1" fillId="0" borderId="11" xfId="1" applyFont="1" applyFill="1" applyBorder="1" applyAlignment="1"/>
    <xf numFmtId="9" fontId="1" fillId="0" borderId="22" xfId="1" applyFont="1" applyFill="1" applyBorder="1" applyAlignment="1"/>
    <xf numFmtId="9" fontId="1" fillId="0" borderId="23" xfId="1" applyFont="1" applyFill="1" applyBorder="1" applyAlignment="1"/>
    <xf numFmtId="9" fontId="1" fillId="0" borderId="24" xfId="1" applyFont="1" applyFill="1" applyBorder="1" applyAlignment="1"/>
    <xf numFmtId="9" fontId="1" fillId="0" borderId="25" xfId="1" applyFont="1" applyFill="1" applyBorder="1" applyAlignment="1"/>
    <xf numFmtId="9" fontId="1" fillId="0" borderId="26" xfId="1" applyFont="1" applyFill="1" applyBorder="1" applyAlignment="1"/>
    <xf numFmtId="9" fontId="1" fillId="0" borderId="27" xfId="1" applyFont="1" applyFill="1" applyBorder="1" applyAlignment="1"/>
    <xf numFmtId="9" fontId="1" fillId="0" borderId="28" xfId="1" applyFont="1" applyFill="1" applyBorder="1" applyAlignment="1"/>
    <xf numFmtId="9" fontId="1" fillId="0" borderId="29" xfId="1" applyFont="1" applyFill="1" applyBorder="1" applyAlignment="1"/>
    <xf numFmtId="9" fontId="1" fillId="0" borderId="30" xfId="1" applyFont="1" applyFill="1" applyBorder="1" applyAlignment="1"/>
    <xf numFmtId="1" fontId="37" fillId="2" borderId="6" xfId="0" applyNumberFormat="1" applyFont="1" applyFill="1" applyBorder="1" applyAlignment="1"/>
    <xf numFmtId="1" fontId="37" fillId="2" borderId="11" xfId="0" applyNumberFormat="1" applyFont="1" applyFill="1" applyBorder="1" applyAlignment="1">
      <alignment horizontal="center"/>
    </xf>
    <xf numFmtId="3" fontId="38" fillId="0" borderId="0" xfId="0" applyNumberFormat="1" applyFont="1" applyFill="1" applyBorder="1" applyAlignment="1"/>
    <xf numFmtId="3" fontId="58" fillId="0" borderId="0" xfId="0" applyNumberFormat="1" applyFont="1" applyFill="1" applyBorder="1" applyAlignment="1"/>
    <xf numFmtId="3" fontId="37" fillId="2" borderId="31" xfId="0" applyNumberFormat="1" applyFont="1" applyFill="1" applyBorder="1" applyAlignment="1"/>
    <xf numFmtId="3" fontId="37" fillId="2" borderId="9" xfId="0" applyNumberFormat="1" applyFont="1" applyFill="1" applyBorder="1" applyAlignment="1"/>
    <xf numFmtId="3" fontId="37" fillId="0" borderId="0" xfId="0" applyNumberFormat="1" applyFont="1" applyFill="1" applyBorder="1" applyAlignment="1"/>
    <xf numFmtId="0" fontId="62" fillId="0" borderId="0" xfId="0" applyFont="1" applyFill="1" applyBorder="1"/>
    <xf numFmtId="0" fontId="63" fillId="0" borderId="18" xfId="0" applyFont="1" applyFill="1" applyBorder="1" applyAlignment="1">
      <alignment horizontal="right" vertical="center"/>
    </xf>
    <xf numFmtId="0" fontId="63" fillId="0" borderId="16" xfId="0" applyFont="1" applyFill="1" applyBorder="1" applyAlignment="1">
      <alignment horizontal="right" vertical="center" wrapText="1"/>
    </xf>
    <xf numFmtId="3" fontId="66" fillId="0" borderId="0" xfId="0" applyNumberFormat="1" applyFont="1" applyFill="1" applyBorder="1" applyAlignment="1"/>
    <xf numFmtId="0" fontId="66" fillId="0" borderId="0" xfId="0" applyFont="1" applyFill="1" applyBorder="1"/>
    <xf numFmtId="3" fontId="67" fillId="0" borderId="0" xfId="0" applyNumberFormat="1" applyFont="1" applyFill="1" applyBorder="1" applyAlignment="1"/>
    <xf numFmtId="0" fontId="68" fillId="0" borderId="0" xfId="0" applyFont="1"/>
    <xf numFmtId="0" fontId="67" fillId="11" borderId="0" xfId="0" applyFont="1" applyFill="1"/>
    <xf numFmtId="0" fontId="67" fillId="2" borderId="0" xfId="0" applyFont="1" applyFill="1"/>
    <xf numFmtId="0" fontId="69" fillId="2" borderId="0" xfId="0" applyFont="1" applyFill="1"/>
    <xf numFmtId="0" fontId="65" fillId="13" borderId="32" xfId="37" applyFont="1" applyFill="1" applyBorder="1" applyAlignment="1">
      <alignment horizontal="center" vertical="center"/>
    </xf>
    <xf numFmtId="0" fontId="65" fillId="13" borderId="17" xfId="37" applyFont="1" applyFill="1" applyBorder="1" applyAlignment="1">
      <alignment horizontal="center" vertical="center"/>
    </xf>
    <xf numFmtId="9" fontId="35" fillId="0" borderId="6" xfId="1" applyFont="1" applyBorder="1"/>
    <xf numFmtId="0" fontId="53" fillId="2" borderId="0" xfId="0" quotePrefix="1" applyFont="1" applyFill="1" applyBorder="1"/>
    <xf numFmtId="1" fontId="37" fillId="2" borderId="22" xfId="0" applyNumberFormat="1" applyFont="1" applyFill="1" applyBorder="1" applyAlignment="1">
      <alignment horizontal="center"/>
    </xf>
    <xf numFmtId="3" fontId="58" fillId="0" borderId="18" xfId="0" applyNumberFormat="1" applyFont="1" applyFill="1" applyBorder="1" applyAlignment="1"/>
    <xf numFmtId="1" fontId="37" fillId="2" borderId="23" xfId="0" applyNumberFormat="1" applyFont="1" applyFill="1" applyBorder="1" applyAlignment="1">
      <alignment horizontal="center"/>
    </xf>
    <xf numFmtId="0" fontId="0" fillId="0" borderId="16" xfId="0" applyBorder="1"/>
    <xf numFmtId="1" fontId="37" fillId="2" borderId="24" xfId="0" applyNumberFormat="1" applyFont="1" applyFill="1" applyBorder="1" applyAlignment="1">
      <alignment horizontal="center"/>
    </xf>
    <xf numFmtId="1" fontId="37" fillId="2" borderId="9" xfId="0" applyNumberFormat="1" applyFont="1" applyFill="1" applyBorder="1" applyAlignment="1"/>
    <xf numFmtId="3" fontId="1" fillId="0" borderId="6" xfId="1" applyNumberFormat="1" applyFont="1" applyFill="1" applyBorder="1" applyAlignment="1"/>
    <xf numFmtId="3" fontId="1" fillId="0" borderId="7" xfId="1" applyNumberFormat="1" applyFont="1" applyFill="1" applyBorder="1" applyAlignment="1"/>
    <xf numFmtId="3" fontId="1" fillId="0" borderId="19" xfId="1" applyNumberFormat="1" applyFont="1" applyFill="1" applyBorder="1" applyAlignment="1"/>
    <xf numFmtId="3" fontId="1" fillId="0" borderId="8" xfId="1" applyNumberFormat="1" applyFont="1" applyFill="1" applyBorder="1" applyAlignment="1"/>
    <xf numFmtId="3" fontId="35" fillId="0" borderId="6" xfId="1" applyNumberFormat="1" applyFont="1" applyBorder="1"/>
    <xf numFmtId="166" fontId="1" fillId="0" borderId="7" xfId="1" applyNumberFormat="1" applyFont="1" applyFill="1" applyBorder="1" applyAlignment="1"/>
    <xf numFmtId="166" fontId="1" fillId="0" borderId="19" xfId="1" applyNumberFormat="1" applyFont="1" applyFill="1" applyBorder="1" applyAlignment="1"/>
    <xf numFmtId="166" fontId="1" fillId="0" borderId="8" xfId="1" applyNumberFormat="1" applyFont="1" applyFill="1" applyBorder="1" applyAlignment="1"/>
    <xf numFmtId="1" fontId="73" fillId="2" borderId="9" xfId="0" applyNumberFormat="1" applyFont="1" applyFill="1" applyBorder="1" applyAlignment="1"/>
    <xf numFmtId="9" fontId="31" fillId="0" borderId="6" xfId="1" applyFont="1" applyFill="1" applyBorder="1" applyAlignment="1"/>
    <xf numFmtId="165" fontId="8" fillId="0" borderId="6" xfId="1" applyNumberFormat="1" applyFont="1" applyFill="1" applyBorder="1" applyAlignment="1"/>
    <xf numFmtId="165" fontId="0" fillId="0" borderId="0" xfId="0" applyNumberFormat="1"/>
    <xf numFmtId="0" fontId="72" fillId="0" borderId="0" xfId="0" applyFont="1"/>
    <xf numFmtId="3" fontId="28" fillId="0" borderId="6" xfId="0" applyNumberFormat="1" applyFont="1" applyBorder="1"/>
    <xf numFmtId="0" fontId="0" fillId="0" borderId="0" xfId="0"/>
    <xf numFmtId="0" fontId="1" fillId="0" borderId="6" xfId="0" applyFont="1" applyBorder="1" applyAlignment="1">
      <alignment horizontal="left" indent="1"/>
    </xf>
    <xf numFmtId="3" fontId="8" fillId="0" borderId="6" xfId="0" applyNumberFormat="1" applyFont="1" applyFill="1" applyBorder="1" applyAlignment="1"/>
    <xf numFmtId="166" fontId="8" fillId="0" borderId="6" xfId="0" applyNumberFormat="1" applyFont="1" applyFill="1" applyBorder="1"/>
    <xf numFmtId="0" fontId="8" fillId="0" borderId="6" xfId="0" applyFont="1" applyFill="1" applyBorder="1" applyAlignment="1">
      <alignment horizontal="center"/>
    </xf>
    <xf numFmtId="0" fontId="1" fillId="0" borderId="6" xfId="0" applyFont="1" applyBorder="1" applyAlignment="1">
      <alignment horizontal="left" indent="2"/>
    </xf>
    <xf numFmtId="3" fontId="8" fillId="0" borderId="6" xfId="0" applyNumberFormat="1" applyFont="1" applyFill="1" applyBorder="1"/>
    <xf numFmtId="10" fontId="0" fillId="0" borderId="0" xfId="1" applyNumberFormat="1" applyFont="1"/>
    <xf numFmtId="172" fontId="8" fillId="0" borderId="14" xfId="0" applyNumberFormat="1" applyFont="1" applyFill="1" applyBorder="1"/>
    <xf numFmtId="165" fontId="8" fillId="0" borderId="14" xfId="1" applyNumberFormat="1" applyFont="1" applyFill="1" applyBorder="1" applyAlignment="1"/>
    <xf numFmtId="173" fontId="0" fillId="0" borderId="0" xfId="0" applyNumberFormat="1" applyFill="1" applyProtection="1"/>
    <xf numFmtId="0" fontId="0" fillId="0" borderId="0" xfId="0"/>
    <xf numFmtId="2" fontId="32" fillId="0" borderId="0" xfId="33" applyNumberFormat="1" applyFont="1" applyFill="1" applyBorder="1" applyAlignment="1" applyProtection="1">
      <alignment vertical="center"/>
    </xf>
    <xf numFmtId="165" fontId="0" fillId="0" borderId="0" xfId="1" applyNumberFormat="1" applyFont="1"/>
    <xf numFmtId="0" fontId="0" fillId="0" borderId="0" xfId="0"/>
    <xf numFmtId="2" fontId="32" fillId="0" borderId="6" xfId="33" applyNumberFormat="1" applyFont="1" applyFill="1" applyBorder="1" applyAlignment="1" applyProtection="1">
      <alignment horizontal="left" vertical="center" indent="1"/>
    </xf>
    <xf numFmtId="3" fontId="8" fillId="0" borderId="6" xfId="0" applyNumberFormat="1" applyFont="1" applyFill="1" applyBorder="1" applyAlignment="1">
      <alignment horizontal="center"/>
    </xf>
    <xf numFmtId="0" fontId="75" fillId="0" borderId="0" xfId="0" applyFont="1"/>
    <xf numFmtId="0" fontId="56" fillId="2" borderId="14" xfId="0" applyFont="1" applyFill="1" applyBorder="1" applyAlignment="1">
      <alignment horizontal="left"/>
    </xf>
    <xf numFmtId="0" fontId="26" fillId="0" borderId="0" xfId="0" applyFont="1" applyAlignment="1">
      <alignment horizontal="center"/>
    </xf>
    <xf numFmtId="1" fontId="32" fillId="0" borderId="6" xfId="33" applyNumberFormat="1" applyFont="1" applyFill="1" applyBorder="1" applyAlignment="1" applyProtection="1">
      <alignment horizontal="left" vertical="center" indent="2"/>
    </xf>
    <xf numFmtId="9" fontId="0" fillId="0" borderId="6" xfId="1" applyFont="1" applyFill="1" applyBorder="1" applyAlignment="1">
      <alignment horizontal="right"/>
    </xf>
    <xf numFmtId="9" fontId="8" fillId="0" borderId="6" xfId="1" applyFont="1" applyFill="1" applyBorder="1" applyAlignment="1">
      <alignment horizontal="center"/>
    </xf>
    <xf numFmtId="4" fontId="1" fillId="0" borderId="19" xfId="1" applyNumberFormat="1" applyFont="1" applyFill="1" applyBorder="1" applyAlignment="1"/>
    <xf numFmtId="9" fontId="35" fillId="0" borderId="0" xfId="0" applyNumberFormat="1" applyFont="1"/>
    <xf numFmtId="4" fontId="1" fillId="0" borderId="7" xfId="1" applyNumberFormat="1" applyFont="1" applyFill="1" applyBorder="1" applyAlignment="1"/>
    <xf numFmtId="4" fontId="1" fillId="0" borderId="8" xfId="1" applyNumberFormat="1" applyFont="1" applyFill="1" applyBorder="1" applyAlignment="1"/>
    <xf numFmtId="4" fontId="1" fillId="0" borderId="34" xfId="1" applyNumberFormat="1" applyFont="1" applyFill="1" applyBorder="1" applyAlignment="1"/>
    <xf numFmtId="4" fontId="0" fillId="0" borderId="0" xfId="0" applyNumberFormat="1"/>
    <xf numFmtId="0" fontId="0" fillId="14" borderId="0" xfId="0" applyFill="1" applyBorder="1"/>
    <xf numFmtId="164" fontId="0" fillId="0" borderId="0" xfId="38" applyFont="1"/>
    <xf numFmtId="0" fontId="2" fillId="2" borderId="6" xfId="0" applyFont="1" applyFill="1" applyBorder="1" applyAlignment="1">
      <alignment horizontal="left" vertic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9" fontId="3" fillId="0" borderId="8" xfId="1" applyFont="1" applyFill="1" applyBorder="1" applyAlignment="1">
      <alignment horizontal="left"/>
    </xf>
    <xf numFmtId="9" fontId="3" fillId="0" borderId="33" xfId="1" applyFont="1" applyFill="1" applyBorder="1" applyAlignment="1">
      <alignment horizontal="left"/>
    </xf>
  </cellXfs>
  <cellStyles count="39">
    <cellStyle name="2x indented GHG Textfiels" xfId="3"/>
    <cellStyle name="5x indented GHG Textfiels" xfId="4"/>
    <cellStyle name="5x indented GHG Textfiels 2" xfId="34"/>
    <cellStyle name="Bold GHG Numbers (0.00)" xfId="5"/>
    <cellStyle name="Comma 2" xfId="6"/>
    <cellStyle name="Comma 3" xfId="7"/>
    <cellStyle name="Comma 4" xfId="36"/>
    <cellStyle name="Cover" xfId="8"/>
    <cellStyle name="Headline" xfId="9"/>
    <cellStyle name="InputCells_CRFReport-template" xfId="10"/>
    <cellStyle name="InputCells12_BBorder_CRFReport-template" xfId="11"/>
    <cellStyle name="Menu" xfId="12"/>
    <cellStyle name="Navadno" xfId="0" builtinId="0"/>
    <cellStyle name="Normal 2" xfId="2"/>
    <cellStyle name="Normal 2 2" xfId="13"/>
    <cellStyle name="Normal 2 2 2" xfId="14"/>
    <cellStyle name="Normal 2 2 7" xfId="15"/>
    <cellStyle name="Normal 2 3" xfId="16"/>
    <cellStyle name="Normal 2 4" xfId="17"/>
    <cellStyle name="Normal 2 5" xfId="18"/>
    <cellStyle name="Normal 3" xfId="19"/>
    <cellStyle name="Normal 3 2" xfId="20"/>
    <cellStyle name="Normal 3 7" xfId="21"/>
    <cellStyle name="Normal 4" xfId="22"/>
    <cellStyle name="Normal 5" xfId="35"/>
    <cellStyle name="Normal GHG Numbers (0.00)" xfId="23"/>
    <cellStyle name="Normal GHG Textfiels Bold" xfId="24"/>
    <cellStyle name="Normal GHG whole table" xfId="25"/>
    <cellStyle name="Normal GHG-Shade" xfId="26"/>
    <cellStyle name="Odstotek" xfId="1" builtinId="5"/>
    <cellStyle name="Pattern" xfId="27"/>
    <cellStyle name="Percent 2" xfId="28"/>
    <cellStyle name="Percent 3" xfId="29"/>
    <cellStyle name="Shade" xfId="30"/>
    <cellStyle name="Standard_FI00EU01" xfId="31"/>
    <cellStyle name="Vejica" xfId="38" builtinId="3"/>
    <cellStyle name="Vnos" xfId="37" builtinId="20"/>
    <cellStyle name="Year" xfId="32"/>
    <cellStyle name="Обычный_2++" xfId="33"/>
  </cellStyles>
  <dxfs count="0"/>
  <tableStyles count="0" defaultTableStyle="TableStyleMedium2" defaultPivotStyle="PivotStyleLight16"/>
  <colors>
    <mruColors>
      <color rgb="FF40C8F4"/>
      <color rgb="FF70AD47"/>
      <color rgb="FF5B9BD5"/>
      <color rgb="FFFFFFCC"/>
      <color rgb="FFA5A5A5"/>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Raba končne energije</a:t>
            </a:r>
          </a:p>
        </c:rich>
      </c:tx>
      <c:overlay val="0"/>
      <c:spPr>
        <a:noFill/>
        <a:ln>
          <a:noFill/>
        </a:ln>
        <a:effectLst/>
      </c:spPr>
    </c:title>
    <c:autoTitleDeleted val="0"/>
    <c:plotArea>
      <c:layout>
        <c:manualLayout>
          <c:layoutTarget val="inner"/>
          <c:xMode val="edge"/>
          <c:yMode val="edge"/>
          <c:x val="0.10851141431418478"/>
          <c:y val="0.11541033203045084"/>
          <c:w val="0.84787151892368817"/>
          <c:h val="0.81240525762453319"/>
        </c:manualLayout>
      </c:layout>
      <c:scatterChart>
        <c:scatterStyle val="lineMarker"/>
        <c:varyColors val="0"/>
        <c:ser>
          <c:idx val="0"/>
          <c:order val="0"/>
          <c:tx>
            <c:strRef>
              <c:f>EnergetskaBilanca!$C$194</c:f>
              <c:strCache>
                <c:ptCount val="1"/>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Pt>
            <c:idx val="3"/>
            <c:marker>
              <c:symbol val="none"/>
            </c:marker>
            <c:bubble3D val="0"/>
            <c:extLst>
              <c:ext xmlns:c16="http://schemas.microsoft.com/office/drawing/2014/chart" uri="{C3380CC4-5D6E-409C-BE32-E72D297353CC}">
                <c16:uniqueId val="{00000000-1AC5-4CD9-9876-428F3794FF5A}"/>
              </c:ext>
            </c:extLst>
          </c:dPt>
          <c:xVal>
            <c:numRef>
              <c:f>EnergetskaBilanca!$D$193:$N$193</c:f>
              <c:numCache>
                <c:formatCode>General</c:formatCode>
                <c:ptCount val="11"/>
              </c:numCache>
            </c:numRef>
          </c:xVal>
          <c:yVal>
            <c:numRef>
              <c:f>EnergetskaBilanca!$D$194:$N$194</c:f>
              <c:numCache>
                <c:formatCode>General</c:formatCode>
                <c:ptCount val="11"/>
              </c:numCache>
            </c:numRef>
          </c:yVal>
          <c:smooth val="0"/>
          <c:extLst>
            <c:ext xmlns:c16="http://schemas.microsoft.com/office/drawing/2014/chart" uri="{C3380CC4-5D6E-409C-BE32-E72D297353CC}">
              <c16:uniqueId val="{00000001-1AC5-4CD9-9876-428F3794FF5A}"/>
            </c:ext>
          </c:extLst>
        </c:ser>
        <c:ser>
          <c:idx val="1"/>
          <c:order val="1"/>
          <c:tx>
            <c:strRef>
              <c:f>EnergetskaBilanca!$C$201</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EnergetskaBilanca!$D$193:$N$193</c:f>
              <c:numCache>
                <c:formatCode>General</c:formatCode>
                <c:ptCount val="11"/>
              </c:numCache>
            </c:numRef>
          </c:xVal>
          <c:yVal>
            <c:numRef>
              <c:f>EnergetskaBilanca!$D$201:$AF$201</c:f>
              <c:numCache>
                <c:formatCode>General</c:formatCode>
                <c:ptCount val="29"/>
              </c:numCache>
            </c:numRef>
          </c:yVal>
          <c:smooth val="0"/>
          <c:extLst>
            <c:ext xmlns:c16="http://schemas.microsoft.com/office/drawing/2014/chart" uri="{C3380CC4-5D6E-409C-BE32-E72D297353CC}">
              <c16:uniqueId val="{00000002-1AC5-4CD9-9876-428F3794FF5A}"/>
            </c:ext>
          </c:extLst>
        </c:ser>
        <c:ser>
          <c:idx val="2"/>
          <c:order val="2"/>
          <c:tx>
            <c:strRef>
              <c:f>EnergetskaBilanca!$C$202</c:f>
              <c:strCache>
                <c:ptCount val="1"/>
              </c:strCache>
            </c:strRef>
          </c:tx>
          <c:spPr>
            <a:ln w="28575" cap="rnd">
              <a:solidFill>
                <a:schemeClr val="accent2"/>
              </a:solidFill>
              <a:prstDash val="sysDot"/>
              <a:round/>
            </a:ln>
            <a:effectLst/>
          </c:spPr>
          <c:marker>
            <c:symbol val="none"/>
          </c:marker>
          <c:dLbls>
            <c:dLbl>
              <c:idx val="15"/>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5A-43BB-BBB8-18B32F392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EnergetskaBilanca!$D$193:$N$193</c:f>
              <c:numCache>
                <c:formatCode>General</c:formatCode>
                <c:ptCount val="11"/>
              </c:numCache>
            </c:numRef>
          </c:xVal>
          <c:yVal>
            <c:numRef>
              <c:f>EnergetskaBilanca!$D$202:$AF$202</c:f>
              <c:numCache>
                <c:formatCode>General</c:formatCode>
                <c:ptCount val="29"/>
              </c:numCache>
            </c:numRef>
          </c:yVal>
          <c:smooth val="0"/>
          <c:extLst>
            <c:ext xmlns:c16="http://schemas.microsoft.com/office/drawing/2014/chart" uri="{C3380CC4-5D6E-409C-BE32-E72D297353CC}">
              <c16:uniqueId val="{00000004-1AC5-4CD9-9876-428F3794FF5A}"/>
            </c:ext>
          </c:extLst>
        </c:ser>
        <c:ser>
          <c:idx val="3"/>
          <c:order val="3"/>
          <c:tx>
            <c:strRef>
              <c:f>EnergetskaBilanca!$C$205</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EnergetskaBilanca!$D$193:$N$193</c:f>
              <c:numCache>
                <c:formatCode>General</c:formatCode>
                <c:ptCount val="11"/>
              </c:numCache>
            </c:numRef>
          </c:xVal>
          <c:yVal>
            <c:numRef>
              <c:f>EnergetskaBilanca!$D$205:$AF$205</c:f>
              <c:numCache>
                <c:formatCode>General</c:formatCode>
                <c:ptCount val="29"/>
              </c:numCache>
            </c:numRef>
          </c:yVal>
          <c:smooth val="0"/>
          <c:extLst>
            <c:ext xmlns:c16="http://schemas.microsoft.com/office/drawing/2014/chart" uri="{C3380CC4-5D6E-409C-BE32-E72D297353CC}">
              <c16:uniqueId val="{00000005-1AC5-4CD9-9876-428F3794FF5A}"/>
            </c:ext>
          </c:extLst>
        </c:ser>
        <c:ser>
          <c:idx val="4"/>
          <c:order val="4"/>
          <c:tx>
            <c:strRef>
              <c:f>EnergetskaBilanca!$C$206</c:f>
              <c:strCache>
                <c:ptCount val="1"/>
              </c:strCache>
            </c:strRef>
          </c:tx>
          <c:spPr>
            <a:ln w="28575" cap="rnd">
              <a:solidFill>
                <a:schemeClr val="accent1"/>
              </a:solidFill>
              <a:prstDash val="sysDot"/>
              <a:round/>
            </a:ln>
            <a:effectLst/>
          </c:spPr>
          <c:marker>
            <c:symbol val="none"/>
          </c:marker>
          <c:dLbls>
            <c:dLbl>
              <c:idx val="1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5A-43BB-BBB8-18B32F39246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EnergetskaBilanca!$D$193:$N$193</c:f>
              <c:numCache>
                <c:formatCode>General</c:formatCode>
                <c:ptCount val="11"/>
              </c:numCache>
            </c:numRef>
          </c:xVal>
          <c:yVal>
            <c:numRef>
              <c:f>EnergetskaBilanca!$D$206:$AF$206</c:f>
              <c:numCache>
                <c:formatCode>General</c:formatCode>
                <c:ptCount val="29"/>
              </c:numCache>
            </c:numRef>
          </c:yVal>
          <c:smooth val="0"/>
          <c:extLst>
            <c:ext xmlns:c16="http://schemas.microsoft.com/office/drawing/2014/chart" uri="{C3380CC4-5D6E-409C-BE32-E72D297353CC}">
              <c16:uniqueId val="{00000007-1AC5-4CD9-9876-428F3794FF5A}"/>
            </c:ext>
          </c:extLst>
        </c:ser>
        <c:ser>
          <c:idx val="5"/>
          <c:order val="5"/>
          <c:tx>
            <c:v>Dejanski potek</c:v>
          </c:tx>
          <c:spPr>
            <a:ln w="28575" cap="rnd">
              <a:solidFill>
                <a:schemeClr val="accent6"/>
              </a:solidFill>
              <a:round/>
            </a:ln>
            <a:effectLst/>
          </c:spPr>
          <c:marker>
            <c:symbol val="circle"/>
            <c:size val="5"/>
            <c:spPr>
              <a:solidFill>
                <a:schemeClr val="accent6"/>
              </a:solidFill>
              <a:ln w="9525">
                <a:solidFill>
                  <a:schemeClr val="accent6"/>
                </a:solidFill>
              </a:ln>
              <a:effectLst/>
            </c:spPr>
          </c:marker>
          <c:xVal>
            <c:numRef>
              <c:f>EnergetskaBilanca!#REF!</c:f>
            </c:numRef>
          </c:xVal>
          <c:yVal>
            <c:numRef>
              <c:f>EnergetskaBilanca!$E$50:$Q$50</c:f>
              <c:numCache>
                <c:formatCode>0</c:formatCode>
                <c:ptCount val="13"/>
                <c:pt idx="0">
                  <c:v>4870.2749999999996</c:v>
                </c:pt>
                <c:pt idx="1">
                  <c:v>4939.9469999999992</c:v>
                </c:pt>
                <c:pt idx="2">
                  <c:v>4882.6220000000003</c:v>
                </c:pt>
                <c:pt idx="3">
                  <c:v>5266.1870000000008</c:v>
                </c:pt>
                <c:pt idx="4">
                  <c:v>4885.1459999999997</c:v>
                </c:pt>
                <c:pt idx="5">
                  <c:v>4996.63</c:v>
                </c:pt>
                <c:pt idx="6">
                  <c:v>5026.6720000000005</c:v>
                </c:pt>
                <c:pt idx="7">
                  <c:v>4920.2949999999992</c:v>
                </c:pt>
                <c:pt idx="8">
                  <c:v>4816.1899999999996</c:v>
                </c:pt>
                <c:pt idx="9">
                  <c:v>4585.424</c:v>
                </c:pt>
                <c:pt idx="10">
                  <c:v>4686.1400000000003</c:v>
                </c:pt>
                <c:pt idx="11">
                  <c:v>4871.9290000000001</c:v>
                </c:pt>
                <c:pt idx="12">
                  <c:v>4945.7470000000003</c:v>
                </c:pt>
              </c:numCache>
            </c:numRef>
          </c:yVal>
          <c:smooth val="0"/>
          <c:extLst>
            <c:ext xmlns:c16="http://schemas.microsoft.com/office/drawing/2014/chart" uri="{C3380CC4-5D6E-409C-BE32-E72D297353CC}">
              <c16:uniqueId val="{00000008-1AC5-4CD9-9876-428F3794FF5A}"/>
            </c:ext>
          </c:extLst>
        </c:ser>
        <c:ser>
          <c:idx val="6"/>
          <c:order val="6"/>
          <c:tx>
            <c:strRef>
              <c:f>EnergetskaBilanca!$C$207</c:f>
              <c:strCache>
                <c:ptCount val="1"/>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EnergetskaBilanca!$D$193:$N$193</c:f>
              <c:numCache>
                <c:formatCode>General</c:formatCode>
                <c:ptCount val="11"/>
              </c:numCache>
            </c:numRef>
          </c:xVal>
          <c:yVal>
            <c:numRef>
              <c:f>EnergetskaBilanca!$D$207:$AF$207</c:f>
              <c:numCache>
                <c:formatCode>General</c:formatCode>
                <c:ptCount val="29"/>
              </c:numCache>
            </c:numRef>
          </c:yVal>
          <c:smooth val="0"/>
          <c:extLst>
            <c:ext xmlns:c16="http://schemas.microsoft.com/office/drawing/2014/chart" uri="{C3380CC4-5D6E-409C-BE32-E72D297353CC}">
              <c16:uniqueId val="{00000009-1AC5-4CD9-9876-428F3794FF5A}"/>
            </c:ext>
          </c:extLst>
        </c:ser>
        <c:dLbls>
          <c:showLegendKey val="0"/>
          <c:showVal val="0"/>
          <c:showCatName val="0"/>
          <c:showSerName val="0"/>
          <c:showPercent val="0"/>
          <c:showBubbleSize val="0"/>
        </c:dLbls>
        <c:axId val="245642304"/>
        <c:axId val="245642880"/>
      </c:scatterChart>
      <c:valAx>
        <c:axId val="24564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245642880"/>
        <c:crosses val="autoZero"/>
        <c:crossBetween val="midCat"/>
      </c:valAx>
      <c:valAx>
        <c:axId val="24564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[TJ]</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245642304"/>
        <c:crosses val="autoZero"/>
        <c:crossBetween val="midCat"/>
      </c:valAx>
      <c:spPr>
        <a:noFill/>
        <a:ln>
          <a:noFill/>
        </a:ln>
        <a:effectLst/>
      </c:spPr>
    </c:plotArea>
    <c:legend>
      <c:legendPos val="r"/>
      <c:legendEntry>
        <c:idx val="2"/>
        <c:delete val="1"/>
      </c:legendEntry>
      <c:legendEntry>
        <c:idx val="4"/>
        <c:delete val="1"/>
      </c:legendEntry>
      <c:layout>
        <c:manualLayout>
          <c:xMode val="edge"/>
          <c:yMode val="edge"/>
          <c:x val="0.69723483805277997"/>
          <c:y val="0.61740900260519327"/>
          <c:w val="0.24340820088514403"/>
          <c:h val="0.26254556270631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noFill/>
      <a:round/>
    </a:ln>
    <a:effectLst/>
  </c:spPr>
  <c:txPr>
    <a:bodyPr/>
    <a:lstStyle/>
    <a:p>
      <a:pPr>
        <a:defRPr/>
      </a:pPr>
      <a:endParaRPr lang="sl-SI"/>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829365527481"/>
          <c:y val="8.7105278506853304E-2"/>
          <c:w val="0.50212668106752134"/>
          <c:h val="0.7351531058617673"/>
        </c:manualLayout>
      </c:layout>
      <c:scatterChart>
        <c:scatterStyle val="lineMarker"/>
        <c:varyColors val="0"/>
        <c:ser>
          <c:idx val="1"/>
          <c:order val="0"/>
          <c:tx>
            <c:strRef>
              <c:f>SLIKA!$C$13</c:f>
              <c:strCache>
                <c:ptCount val="1"/>
                <c:pt idx="0">
                  <c:v>OU</c:v>
                </c:pt>
              </c:strCache>
            </c:strRef>
          </c:tx>
          <c:spPr>
            <a:ln w="19050">
              <a:solidFill>
                <a:schemeClr val="bg1">
                  <a:lumMod val="75000"/>
                </a:schemeClr>
              </a:solidFill>
            </a:ln>
          </c:spPr>
          <c:marker>
            <c:symbol val="circle"/>
            <c:size val="5"/>
            <c:spPr>
              <a:solidFill>
                <a:schemeClr val="bg1">
                  <a:lumMod val="75000"/>
                </a:schemeClr>
              </a:solidFill>
              <a:ln>
                <a:solidFill>
                  <a:schemeClr val="bg1">
                    <a:lumMod val="75000"/>
                  </a:schemeClr>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SLIKA!$D$13:$Z$13</c:f>
              <c:numCache>
                <c:formatCode>#,##0.0</c:formatCode>
                <c:ptCount val="23"/>
                <c:pt idx="15" formatCode="#,##0.00">
                  <c:v>16002.216567818374</c:v>
                </c:pt>
                <c:pt idx="16">
                  <c:v>12265.645286264509</c:v>
                </c:pt>
                <c:pt idx="17">
                  <c:v>12555.722512455981</c:v>
                </c:pt>
                <c:pt idx="18">
                  <c:v>11080.369300816157</c:v>
                </c:pt>
                <c:pt idx="19">
                  <c:v>13227.989565547297</c:v>
                </c:pt>
                <c:pt idx="20">
                  <c:v>13581.723410099537</c:v>
                </c:pt>
                <c:pt idx="21">
                  <c:v>15512.227943131795</c:v>
                </c:pt>
                <c:pt idx="22" formatCode="#,##0.00">
                  <c:v>14898.819669287253</c:v>
                </c:pt>
              </c:numCache>
            </c:numRef>
          </c:yVal>
          <c:smooth val="0"/>
          <c:extLst>
            <c:ext xmlns:c16="http://schemas.microsoft.com/office/drawing/2014/chart" uri="{C3380CC4-5D6E-409C-BE32-E72D297353CC}">
              <c16:uniqueId val="{00000000-074C-4D9D-963A-CF1A76898EF5}"/>
            </c:ext>
          </c:extLst>
        </c:ser>
        <c:ser>
          <c:idx val="10"/>
          <c:order val="1"/>
          <c:tx>
            <c:strRef>
              <c:f>SLIKA!$C$15</c:f>
              <c:strCache>
                <c:ptCount val="1"/>
                <c:pt idx="0">
                  <c:v>DU SNP</c:v>
                </c:pt>
              </c:strCache>
            </c:strRef>
          </c:tx>
          <c:spPr>
            <a:ln w="19050">
              <a:solidFill>
                <a:schemeClr val="tx2"/>
              </a:solidFill>
            </a:ln>
          </c:spPr>
          <c:marker>
            <c:symbol val="circle"/>
            <c:size val="5"/>
            <c:spPr>
              <a:solidFill>
                <a:schemeClr val="tx2"/>
              </a:solidFill>
              <a:ln>
                <a:solidFill>
                  <a:schemeClr val="tx2"/>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SLIKA!$D$15:$Z$15</c:f>
              <c:numCache>
                <c:formatCode>#,##0.0</c:formatCode>
                <c:ptCount val="23"/>
                <c:pt idx="15" formatCode="#,##0.00">
                  <c:v>16002.216567818374</c:v>
                </c:pt>
                <c:pt idx="16">
                  <c:v>11261.239041161489</c:v>
                </c:pt>
                <c:pt idx="17">
                  <c:v>10918.833506269222</c:v>
                </c:pt>
                <c:pt idx="18">
                  <c:v>8468.3390954396418</c:v>
                </c:pt>
                <c:pt idx="19">
                  <c:v>6904.4053551438865</c:v>
                </c:pt>
                <c:pt idx="20">
                  <c:v>5718.5382230271598</c:v>
                </c:pt>
                <c:pt idx="21">
                  <c:v>6422.9753145882642</c:v>
                </c:pt>
                <c:pt idx="22">
                  <c:v>4288.6185983183404</c:v>
                </c:pt>
              </c:numCache>
            </c:numRef>
          </c:yVal>
          <c:smooth val="0"/>
          <c:extLst>
            <c:ext xmlns:c16="http://schemas.microsoft.com/office/drawing/2014/chart" uri="{C3380CC4-5D6E-409C-BE32-E72D297353CC}">
              <c16:uniqueId val="{00000001-074C-4D9D-963A-CF1A76898EF5}"/>
            </c:ext>
          </c:extLst>
        </c:ser>
        <c:ser>
          <c:idx val="2"/>
          <c:order val="2"/>
          <c:tx>
            <c:strRef>
              <c:f>SLIKA!$C$14</c:f>
              <c:strCache>
                <c:ptCount val="1"/>
                <c:pt idx="0">
                  <c:v>DU JE</c:v>
                </c:pt>
              </c:strCache>
            </c:strRef>
          </c:tx>
          <c:spPr>
            <a:ln w="19050">
              <a:solidFill>
                <a:srgbClr val="5B9BD5"/>
              </a:solidFill>
            </a:ln>
          </c:spPr>
          <c:marker>
            <c:symbol val="circle"/>
            <c:size val="5"/>
            <c:spPr>
              <a:solidFill>
                <a:srgbClr val="5B9BD5"/>
              </a:solidFill>
              <a:ln>
                <a:solidFill>
                  <a:srgbClr val="5B9BD5"/>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SLIKA!$D$14:$Z$14</c:f>
              <c:numCache>
                <c:formatCode>#,##0.0</c:formatCode>
                <c:ptCount val="23"/>
                <c:pt idx="15" formatCode="#,##0.00">
                  <c:v>16002.216567818374</c:v>
                </c:pt>
                <c:pt idx="16">
                  <c:v>11261.274427627201</c:v>
                </c:pt>
                <c:pt idx="17">
                  <c:v>10919.006638929915</c:v>
                </c:pt>
                <c:pt idx="18">
                  <c:v>8468.7404596620927</c:v>
                </c:pt>
                <c:pt idx="19">
                  <c:v>6236.0522366944242</c:v>
                </c:pt>
                <c:pt idx="20">
                  <c:v>5000.2747627466169</c:v>
                </c:pt>
                <c:pt idx="21">
                  <c:v>5184.2396089128579</c:v>
                </c:pt>
                <c:pt idx="22">
                  <c:v>3628.3225647383192</c:v>
                </c:pt>
              </c:numCache>
            </c:numRef>
          </c:yVal>
          <c:smooth val="0"/>
          <c:extLst>
            <c:ext xmlns:c16="http://schemas.microsoft.com/office/drawing/2014/chart" uri="{C3380CC4-5D6E-409C-BE32-E72D297353CC}">
              <c16:uniqueId val="{00000002-074C-4D9D-963A-CF1A76898EF5}"/>
            </c:ext>
          </c:extLst>
        </c:ser>
        <c:ser>
          <c:idx val="4"/>
          <c:order val="3"/>
          <c:tx>
            <c:strRef>
              <c:f>SLIKA!$C$17</c:f>
              <c:strCache>
                <c:ptCount val="1"/>
                <c:pt idx="0">
                  <c:v>DUA SNP</c:v>
                </c:pt>
              </c:strCache>
            </c:strRef>
          </c:tx>
          <c:spPr>
            <a:ln w="19050">
              <a:solidFill>
                <a:srgbClr val="70AD47"/>
              </a:solidFill>
            </a:ln>
          </c:spPr>
          <c:marker>
            <c:symbol val="circle"/>
            <c:size val="5"/>
            <c:spPr>
              <a:solidFill>
                <a:srgbClr val="70AD47"/>
              </a:solidFill>
              <a:ln>
                <a:solidFill>
                  <a:srgbClr val="70AD47"/>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SLIKA!$D$17:$Z$17</c:f>
              <c:numCache>
                <c:formatCode>#,##0.0</c:formatCode>
                <c:ptCount val="23"/>
                <c:pt idx="15" formatCode="#,##0.00">
                  <c:v>16002.216567818374</c:v>
                </c:pt>
                <c:pt idx="16" formatCode="#,##0.00">
                  <c:v>13007.969220975303</c:v>
                </c:pt>
                <c:pt idx="17" formatCode="#,##0.00">
                  <c:v>12468.347451882064</c:v>
                </c:pt>
                <c:pt idx="18" formatCode="#,##0.00">
                  <c:v>9848.56705660632</c:v>
                </c:pt>
                <c:pt idx="19" formatCode="#,##0.00">
                  <c:v>6792.1956317548629</c:v>
                </c:pt>
                <c:pt idx="20" formatCode="#,##0.00">
                  <c:v>3663.6042329413758</c:v>
                </c:pt>
                <c:pt idx="21" formatCode="#,##0.00">
                  <c:v>1758.5422016412872</c:v>
                </c:pt>
                <c:pt idx="22" formatCode="#,##0.00">
                  <c:v>-1231.2674210083542</c:v>
                </c:pt>
              </c:numCache>
            </c:numRef>
          </c:yVal>
          <c:smooth val="0"/>
          <c:extLst>
            <c:ext xmlns:c16="http://schemas.microsoft.com/office/drawing/2014/chart" uri="{C3380CC4-5D6E-409C-BE32-E72D297353CC}">
              <c16:uniqueId val="{00000003-074C-4D9D-963A-CF1A76898EF5}"/>
            </c:ext>
          </c:extLst>
        </c:ser>
        <c:ser>
          <c:idx val="3"/>
          <c:order val="4"/>
          <c:tx>
            <c:strRef>
              <c:f>SLIKA!$C$16</c:f>
              <c:strCache>
                <c:ptCount val="1"/>
                <c:pt idx="0">
                  <c:v>DUA JE</c:v>
                </c:pt>
              </c:strCache>
            </c:strRef>
          </c:tx>
          <c:spPr>
            <a:ln w="19050">
              <a:solidFill>
                <a:srgbClr val="FFC000"/>
              </a:solidFill>
            </a:ln>
          </c:spPr>
          <c:marker>
            <c:symbol val="circle"/>
            <c:size val="5"/>
            <c:spPr>
              <a:solidFill>
                <a:srgbClr val="FFC000"/>
              </a:solidFill>
              <a:ln>
                <a:solidFill>
                  <a:srgbClr val="FFC000"/>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SLIKA!$D$16:$Z$16</c:f>
              <c:numCache>
                <c:formatCode>#,##0.0</c:formatCode>
                <c:ptCount val="23"/>
                <c:pt idx="15" formatCode="#,##0.00">
                  <c:v>16002.216567818374</c:v>
                </c:pt>
                <c:pt idx="16" formatCode="#,##0.00">
                  <c:v>13007.969220975303</c:v>
                </c:pt>
                <c:pt idx="17" formatCode="#,##0.00">
                  <c:v>12468.347451882064</c:v>
                </c:pt>
                <c:pt idx="18" formatCode="#,##0.00">
                  <c:v>9848.5659734772416</c:v>
                </c:pt>
                <c:pt idx="19" formatCode="#,##0.00">
                  <c:v>6333.8310165666699</c:v>
                </c:pt>
                <c:pt idx="20" formatCode="#,##0.00">
                  <c:v>3181.637112411343</c:v>
                </c:pt>
                <c:pt idx="21" formatCode="#,##0.00">
                  <c:v>1242.5412056609771</c:v>
                </c:pt>
                <c:pt idx="22" formatCode="#,##0.00">
                  <c:v>-1269.5406246412185</c:v>
                </c:pt>
              </c:numCache>
            </c:numRef>
          </c:yVal>
          <c:smooth val="0"/>
          <c:extLst>
            <c:ext xmlns:c16="http://schemas.microsoft.com/office/drawing/2014/chart" uri="{C3380CC4-5D6E-409C-BE32-E72D297353CC}">
              <c16:uniqueId val="{00000004-074C-4D9D-963A-CF1A76898EF5}"/>
            </c:ext>
          </c:extLst>
        </c:ser>
        <c:ser>
          <c:idx val="14"/>
          <c:order val="5"/>
          <c:tx>
            <c:strRef>
              <c:f>SLIKA!$C$12</c:f>
              <c:strCache>
                <c:ptCount val="1"/>
                <c:pt idx="0">
                  <c:v>Dosedanji potek</c:v>
                </c:pt>
              </c:strCache>
            </c:strRef>
          </c:tx>
          <c:spPr>
            <a:ln w="19050">
              <a:solidFill>
                <a:schemeClr val="bg1">
                  <a:lumMod val="50000"/>
                </a:schemeClr>
              </a:solidFill>
            </a:ln>
          </c:spPr>
          <c:marker>
            <c:symbol val="none"/>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SLIKA!$D$12:$Z$12</c:f>
              <c:numCache>
                <c:formatCode>#,##0</c:formatCode>
                <c:ptCount val="23"/>
                <c:pt idx="0">
                  <c:v>13335.846108304595</c:v>
                </c:pt>
                <c:pt idx="1">
                  <c:v>13516.880653630375</c:v>
                </c:pt>
                <c:pt idx="2">
                  <c:v>13383.959413189032</c:v>
                </c:pt>
                <c:pt idx="3">
                  <c:v>15267.290152634872</c:v>
                </c:pt>
                <c:pt idx="4">
                  <c:v>13343.283633221195</c:v>
                </c:pt>
                <c:pt idx="5">
                  <c:v>13429.754317553838</c:v>
                </c:pt>
                <c:pt idx="6">
                  <c:v>13523.843384005277</c:v>
                </c:pt>
                <c:pt idx="7">
                  <c:v>13028.706651286295</c:v>
                </c:pt>
                <c:pt idx="8">
                  <c:v>10980.731876976701</c:v>
                </c:pt>
                <c:pt idx="9">
                  <c:v>16611.922663758596</c:v>
                </c:pt>
                <c:pt idx="10">
                  <c:v>16741.622997960359</c:v>
                </c:pt>
                <c:pt idx="11">
                  <c:v>17750.331851622886</c:v>
                </c:pt>
                <c:pt idx="12">
                  <c:v>17191.657535015111</c:v>
                </c:pt>
              </c:numCache>
            </c:numRef>
          </c:yVal>
          <c:smooth val="0"/>
          <c:extLst>
            <c:ext xmlns:c16="http://schemas.microsoft.com/office/drawing/2014/chart" uri="{C3380CC4-5D6E-409C-BE32-E72D297353CC}">
              <c16:uniqueId val="{00000005-074C-4D9D-963A-CF1A76898EF5}"/>
            </c:ext>
          </c:extLst>
        </c:ser>
        <c:dLbls>
          <c:showLegendKey val="0"/>
          <c:showVal val="0"/>
          <c:showCatName val="0"/>
          <c:showSerName val="0"/>
          <c:showPercent val="0"/>
          <c:showBubbleSize val="0"/>
        </c:dLbls>
        <c:axId val="254882880"/>
        <c:axId val="254883456"/>
      </c:scatterChart>
      <c:valAx>
        <c:axId val="254882880"/>
        <c:scaling>
          <c:orientation val="minMax"/>
        </c:scaling>
        <c:delete val="0"/>
        <c:axPos val="b"/>
        <c:numFmt formatCode="0" sourceLinked="1"/>
        <c:majorTickMark val="out"/>
        <c:minorTickMark val="none"/>
        <c:tickLblPos val="nextTo"/>
        <c:crossAx val="254883456"/>
        <c:crosses val="autoZero"/>
        <c:crossBetween val="midCat"/>
        <c:majorUnit val="10"/>
      </c:valAx>
      <c:valAx>
        <c:axId val="254883456"/>
        <c:scaling>
          <c:orientation val="minMax"/>
        </c:scaling>
        <c:delete val="0"/>
        <c:axPos val="l"/>
        <c:majorGridlines/>
        <c:numFmt formatCode="#,##0" sourceLinked="0"/>
        <c:majorTickMark val="out"/>
        <c:minorTickMark val="none"/>
        <c:tickLblPos val="nextTo"/>
        <c:crossAx val="254882880"/>
        <c:crosses val="autoZero"/>
        <c:crossBetween val="midCat"/>
      </c:valAx>
    </c:plotArea>
    <c:legend>
      <c:legendPos val="r"/>
      <c:layout>
        <c:manualLayout>
          <c:xMode val="edge"/>
          <c:yMode val="edge"/>
          <c:x val="0.68367282193409307"/>
          <c:y val="0.12471741032370952"/>
          <c:w val="0.31632717806590682"/>
          <c:h val="0.81364537766112566"/>
        </c:manualLayout>
      </c:layout>
      <c:overlay val="0"/>
    </c:legend>
    <c:plotVisOnly val="1"/>
    <c:dispBlanksAs val="gap"/>
    <c:showDLblsOverMax val="0"/>
  </c:chart>
  <c:spPr>
    <a:ln>
      <a:noFill/>
    </a:ln>
  </c:spPr>
  <c:txPr>
    <a:bodyPr/>
    <a:lstStyle/>
    <a:p>
      <a:pPr>
        <a:defRPr sz="1050"/>
      </a:pPr>
      <a:endParaRPr lang="sl-SI"/>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834799640496"/>
          <c:y val="8.7105278506853304E-2"/>
          <c:w val="0.50212668106752134"/>
          <c:h val="0.7351531058617673"/>
        </c:manualLayout>
      </c:layout>
      <c:scatterChart>
        <c:scatterStyle val="lineMarker"/>
        <c:varyColors val="0"/>
        <c:ser>
          <c:idx val="1"/>
          <c:order val="0"/>
          <c:tx>
            <c:strRef>
              <c:f>SLIKA!$C$13</c:f>
              <c:strCache>
                <c:ptCount val="1"/>
                <c:pt idx="0">
                  <c:v>OU</c:v>
                </c:pt>
              </c:strCache>
            </c:strRef>
          </c:tx>
          <c:spPr>
            <a:ln w="19050">
              <a:solidFill>
                <a:schemeClr val="bg1">
                  <a:lumMod val="75000"/>
                </a:schemeClr>
              </a:solidFill>
            </a:ln>
          </c:spPr>
          <c:marker>
            <c:symbol val="circle"/>
            <c:size val="5"/>
            <c:spPr>
              <a:solidFill>
                <a:schemeClr val="bg1">
                  <a:lumMod val="75000"/>
                </a:schemeClr>
              </a:solidFill>
              <a:ln>
                <a:solidFill>
                  <a:schemeClr val="bg1">
                    <a:lumMod val="75000"/>
                  </a:schemeClr>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SLIKA!$D$13:$Z$13</c:f>
              <c:numCache>
                <c:formatCode>#,##0.0</c:formatCode>
                <c:ptCount val="23"/>
                <c:pt idx="15" formatCode="#,##0.00">
                  <c:v>16002.216567818374</c:v>
                </c:pt>
                <c:pt idx="16">
                  <c:v>12265.645286264509</c:v>
                </c:pt>
                <c:pt idx="17">
                  <c:v>12555.722512455981</c:v>
                </c:pt>
                <c:pt idx="18">
                  <c:v>11080.369300816157</c:v>
                </c:pt>
                <c:pt idx="19">
                  <c:v>13227.989565547297</c:v>
                </c:pt>
                <c:pt idx="20">
                  <c:v>13581.723410099537</c:v>
                </c:pt>
                <c:pt idx="21">
                  <c:v>15512.227943131795</c:v>
                </c:pt>
                <c:pt idx="22" formatCode="#,##0.00">
                  <c:v>14898.819669287253</c:v>
                </c:pt>
              </c:numCache>
            </c:numRef>
          </c:yVal>
          <c:smooth val="0"/>
          <c:extLst>
            <c:ext xmlns:c16="http://schemas.microsoft.com/office/drawing/2014/chart" uri="{C3380CC4-5D6E-409C-BE32-E72D297353CC}">
              <c16:uniqueId val="{00000000-5DE2-4155-8588-C6BD8A8C5F41}"/>
            </c:ext>
          </c:extLst>
        </c:ser>
        <c:ser>
          <c:idx val="2"/>
          <c:order val="1"/>
          <c:tx>
            <c:strRef>
              <c:f>SLIKA!$AA$14</c:f>
              <c:strCache>
                <c:ptCount val="1"/>
                <c:pt idx="0">
                  <c:v>Scenariji DU</c:v>
                </c:pt>
              </c:strCache>
            </c:strRef>
          </c:tx>
          <c:spPr>
            <a:ln w="19050">
              <a:solidFill>
                <a:srgbClr val="5B9BD5"/>
              </a:solidFill>
            </a:ln>
          </c:spPr>
          <c:marker>
            <c:symbol val="circle"/>
            <c:size val="5"/>
            <c:spPr>
              <a:solidFill>
                <a:srgbClr val="5B9BD5"/>
              </a:solidFill>
              <a:ln>
                <a:solidFill>
                  <a:srgbClr val="5B9BD5"/>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SLIKA!$D$14:$Z$14</c:f>
              <c:numCache>
                <c:formatCode>#,##0.0</c:formatCode>
                <c:ptCount val="23"/>
                <c:pt idx="15" formatCode="#,##0.00">
                  <c:v>16002.216567818374</c:v>
                </c:pt>
                <c:pt idx="16">
                  <c:v>11261.274427627201</c:v>
                </c:pt>
                <c:pt idx="17">
                  <c:v>10919.006638929915</c:v>
                </c:pt>
                <c:pt idx="18">
                  <c:v>8468.7404596620927</c:v>
                </c:pt>
                <c:pt idx="19">
                  <c:v>6236.0522366944242</c:v>
                </c:pt>
                <c:pt idx="20">
                  <c:v>5000.2747627466169</c:v>
                </c:pt>
                <c:pt idx="21">
                  <c:v>5184.2396089128579</c:v>
                </c:pt>
                <c:pt idx="22">
                  <c:v>3628.3225647383192</c:v>
                </c:pt>
              </c:numCache>
            </c:numRef>
          </c:yVal>
          <c:smooth val="0"/>
          <c:extLst>
            <c:ext xmlns:c16="http://schemas.microsoft.com/office/drawing/2014/chart" uri="{C3380CC4-5D6E-409C-BE32-E72D297353CC}">
              <c16:uniqueId val="{00000001-5DE2-4155-8588-C6BD8A8C5F41}"/>
            </c:ext>
          </c:extLst>
        </c:ser>
        <c:ser>
          <c:idx val="3"/>
          <c:order val="2"/>
          <c:tx>
            <c:strRef>
              <c:f>SLIKA!$AA$16</c:f>
              <c:strCache>
                <c:ptCount val="1"/>
                <c:pt idx="0">
                  <c:v>Scenariji DUA </c:v>
                </c:pt>
              </c:strCache>
            </c:strRef>
          </c:tx>
          <c:spPr>
            <a:ln w="19050">
              <a:solidFill>
                <a:srgbClr val="FFC000"/>
              </a:solidFill>
            </a:ln>
          </c:spPr>
          <c:marker>
            <c:symbol val="circle"/>
            <c:size val="5"/>
            <c:spPr>
              <a:solidFill>
                <a:srgbClr val="FFC000"/>
              </a:solidFill>
              <a:ln>
                <a:solidFill>
                  <a:srgbClr val="FFC000"/>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SLIKA!$D$16:$Z$16</c:f>
              <c:numCache>
                <c:formatCode>#,##0.0</c:formatCode>
                <c:ptCount val="23"/>
                <c:pt idx="15" formatCode="#,##0.00">
                  <c:v>16002.216567818374</c:v>
                </c:pt>
                <c:pt idx="16" formatCode="#,##0.00">
                  <c:v>13007.969220975303</c:v>
                </c:pt>
                <c:pt idx="17" formatCode="#,##0.00">
                  <c:v>12468.347451882064</c:v>
                </c:pt>
                <c:pt idx="18" formatCode="#,##0.00">
                  <c:v>9848.5659734772416</c:v>
                </c:pt>
                <c:pt idx="19" formatCode="#,##0.00">
                  <c:v>6333.8310165666699</c:v>
                </c:pt>
                <c:pt idx="20" formatCode="#,##0.00">
                  <c:v>3181.637112411343</c:v>
                </c:pt>
                <c:pt idx="21" formatCode="#,##0.00">
                  <c:v>1242.5412056609771</c:v>
                </c:pt>
                <c:pt idx="22" formatCode="#,##0.00">
                  <c:v>-1269.5406246412185</c:v>
                </c:pt>
              </c:numCache>
            </c:numRef>
          </c:yVal>
          <c:smooth val="0"/>
          <c:extLst>
            <c:ext xmlns:c16="http://schemas.microsoft.com/office/drawing/2014/chart" uri="{C3380CC4-5D6E-409C-BE32-E72D297353CC}">
              <c16:uniqueId val="{00000002-5DE2-4155-8588-C6BD8A8C5F41}"/>
            </c:ext>
          </c:extLst>
        </c:ser>
        <c:ser>
          <c:idx val="6"/>
          <c:order val="3"/>
          <c:tx>
            <c:strRef>
              <c:f>SLIKA!$C$18</c:f>
              <c:strCache>
                <c:ptCount val="1"/>
                <c:pt idx="0">
                  <c:v>BU</c:v>
                </c:pt>
              </c:strCache>
            </c:strRef>
          </c:tx>
          <c:spPr>
            <a:ln w="19050">
              <a:solidFill>
                <a:srgbClr val="ED7D31"/>
              </a:solidFill>
              <a:prstDash val="solid"/>
            </a:ln>
          </c:spPr>
          <c:marker>
            <c:symbol val="circle"/>
            <c:size val="5"/>
            <c:spPr>
              <a:solidFill>
                <a:srgbClr val="ED7D31"/>
              </a:solidFill>
              <a:ln>
                <a:solidFill>
                  <a:srgbClr val="ED7D31"/>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SLIKA!$D$18:$Z$18</c:f>
              <c:numCache>
                <c:formatCode>#,##0.0</c:formatCode>
                <c:ptCount val="23"/>
                <c:pt idx="16">
                  <c:v>20634.609825397991</c:v>
                </c:pt>
                <c:pt idx="17">
                  <c:v>21354.835263887748</c:v>
                </c:pt>
                <c:pt idx="18">
                  <c:v>22011.781027112007</c:v>
                </c:pt>
                <c:pt idx="19">
                  <c:v>22603.849002026473</c:v>
                </c:pt>
                <c:pt idx="20">
                  <c:v>23545.364396489986</c:v>
                </c:pt>
                <c:pt idx="21">
                  <c:v>23743.483500201241</c:v>
                </c:pt>
                <c:pt idx="22">
                  <c:v>23646.148136434003</c:v>
                </c:pt>
              </c:numCache>
            </c:numRef>
          </c:yVal>
          <c:smooth val="0"/>
          <c:extLst>
            <c:ext xmlns:c16="http://schemas.microsoft.com/office/drawing/2014/chart" uri="{C3380CC4-5D6E-409C-BE32-E72D297353CC}">
              <c16:uniqueId val="{00000003-5DE2-4155-8588-C6BD8A8C5F41}"/>
            </c:ext>
          </c:extLst>
        </c:ser>
        <c:ser>
          <c:idx val="14"/>
          <c:order val="4"/>
          <c:tx>
            <c:strRef>
              <c:f>SLIKA!$C$12</c:f>
              <c:strCache>
                <c:ptCount val="1"/>
                <c:pt idx="0">
                  <c:v>Dosedanji potek</c:v>
                </c:pt>
              </c:strCache>
            </c:strRef>
          </c:tx>
          <c:spPr>
            <a:ln w="19050">
              <a:solidFill>
                <a:schemeClr val="bg1">
                  <a:lumMod val="50000"/>
                </a:schemeClr>
              </a:solidFill>
            </a:ln>
          </c:spPr>
          <c:marker>
            <c:symbol val="none"/>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SLIKA!$D$12:$Z$12</c:f>
              <c:numCache>
                <c:formatCode>#,##0</c:formatCode>
                <c:ptCount val="23"/>
                <c:pt idx="0">
                  <c:v>13335.846108304595</c:v>
                </c:pt>
                <c:pt idx="1">
                  <c:v>13516.880653630375</c:v>
                </c:pt>
                <c:pt idx="2">
                  <c:v>13383.959413189032</c:v>
                </c:pt>
                <c:pt idx="3">
                  <c:v>15267.290152634872</c:v>
                </c:pt>
                <c:pt idx="4">
                  <c:v>13343.283633221195</c:v>
                </c:pt>
                <c:pt idx="5">
                  <c:v>13429.754317553838</c:v>
                </c:pt>
                <c:pt idx="6">
                  <c:v>13523.843384005277</c:v>
                </c:pt>
                <c:pt idx="7">
                  <c:v>13028.706651286295</c:v>
                </c:pt>
                <c:pt idx="8">
                  <c:v>10980.731876976701</c:v>
                </c:pt>
                <c:pt idx="9">
                  <c:v>16611.922663758596</c:v>
                </c:pt>
                <c:pt idx="10">
                  <c:v>16741.622997960359</c:v>
                </c:pt>
                <c:pt idx="11">
                  <c:v>17750.331851622886</c:v>
                </c:pt>
                <c:pt idx="12">
                  <c:v>17191.657535015111</c:v>
                </c:pt>
              </c:numCache>
            </c:numRef>
          </c:yVal>
          <c:smooth val="0"/>
          <c:extLst>
            <c:ext xmlns:c16="http://schemas.microsoft.com/office/drawing/2014/chart" uri="{C3380CC4-5D6E-409C-BE32-E72D297353CC}">
              <c16:uniqueId val="{00000004-5DE2-4155-8588-C6BD8A8C5F41}"/>
            </c:ext>
          </c:extLst>
        </c:ser>
        <c:dLbls>
          <c:showLegendKey val="0"/>
          <c:showVal val="0"/>
          <c:showCatName val="0"/>
          <c:showSerName val="0"/>
          <c:showPercent val="0"/>
          <c:showBubbleSize val="0"/>
        </c:dLbls>
        <c:axId val="254881152"/>
        <c:axId val="254885184"/>
      </c:scatterChart>
      <c:valAx>
        <c:axId val="254881152"/>
        <c:scaling>
          <c:orientation val="minMax"/>
        </c:scaling>
        <c:delete val="0"/>
        <c:axPos val="b"/>
        <c:numFmt formatCode="0" sourceLinked="1"/>
        <c:majorTickMark val="out"/>
        <c:minorTickMark val="none"/>
        <c:tickLblPos val="nextTo"/>
        <c:crossAx val="254885184"/>
        <c:crosses val="autoZero"/>
        <c:crossBetween val="midCat"/>
        <c:majorUnit val="10"/>
      </c:valAx>
      <c:valAx>
        <c:axId val="254885184"/>
        <c:scaling>
          <c:orientation val="minMax"/>
        </c:scaling>
        <c:delete val="0"/>
        <c:axPos val="l"/>
        <c:majorGridlines/>
        <c:numFmt formatCode="#,##0" sourceLinked="0"/>
        <c:majorTickMark val="out"/>
        <c:minorTickMark val="none"/>
        <c:tickLblPos val="nextTo"/>
        <c:crossAx val="254881152"/>
        <c:crosses val="autoZero"/>
        <c:crossBetween val="midCat"/>
      </c:valAx>
    </c:plotArea>
    <c:legend>
      <c:legendPos val="r"/>
      <c:layout>
        <c:manualLayout>
          <c:xMode val="edge"/>
          <c:yMode val="edge"/>
          <c:x val="0.68367282193409307"/>
          <c:y val="0.12471741032370952"/>
          <c:w val="0.31632717806590682"/>
          <c:h val="0.81364537766112566"/>
        </c:manualLayout>
      </c:layout>
      <c:overlay val="0"/>
    </c:legend>
    <c:plotVisOnly val="1"/>
    <c:dispBlanksAs val="gap"/>
    <c:showDLblsOverMax val="0"/>
  </c:chart>
  <c:spPr>
    <a:ln>
      <a:noFill/>
    </a:ln>
  </c:spPr>
  <c:txPr>
    <a:bodyPr/>
    <a:lstStyle/>
    <a:p>
      <a:pPr>
        <a:defRPr sz="1050"/>
      </a:pPr>
      <a:endParaRPr lang="sl-SI"/>
    </a:p>
  </c:txPr>
  <c:printSettings>
    <c:headerFooter alignWithMargins="0"/>
    <c:pageMargins b="1" l="0.75" r="0.75" t="1" header="0.5" footer="0.5"/>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829365527481"/>
          <c:y val="8.7105278506853304E-2"/>
          <c:w val="0.50212668106752134"/>
          <c:h val="0.7351531058617673"/>
        </c:manualLayout>
      </c:layout>
      <c:scatterChart>
        <c:scatterStyle val="lineMarker"/>
        <c:varyColors val="0"/>
        <c:ser>
          <c:idx val="1"/>
          <c:order val="0"/>
          <c:tx>
            <c:strRef>
              <c:f>SLIKA!$C$13</c:f>
              <c:strCache>
                <c:ptCount val="1"/>
                <c:pt idx="0">
                  <c:v>OU</c:v>
                </c:pt>
              </c:strCache>
            </c:strRef>
          </c:tx>
          <c:spPr>
            <a:ln w="19050">
              <a:solidFill>
                <a:schemeClr val="bg1">
                  <a:lumMod val="75000"/>
                </a:schemeClr>
              </a:solidFill>
            </a:ln>
          </c:spPr>
          <c:marker>
            <c:symbol val="circle"/>
            <c:size val="5"/>
            <c:spPr>
              <a:solidFill>
                <a:schemeClr val="bg1">
                  <a:lumMod val="75000"/>
                </a:schemeClr>
              </a:solidFill>
              <a:ln>
                <a:solidFill>
                  <a:schemeClr val="bg1">
                    <a:lumMod val="75000"/>
                  </a:schemeClr>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SLIKA!$D$13:$Z$13</c:f>
              <c:numCache>
                <c:formatCode>#,##0.0</c:formatCode>
                <c:ptCount val="23"/>
                <c:pt idx="15" formatCode="#,##0.00">
                  <c:v>16002.216567818374</c:v>
                </c:pt>
                <c:pt idx="16">
                  <c:v>12265.645286264509</c:v>
                </c:pt>
                <c:pt idx="17">
                  <c:v>12555.722512455981</c:v>
                </c:pt>
                <c:pt idx="18">
                  <c:v>11080.369300816157</c:v>
                </c:pt>
                <c:pt idx="19">
                  <c:v>13227.989565547297</c:v>
                </c:pt>
                <c:pt idx="20">
                  <c:v>13581.723410099537</c:v>
                </c:pt>
                <c:pt idx="21">
                  <c:v>15512.227943131795</c:v>
                </c:pt>
                <c:pt idx="22" formatCode="#,##0.00">
                  <c:v>14898.819669287253</c:v>
                </c:pt>
              </c:numCache>
            </c:numRef>
          </c:yVal>
          <c:smooth val="0"/>
          <c:extLst>
            <c:ext xmlns:c16="http://schemas.microsoft.com/office/drawing/2014/chart" uri="{C3380CC4-5D6E-409C-BE32-E72D297353CC}">
              <c16:uniqueId val="{00000000-1C99-49B3-9B7C-9FBEBAD56E29}"/>
            </c:ext>
          </c:extLst>
        </c:ser>
        <c:ser>
          <c:idx val="10"/>
          <c:order val="1"/>
          <c:tx>
            <c:strRef>
              <c:f>SLIKA!$C$15</c:f>
              <c:strCache>
                <c:ptCount val="1"/>
                <c:pt idx="0">
                  <c:v>DU SNP</c:v>
                </c:pt>
              </c:strCache>
            </c:strRef>
          </c:tx>
          <c:spPr>
            <a:ln w="19050">
              <a:solidFill>
                <a:schemeClr val="tx2"/>
              </a:solidFill>
            </a:ln>
          </c:spPr>
          <c:marker>
            <c:symbol val="circle"/>
            <c:size val="5"/>
            <c:spPr>
              <a:solidFill>
                <a:schemeClr val="tx2"/>
              </a:solidFill>
              <a:ln>
                <a:solidFill>
                  <a:schemeClr val="tx2"/>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SLIKA!$D$15:$Z$15</c:f>
              <c:numCache>
                <c:formatCode>#,##0.0</c:formatCode>
                <c:ptCount val="23"/>
                <c:pt idx="15" formatCode="#,##0.00">
                  <c:v>16002.216567818374</c:v>
                </c:pt>
                <c:pt idx="16">
                  <c:v>11261.239041161489</c:v>
                </c:pt>
                <c:pt idx="17">
                  <c:v>10918.833506269222</c:v>
                </c:pt>
                <c:pt idx="18">
                  <c:v>8468.3390954396418</c:v>
                </c:pt>
                <c:pt idx="19">
                  <c:v>6904.4053551438865</c:v>
                </c:pt>
                <c:pt idx="20">
                  <c:v>5718.5382230271598</c:v>
                </c:pt>
                <c:pt idx="21">
                  <c:v>6422.9753145882642</c:v>
                </c:pt>
                <c:pt idx="22">
                  <c:v>4288.6185983183404</c:v>
                </c:pt>
              </c:numCache>
            </c:numRef>
          </c:yVal>
          <c:smooth val="0"/>
          <c:extLst>
            <c:ext xmlns:c16="http://schemas.microsoft.com/office/drawing/2014/chart" uri="{C3380CC4-5D6E-409C-BE32-E72D297353CC}">
              <c16:uniqueId val="{00000001-1C99-49B3-9B7C-9FBEBAD56E29}"/>
            </c:ext>
          </c:extLst>
        </c:ser>
        <c:ser>
          <c:idx val="2"/>
          <c:order val="2"/>
          <c:tx>
            <c:strRef>
              <c:f>SLIKA!$C$14</c:f>
              <c:strCache>
                <c:ptCount val="1"/>
                <c:pt idx="0">
                  <c:v>DU JE</c:v>
                </c:pt>
              </c:strCache>
            </c:strRef>
          </c:tx>
          <c:spPr>
            <a:ln w="19050">
              <a:solidFill>
                <a:srgbClr val="5B9BD5"/>
              </a:solidFill>
            </a:ln>
          </c:spPr>
          <c:marker>
            <c:symbol val="circle"/>
            <c:size val="5"/>
            <c:spPr>
              <a:solidFill>
                <a:srgbClr val="5B9BD5"/>
              </a:solidFill>
              <a:ln>
                <a:solidFill>
                  <a:srgbClr val="5B9BD5"/>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SLIKA!$D$14:$Z$14</c:f>
              <c:numCache>
                <c:formatCode>#,##0.0</c:formatCode>
                <c:ptCount val="23"/>
                <c:pt idx="15" formatCode="#,##0.00">
                  <c:v>16002.216567818374</c:v>
                </c:pt>
                <c:pt idx="16">
                  <c:v>11261.274427627201</c:v>
                </c:pt>
                <c:pt idx="17">
                  <c:v>10919.006638929915</c:v>
                </c:pt>
                <c:pt idx="18">
                  <c:v>8468.7404596620927</c:v>
                </c:pt>
                <c:pt idx="19">
                  <c:v>6236.0522366944242</c:v>
                </c:pt>
                <c:pt idx="20">
                  <c:v>5000.2747627466169</c:v>
                </c:pt>
                <c:pt idx="21">
                  <c:v>5184.2396089128579</c:v>
                </c:pt>
                <c:pt idx="22">
                  <c:v>3628.3225647383192</c:v>
                </c:pt>
              </c:numCache>
            </c:numRef>
          </c:yVal>
          <c:smooth val="0"/>
          <c:extLst>
            <c:ext xmlns:c16="http://schemas.microsoft.com/office/drawing/2014/chart" uri="{C3380CC4-5D6E-409C-BE32-E72D297353CC}">
              <c16:uniqueId val="{00000002-1C99-49B3-9B7C-9FBEBAD56E29}"/>
            </c:ext>
          </c:extLst>
        </c:ser>
        <c:ser>
          <c:idx val="4"/>
          <c:order val="3"/>
          <c:tx>
            <c:strRef>
              <c:f>SLIKA!$C$17</c:f>
              <c:strCache>
                <c:ptCount val="1"/>
                <c:pt idx="0">
                  <c:v>DUA SNP</c:v>
                </c:pt>
              </c:strCache>
            </c:strRef>
          </c:tx>
          <c:spPr>
            <a:ln w="19050">
              <a:solidFill>
                <a:srgbClr val="70AD47"/>
              </a:solidFill>
            </a:ln>
          </c:spPr>
          <c:marker>
            <c:symbol val="circle"/>
            <c:size val="5"/>
            <c:spPr>
              <a:solidFill>
                <a:srgbClr val="70AD47"/>
              </a:solidFill>
              <a:ln>
                <a:solidFill>
                  <a:srgbClr val="70AD47"/>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SLIKA!$D$17:$Z$17</c:f>
              <c:numCache>
                <c:formatCode>#,##0.0</c:formatCode>
                <c:ptCount val="23"/>
                <c:pt idx="15" formatCode="#,##0.00">
                  <c:v>16002.216567818374</c:v>
                </c:pt>
                <c:pt idx="16" formatCode="#,##0.00">
                  <c:v>13007.969220975303</c:v>
                </c:pt>
                <c:pt idx="17" formatCode="#,##0.00">
                  <c:v>12468.347451882064</c:v>
                </c:pt>
                <c:pt idx="18" formatCode="#,##0.00">
                  <c:v>9848.56705660632</c:v>
                </c:pt>
                <c:pt idx="19" formatCode="#,##0.00">
                  <c:v>6792.1956317548629</c:v>
                </c:pt>
                <c:pt idx="20" formatCode="#,##0.00">
                  <c:v>3663.6042329413758</c:v>
                </c:pt>
                <c:pt idx="21" formatCode="#,##0.00">
                  <c:v>1758.5422016412872</c:v>
                </c:pt>
                <c:pt idx="22" formatCode="#,##0.00">
                  <c:v>-1231.2674210083542</c:v>
                </c:pt>
              </c:numCache>
            </c:numRef>
          </c:yVal>
          <c:smooth val="0"/>
          <c:extLst>
            <c:ext xmlns:c16="http://schemas.microsoft.com/office/drawing/2014/chart" uri="{C3380CC4-5D6E-409C-BE32-E72D297353CC}">
              <c16:uniqueId val="{00000003-1C99-49B3-9B7C-9FBEBAD56E29}"/>
            </c:ext>
          </c:extLst>
        </c:ser>
        <c:ser>
          <c:idx val="3"/>
          <c:order val="4"/>
          <c:tx>
            <c:strRef>
              <c:f>SLIKA!$C$16</c:f>
              <c:strCache>
                <c:ptCount val="1"/>
                <c:pt idx="0">
                  <c:v>DUA JE</c:v>
                </c:pt>
              </c:strCache>
            </c:strRef>
          </c:tx>
          <c:spPr>
            <a:ln w="19050">
              <a:solidFill>
                <a:srgbClr val="FFC000"/>
              </a:solidFill>
            </a:ln>
          </c:spPr>
          <c:marker>
            <c:symbol val="circle"/>
            <c:size val="5"/>
            <c:spPr>
              <a:solidFill>
                <a:srgbClr val="FFC000"/>
              </a:solidFill>
              <a:ln>
                <a:solidFill>
                  <a:srgbClr val="FFC000"/>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SLIKA!$D$16:$Z$16</c:f>
              <c:numCache>
                <c:formatCode>#,##0.0</c:formatCode>
                <c:ptCount val="23"/>
                <c:pt idx="15" formatCode="#,##0.00">
                  <c:v>16002.216567818374</c:v>
                </c:pt>
                <c:pt idx="16" formatCode="#,##0.00">
                  <c:v>13007.969220975303</c:v>
                </c:pt>
                <c:pt idx="17" formatCode="#,##0.00">
                  <c:v>12468.347451882064</c:v>
                </c:pt>
                <c:pt idx="18" formatCode="#,##0.00">
                  <c:v>9848.5659734772416</c:v>
                </c:pt>
                <c:pt idx="19" formatCode="#,##0.00">
                  <c:v>6333.8310165666699</c:v>
                </c:pt>
                <c:pt idx="20" formatCode="#,##0.00">
                  <c:v>3181.637112411343</c:v>
                </c:pt>
                <c:pt idx="21" formatCode="#,##0.00">
                  <c:v>1242.5412056609771</c:v>
                </c:pt>
                <c:pt idx="22" formatCode="#,##0.00">
                  <c:v>-1269.5406246412185</c:v>
                </c:pt>
              </c:numCache>
            </c:numRef>
          </c:yVal>
          <c:smooth val="0"/>
          <c:extLst>
            <c:ext xmlns:c16="http://schemas.microsoft.com/office/drawing/2014/chart" uri="{C3380CC4-5D6E-409C-BE32-E72D297353CC}">
              <c16:uniqueId val="{00000004-1C99-49B3-9B7C-9FBEBAD56E29}"/>
            </c:ext>
          </c:extLst>
        </c:ser>
        <c:ser>
          <c:idx val="6"/>
          <c:order val="5"/>
          <c:tx>
            <c:strRef>
              <c:f>SLIKA!$C$18</c:f>
              <c:strCache>
                <c:ptCount val="1"/>
                <c:pt idx="0">
                  <c:v>BU</c:v>
                </c:pt>
              </c:strCache>
            </c:strRef>
          </c:tx>
          <c:spPr>
            <a:ln w="19050">
              <a:solidFill>
                <a:srgbClr val="ED7D31"/>
              </a:solidFill>
              <a:prstDash val="solid"/>
            </a:ln>
          </c:spPr>
          <c:marker>
            <c:symbol val="circle"/>
            <c:size val="5"/>
            <c:spPr>
              <a:solidFill>
                <a:srgbClr val="ED7D31"/>
              </a:solidFill>
              <a:ln>
                <a:solidFill>
                  <a:srgbClr val="ED7D31"/>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SLIKA!$D$18:$Z$18</c:f>
              <c:numCache>
                <c:formatCode>#,##0.0</c:formatCode>
                <c:ptCount val="23"/>
                <c:pt idx="16">
                  <c:v>20634.609825397991</c:v>
                </c:pt>
                <c:pt idx="17">
                  <c:v>21354.835263887748</c:v>
                </c:pt>
                <c:pt idx="18">
                  <c:v>22011.781027112007</c:v>
                </c:pt>
                <c:pt idx="19">
                  <c:v>22603.849002026473</c:v>
                </c:pt>
                <c:pt idx="20">
                  <c:v>23545.364396489986</c:v>
                </c:pt>
                <c:pt idx="21">
                  <c:v>23743.483500201241</c:v>
                </c:pt>
                <c:pt idx="22">
                  <c:v>23646.148136434003</c:v>
                </c:pt>
              </c:numCache>
            </c:numRef>
          </c:yVal>
          <c:smooth val="0"/>
          <c:extLst>
            <c:ext xmlns:c16="http://schemas.microsoft.com/office/drawing/2014/chart" uri="{C3380CC4-5D6E-409C-BE32-E72D297353CC}">
              <c16:uniqueId val="{00000005-1C99-49B3-9B7C-9FBEBAD56E29}"/>
            </c:ext>
          </c:extLst>
        </c:ser>
        <c:ser>
          <c:idx val="14"/>
          <c:order val="6"/>
          <c:tx>
            <c:strRef>
              <c:f>SLIKA!$C$12</c:f>
              <c:strCache>
                <c:ptCount val="1"/>
                <c:pt idx="0">
                  <c:v>Dosedanji potek</c:v>
                </c:pt>
              </c:strCache>
            </c:strRef>
          </c:tx>
          <c:spPr>
            <a:ln w="19050">
              <a:solidFill>
                <a:schemeClr val="bg1">
                  <a:lumMod val="50000"/>
                </a:schemeClr>
              </a:solidFill>
            </a:ln>
          </c:spPr>
          <c:marker>
            <c:symbol val="none"/>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SLIKA!$D$12:$Z$12</c:f>
              <c:numCache>
                <c:formatCode>#,##0</c:formatCode>
                <c:ptCount val="23"/>
                <c:pt idx="0">
                  <c:v>13335.846108304595</c:v>
                </c:pt>
                <c:pt idx="1">
                  <c:v>13516.880653630375</c:v>
                </c:pt>
                <c:pt idx="2">
                  <c:v>13383.959413189032</c:v>
                </c:pt>
                <c:pt idx="3">
                  <c:v>15267.290152634872</c:v>
                </c:pt>
                <c:pt idx="4">
                  <c:v>13343.283633221195</c:v>
                </c:pt>
                <c:pt idx="5">
                  <c:v>13429.754317553838</c:v>
                </c:pt>
                <c:pt idx="6">
                  <c:v>13523.843384005277</c:v>
                </c:pt>
                <c:pt idx="7">
                  <c:v>13028.706651286295</c:v>
                </c:pt>
                <c:pt idx="8">
                  <c:v>10980.731876976701</c:v>
                </c:pt>
                <c:pt idx="9">
                  <c:v>16611.922663758596</c:v>
                </c:pt>
                <c:pt idx="10">
                  <c:v>16741.622997960359</c:v>
                </c:pt>
                <c:pt idx="11">
                  <c:v>17750.331851622886</c:v>
                </c:pt>
                <c:pt idx="12">
                  <c:v>17191.657535015111</c:v>
                </c:pt>
              </c:numCache>
            </c:numRef>
          </c:yVal>
          <c:smooth val="0"/>
          <c:extLst>
            <c:ext xmlns:c16="http://schemas.microsoft.com/office/drawing/2014/chart" uri="{C3380CC4-5D6E-409C-BE32-E72D297353CC}">
              <c16:uniqueId val="{00000006-1C99-49B3-9B7C-9FBEBAD56E29}"/>
            </c:ext>
          </c:extLst>
        </c:ser>
        <c:dLbls>
          <c:showLegendKey val="0"/>
          <c:showVal val="0"/>
          <c:showCatName val="0"/>
          <c:showSerName val="0"/>
          <c:showPercent val="0"/>
          <c:showBubbleSize val="0"/>
        </c:dLbls>
        <c:axId val="261492672"/>
        <c:axId val="261493248"/>
      </c:scatterChart>
      <c:valAx>
        <c:axId val="261492672"/>
        <c:scaling>
          <c:orientation val="minMax"/>
        </c:scaling>
        <c:delete val="0"/>
        <c:axPos val="b"/>
        <c:numFmt formatCode="0" sourceLinked="1"/>
        <c:majorTickMark val="out"/>
        <c:minorTickMark val="none"/>
        <c:tickLblPos val="nextTo"/>
        <c:crossAx val="261493248"/>
        <c:crosses val="autoZero"/>
        <c:crossBetween val="midCat"/>
        <c:majorUnit val="10"/>
      </c:valAx>
      <c:valAx>
        <c:axId val="261493248"/>
        <c:scaling>
          <c:orientation val="minMax"/>
        </c:scaling>
        <c:delete val="0"/>
        <c:axPos val="l"/>
        <c:majorGridlines/>
        <c:numFmt formatCode="0%" sourceLinked="0"/>
        <c:majorTickMark val="out"/>
        <c:minorTickMark val="none"/>
        <c:tickLblPos val="nextTo"/>
        <c:crossAx val="261492672"/>
        <c:crosses val="autoZero"/>
        <c:crossBetween val="midCat"/>
      </c:valAx>
    </c:plotArea>
    <c:legend>
      <c:legendPos val="r"/>
      <c:layout>
        <c:manualLayout>
          <c:xMode val="edge"/>
          <c:yMode val="edge"/>
          <c:x val="0.68367282193409307"/>
          <c:y val="0.12471741032370952"/>
          <c:w val="0.31632717806590682"/>
          <c:h val="0.81364537766112566"/>
        </c:manualLayout>
      </c:layout>
      <c:overlay val="0"/>
    </c:legend>
    <c:plotVisOnly val="1"/>
    <c:dispBlanksAs val="gap"/>
    <c:showDLblsOverMax val="0"/>
  </c:chart>
  <c:spPr>
    <a:ln>
      <a:noFill/>
    </a:ln>
  </c:spPr>
  <c:txPr>
    <a:bodyPr/>
    <a:lstStyle/>
    <a:p>
      <a:pPr>
        <a:defRPr sz="1050"/>
      </a:pPr>
      <a:endParaRPr lang="sl-SI"/>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834799640496"/>
          <c:y val="8.7105278506853304E-2"/>
          <c:w val="0.50212668106752134"/>
          <c:h val="0.7351531058617673"/>
        </c:manualLayout>
      </c:layout>
      <c:scatterChart>
        <c:scatterStyle val="lineMarker"/>
        <c:varyColors val="0"/>
        <c:ser>
          <c:idx val="1"/>
          <c:order val="0"/>
          <c:tx>
            <c:strRef>
              <c:f>SLIKA!$C$13</c:f>
              <c:strCache>
                <c:ptCount val="1"/>
                <c:pt idx="0">
                  <c:v>OU</c:v>
                </c:pt>
              </c:strCache>
            </c:strRef>
          </c:tx>
          <c:spPr>
            <a:ln w="19050">
              <a:solidFill>
                <a:schemeClr val="bg1">
                  <a:lumMod val="75000"/>
                </a:schemeClr>
              </a:solidFill>
            </a:ln>
          </c:spPr>
          <c:marker>
            <c:symbol val="circle"/>
            <c:size val="5"/>
            <c:spPr>
              <a:solidFill>
                <a:schemeClr val="bg1">
                  <a:lumMod val="75000"/>
                </a:schemeClr>
              </a:solidFill>
              <a:ln>
                <a:solidFill>
                  <a:schemeClr val="bg1">
                    <a:lumMod val="75000"/>
                  </a:schemeClr>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SLIKA!$D$13:$Z$13</c:f>
              <c:numCache>
                <c:formatCode>#,##0.0</c:formatCode>
                <c:ptCount val="23"/>
                <c:pt idx="15" formatCode="#,##0.00">
                  <c:v>16002.216567818374</c:v>
                </c:pt>
                <c:pt idx="16">
                  <c:v>12265.645286264509</c:v>
                </c:pt>
                <c:pt idx="17">
                  <c:v>12555.722512455981</c:v>
                </c:pt>
                <c:pt idx="18">
                  <c:v>11080.369300816157</c:v>
                </c:pt>
                <c:pt idx="19">
                  <c:v>13227.989565547297</c:v>
                </c:pt>
                <c:pt idx="20">
                  <c:v>13581.723410099537</c:v>
                </c:pt>
                <c:pt idx="21">
                  <c:v>15512.227943131795</c:v>
                </c:pt>
                <c:pt idx="22" formatCode="#,##0.00">
                  <c:v>14898.819669287253</c:v>
                </c:pt>
              </c:numCache>
            </c:numRef>
          </c:yVal>
          <c:smooth val="0"/>
          <c:extLst>
            <c:ext xmlns:c16="http://schemas.microsoft.com/office/drawing/2014/chart" uri="{C3380CC4-5D6E-409C-BE32-E72D297353CC}">
              <c16:uniqueId val="{00000000-29BC-4D15-9A19-A8E04A431198}"/>
            </c:ext>
          </c:extLst>
        </c:ser>
        <c:ser>
          <c:idx val="2"/>
          <c:order val="1"/>
          <c:tx>
            <c:strRef>
              <c:f>SLIKA!$AA$14</c:f>
              <c:strCache>
                <c:ptCount val="1"/>
                <c:pt idx="0">
                  <c:v>Scenariji DU</c:v>
                </c:pt>
              </c:strCache>
            </c:strRef>
          </c:tx>
          <c:spPr>
            <a:ln w="19050">
              <a:solidFill>
                <a:srgbClr val="5B9BD5"/>
              </a:solidFill>
            </a:ln>
          </c:spPr>
          <c:marker>
            <c:symbol val="circle"/>
            <c:size val="5"/>
            <c:spPr>
              <a:solidFill>
                <a:srgbClr val="5B9BD5"/>
              </a:solidFill>
              <a:ln>
                <a:solidFill>
                  <a:srgbClr val="5B9BD5"/>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SLIKA!$D$14:$Z$14</c:f>
              <c:numCache>
                <c:formatCode>#,##0.0</c:formatCode>
                <c:ptCount val="23"/>
                <c:pt idx="15" formatCode="#,##0.00">
                  <c:v>16002.216567818374</c:v>
                </c:pt>
                <c:pt idx="16">
                  <c:v>11261.274427627201</c:v>
                </c:pt>
                <c:pt idx="17">
                  <c:v>10919.006638929915</c:v>
                </c:pt>
                <c:pt idx="18">
                  <c:v>8468.7404596620927</c:v>
                </c:pt>
                <c:pt idx="19">
                  <c:v>6236.0522366944242</c:v>
                </c:pt>
                <c:pt idx="20">
                  <c:v>5000.2747627466169</c:v>
                </c:pt>
                <c:pt idx="21">
                  <c:v>5184.2396089128579</c:v>
                </c:pt>
                <c:pt idx="22">
                  <c:v>3628.3225647383192</c:v>
                </c:pt>
              </c:numCache>
            </c:numRef>
          </c:yVal>
          <c:smooth val="0"/>
          <c:extLst>
            <c:ext xmlns:c16="http://schemas.microsoft.com/office/drawing/2014/chart" uri="{C3380CC4-5D6E-409C-BE32-E72D297353CC}">
              <c16:uniqueId val="{00000001-29BC-4D15-9A19-A8E04A431198}"/>
            </c:ext>
          </c:extLst>
        </c:ser>
        <c:ser>
          <c:idx val="3"/>
          <c:order val="2"/>
          <c:tx>
            <c:strRef>
              <c:f>SLIKA!$AA$16</c:f>
              <c:strCache>
                <c:ptCount val="1"/>
                <c:pt idx="0">
                  <c:v>Scenariji DUA </c:v>
                </c:pt>
              </c:strCache>
            </c:strRef>
          </c:tx>
          <c:spPr>
            <a:ln w="19050">
              <a:solidFill>
                <a:srgbClr val="FFC000"/>
              </a:solidFill>
            </a:ln>
          </c:spPr>
          <c:marker>
            <c:symbol val="circle"/>
            <c:size val="5"/>
            <c:spPr>
              <a:solidFill>
                <a:srgbClr val="FFC000"/>
              </a:solidFill>
              <a:ln>
                <a:solidFill>
                  <a:srgbClr val="FFC000"/>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SLIKA!$D$16:$Z$16</c:f>
              <c:numCache>
                <c:formatCode>#,##0.0</c:formatCode>
                <c:ptCount val="23"/>
                <c:pt idx="15" formatCode="#,##0.00">
                  <c:v>16002.216567818374</c:v>
                </c:pt>
                <c:pt idx="16" formatCode="#,##0.00">
                  <c:v>13007.969220975303</c:v>
                </c:pt>
                <c:pt idx="17" formatCode="#,##0.00">
                  <c:v>12468.347451882064</c:v>
                </c:pt>
                <c:pt idx="18" formatCode="#,##0.00">
                  <c:v>9848.5659734772416</c:v>
                </c:pt>
                <c:pt idx="19" formatCode="#,##0.00">
                  <c:v>6333.8310165666699</c:v>
                </c:pt>
                <c:pt idx="20" formatCode="#,##0.00">
                  <c:v>3181.637112411343</c:v>
                </c:pt>
                <c:pt idx="21" formatCode="#,##0.00">
                  <c:v>1242.5412056609771</c:v>
                </c:pt>
                <c:pt idx="22" formatCode="#,##0.00">
                  <c:v>-1269.5406246412185</c:v>
                </c:pt>
              </c:numCache>
            </c:numRef>
          </c:yVal>
          <c:smooth val="0"/>
          <c:extLst>
            <c:ext xmlns:c16="http://schemas.microsoft.com/office/drawing/2014/chart" uri="{C3380CC4-5D6E-409C-BE32-E72D297353CC}">
              <c16:uniqueId val="{00000002-29BC-4D15-9A19-A8E04A431198}"/>
            </c:ext>
          </c:extLst>
        </c:ser>
        <c:ser>
          <c:idx val="6"/>
          <c:order val="3"/>
          <c:tx>
            <c:strRef>
              <c:f>SLIKA!$C$18</c:f>
              <c:strCache>
                <c:ptCount val="1"/>
                <c:pt idx="0">
                  <c:v>BU</c:v>
                </c:pt>
              </c:strCache>
            </c:strRef>
          </c:tx>
          <c:spPr>
            <a:ln w="19050">
              <a:solidFill>
                <a:srgbClr val="ED7D31"/>
              </a:solidFill>
              <a:prstDash val="solid"/>
            </a:ln>
          </c:spPr>
          <c:marker>
            <c:symbol val="circle"/>
            <c:size val="5"/>
            <c:spPr>
              <a:solidFill>
                <a:srgbClr val="ED7D31"/>
              </a:solidFill>
              <a:ln>
                <a:solidFill>
                  <a:srgbClr val="ED7D31"/>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SLIKA!$D$18:$Z$18</c:f>
              <c:numCache>
                <c:formatCode>#,##0.0</c:formatCode>
                <c:ptCount val="23"/>
                <c:pt idx="16">
                  <c:v>20634.609825397991</c:v>
                </c:pt>
                <c:pt idx="17">
                  <c:v>21354.835263887748</c:v>
                </c:pt>
                <c:pt idx="18">
                  <c:v>22011.781027112007</c:v>
                </c:pt>
                <c:pt idx="19">
                  <c:v>22603.849002026473</c:v>
                </c:pt>
                <c:pt idx="20">
                  <c:v>23545.364396489986</c:v>
                </c:pt>
                <c:pt idx="21">
                  <c:v>23743.483500201241</c:v>
                </c:pt>
                <c:pt idx="22">
                  <c:v>23646.148136434003</c:v>
                </c:pt>
              </c:numCache>
            </c:numRef>
          </c:yVal>
          <c:smooth val="0"/>
          <c:extLst>
            <c:ext xmlns:c16="http://schemas.microsoft.com/office/drawing/2014/chart" uri="{C3380CC4-5D6E-409C-BE32-E72D297353CC}">
              <c16:uniqueId val="{00000003-29BC-4D15-9A19-A8E04A431198}"/>
            </c:ext>
          </c:extLst>
        </c:ser>
        <c:ser>
          <c:idx val="14"/>
          <c:order val="4"/>
          <c:tx>
            <c:strRef>
              <c:f>SLIKA!$C$12</c:f>
              <c:strCache>
                <c:ptCount val="1"/>
                <c:pt idx="0">
                  <c:v>Dosedanji potek</c:v>
                </c:pt>
              </c:strCache>
            </c:strRef>
          </c:tx>
          <c:spPr>
            <a:ln w="19050">
              <a:solidFill>
                <a:schemeClr val="bg1">
                  <a:lumMod val="50000"/>
                </a:schemeClr>
              </a:solidFill>
            </a:ln>
          </c:spPr>
          <c:marker>
            <c:symbol val="none"/>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SLIKA!$D$12:$Z$12</c:f>
              <c:numCache>
                <c:formatCode>#,##0</c:formatCode>
                <c:ptCount val="23"/>
                <c:pt idx="0">
                  <c:v>13335.846108304595</c:v>
                </c:pt>
                <c:pt idx="1">
                  <c:v>13516.880653630375</c:v>
                </c:pt>
                <c:pt idx="2">
                  <c:v>13383.959413189032</c:v>
                </c:pt>
                <c:pt idx="3">
                  <c:v>15267.290152634872</c:v>
                </c:pt>
                <c:pt idx="4">
                  <c:v>13343.283633221195</c:v>
                </c:pt>
                <c:pt idx="5">
                  <c:v>13429.754317553838</c:v>
                </c:pt>
                <c:pt idx="6">
                  <c:v>13523.843384005277</c:v>
                </c:pt>
                <c:pt idx="7">
                  <c:v>13028.706651286295</c:v>
                </c:pt>
                <c:pt idx="8">
                  <c:v>10980.731876976701</c:v>
                </c:pt>
                <c:pt idx="9">
                  <c:v>16611.922663758596</c:v>
                </c:pt>
                <c:pt idx="10">
                  <c:v>16741.622997960359</c:v>
                </c:pt>
                <c:pt idx="11">
                  <c:v>17750.331851622886</c:v>
                </c:pt>
                <c:pt idx="12">
                  <c:v>17191.657535015111</c:v>
                </c:pt>
              </c:numCache>
            </c:numRef>
          </c:yVal>
          <c:smooth val="0"/>
          <c:extLst>
            <c:ext xmlns:c16="http://schemas.microsoft.com/office/drawing/2014/chart" uri="{C3380CC4-5D6E-409C-BE32-E72D297353CC}">
              <c16:uniqueId val="{00000004-29BC-4D15-9A19-A8E04A431198}"/>
            </c:ext>
          </c:extLst>
        </c:ser>
        <c:dLbls>
          <c:showLegendKey val="0"/>
          <c:showVal val="0"/>
          <c:showCatName val="0"/>
          <c:showSerName val="0"/>
          <c:showPercent val="0"/>
          <c:showBubbleSize val="0"/>
        </c:dLbls>
        <c:axId val="261490944"/>
        <c:axId val="261491520"/>
      </c:scatterChart>
      <c:valAx>
        <c:axId val="261490944"/>
        <c:scaling>
          <c:orientation val="minMax"/>
        </c:scaling>
        <c:delete val="0"/>
        <c:axPos val="b"/>
        <c:numFmt formatCode="0" sourceLinked="1"/>
        <c:majorTickMark val="out"/>
        <c:minorTickMark val="none"/>
        <c:tickLblPos val="nextTo"/>
        <c:crossAx val="261491520"/>
        <c:crosses val="autoZero"/>
        <c:crossBetween val="midCat"/>
        <c:majorUnit val="10"/>
      </c:valAx>
      <c:valAx>
        <c:axId val="261491520"/>
        <c:scaling>
          <c:orientation val="minMax"/>
        </c:scaling>
        <c:delete val="0"/>
        <c:axPos val="l"/>
        <c:majorGridlines/>
        <c:numFmt formatCode="0%" sourceLinked="0"/>
        <c:majorTickMark val="out"/>
        <c:minorTickMark val="none"/>
        <c:tickLblPos val="nextTo"/>
        <c:crossAx val="261490944"/>
        <c:crosses val="autoZero"/>
        <c:crossBetween val="midCat"/>
      </c:valAx>
    </c:plotArea>
    <c:legend>
      <c:legendPos val="r"/>
      <c:layout>
        <c:manualLayout>
          <c:xMode val="edge"/>
          <c:yMode val="edge"/>
          <c:x val="0.68367282193409307"/>
          <c:y val="0.12471741032370952"/>
          <c:w val="0.31632717806590682"/>
          <c:h val="0.81364537766112566"/>
        </c:manualLayout>
      </c:layout>
      <c:overlay val="0"/>
    </c:legend>
    <c:plotVisOnly val="1"/>
    <c:dispBlanksAs val="gap"/>
    <c:showDLblsOverMax val="0"/>
  </c:chart>
  <c:spPr>
    <a:ln>
      <a:noFill/>
    </a:ln>
  </c:spPr>
  <c:txPr>
    <a:bodyPr/>
    <a:lstStyle/>
    <a:p>
      <a:pPr>
        <a:defRPr sz="1050"/>
      </a:pPr>
      <a:endParaRPr lang="sl-SI"/>
    </a:p>
  </c:txPr>
  <c:printSettings>
    <c:headerFooter alignWithMargins="0"/>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834799640496"/>
          <c:y val="8.7105278506853304E-2"/>
          <c:w val="0.50212668106752134"/>
          <c:h val="0.7351531058617673"/>
        </c:manualLayout>
      </c:layout>
      <c:scatterChart>
        <c:scatterStyle val="lineMarker"/>
        <c:varyColors val="0"/>
        <c:ser>
          <c:idx val="1"/>
          <c:order val="0"/>
          <c:tx>
            <c:strRef>
              <c:f>SLIKA!$C$13</c:f>
              <c:strCache>
                <c:ptCount val="1"/>
                <c:pt idx="0">
                  <c:v>OU</c:v>
                </c:pt>
              </c:strCache>
            </c:strRef>
          </c:tx>
          <c:spPr>
            <a:ln w="19050">
              <a:solidFill>
                <a:schemeClr val="bg1">
                  <a:lumMod val="75000"/>
                </a:schemeClr>
              </a:solidFill>
            </a:ln>
          </c:spPr>
          <c:marker>
            <c:symbol val="circle"/>
            <c:size val="5"/>
            <c:spPr>
              <a:solidFill>
                <a:schemeClr val="bg1">
                  <a:lumMod val="75000"/>
                </a:schemeClr>
              </a:solidFill>
              <a:ln>
                <a:solidFill>
                  <a:schemeClr val="bg1">
                    <a:lumMod val="75000"/>
                  </a:schemeClr>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SLIKA!$D$13:$Z$13</c:f>
              <c:numCache>
                <c:formatCode>#,##0.0</c:formatCode>
                <c:ptCount val="23"/>
                <c:pt idx="15" formatCode="#,##0.00">
                  <c:v>16002.216567818374</c:v>
                </c:pt>
                <c:pt idx="16">
                  <c:v>12265.645286264509</c:v>
                </c:pt>
                <c:pt idx="17">
                  <c:v>12555.722512455981</c:v>
                </c:pt>
                <c:pt idx="18">
                  <c:v>11080.369300816157</c:v>
                </c:pt>
                <c:pt idx="19">
                  <c:v>13227.989565547297</c:v>
                </c:pt>
                <c:pt idx="20">
                  <c:v>13581.723410099537</c:v>
                </c:pt>
                <c:pt idx="21">
                  <c:v>15512.227943131795</c:v>
                </c:pt>
                <c:pt idx="22" formatCode="#,##0.00">
                  <c:v>14898.819669287253</c:v>
                </c:pt>
              </c:numCache>
            </c:numRef>
          </c:yVal>
          <c:smooth val="0"/>
          <c:extLst>
            <c:ext xmlns:c16="http://schemas.microsoft.com/office/drawing/2014/chart" uri="{C3380CC4-5D6E-409C-BE32-E72D297353CC}">
              <c16:uniqueId val="{00000000-56B8-4F77-8173-853946CDEE3E}"/>
            </c:ext>
          </c:extLst>
        </c:ser>
        <c:ser>
          <c:idx val="2"/>
          <c:order val="1"/>
          <c:tx>
            <c:strRef>
              <c:f>SLIKA!$AA$14</c:f>
              <c:strCache>
                <c:ptCount val="1"/>
                <c:pt idx="0">
                  <c:v>Scenariji DU</c:v>
                </c:pt>
              </c:strCache>
            </c:strRef>
          </c:tx>
          <c:spPr>
            <a:ln w="19050">
              <a:solidFill>
                <a:srgbClr val="5B9BD5"/>
              </a:solidFill>
            </a:ln>
          </c:spPr>
          <c:marker>
            <c:symbol val="circle"/>
            <c:size val="5"/>
            <c:spPr>
              <a:solidFill>
                <a:srgbClr val="5B9BD5"/>
              </a:solidFill>
              <a:ln>
                <a:solidFill>
                  <a:srgbClr val="5B9BD5"/>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SLIKA!$D$14:$Z$14</c:f>
              <c:numCache>
                <c:formatCode>#,##0.0</c:formatCode>
                <c:ptCount val="23"/>
                <c:pt idx="15" formatCode="#,##0.00">
                  <c:v>16002.216567818374</c:v>
                </c:pt>
                <c:pt idx="16">
                  <c:v>11261.274427627201</c:v>
                </c:pt>
                <c:pt idx="17">
                  <c:v>10919.006638929915</c:v>
                </c:pt>
                <c:pt idx="18">
                  <c:v>8468.7404596620927</c:v>
                </c:pt>
                <c:pt idx="19">
                  <c:v>6236.0522366944242</c:v>
                </c:pt>
                <c:pt idx="20">
                  <c:v>5000.2747627466169</c:v>
                </c:pt>
                <c:pt idx="21">
                  <c:v>5184.2396089128579</c:v>
                </c:pt>
                <c:pt idx="22">
                  <c:v>3628.3225647383192</c:v>
                </c:pt>
              </c:numCache>
            </c:numRef>
          </c:yVal>
          <c:smooth val="0"/>
          <c:extLst>
            <c:ext xmlns:c16="http://schemas.microsoft.com/office/drawing/2014/chart" uri="{C3380CC4-5D6E-409C-BE32-E72D297353CC}">
              <c16:uniqueId val="{00000001-56B8-4F77-8173-853946CDEE3E}"/>
            </c:ext>
          </c:extLst>
        </c:ser>
        <c:ser>
          <c:idx val="3"/>
          <c:order val="2"/>
          <c:tx>
            <c:strRef>
              <c:f>SLIKA!$AA$16</c:f>
              <c:strCache>
                <c:ptCount val="1"/>
                <c:pt idx="0">
                  <c:v>Scenariji DUA </c:v>
                </c:pt>
              </c:strCache>
            </c:strRef>
          </c:tx>
          <c:spPr>
            <a:ln w="19050">
              <a:solidFill>
                <a:srgbClr val="FFC000"/>
              </a:solidFill>
            </a:ln>
          </c:spPr>
          <c:marker>
            <c:symbol val="circle"/>
            <c:size val="5"/>
            <c:spPr>
              <a:solidFill>
                <a:srgbClr val="FFC000"/>
              </a:solidFill>
              <a:ln>
                <a:solidFill>
                  <a:srgbClr val="FFC000"/>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SLIKA!$D$16:$Z$16</c:f>
              <c:numCache>
                <c:formatCode>#,##0.0</c:formatCode>
                <c:ptCount val="23"/>
                <c:pt idx="15" formatCode="#,##0.00">
                  <c:v>16002.216567818374</c:v>
                </c:pt>
                <c:pt idx="16" formatCode="#,##0.00">
                  <c:v>13007.969220975303</c:v>
                </c:pt>
                <c:pt idx="17" formatCode="#,##0.00">
                  <c:v>12468.347451882064</c:v>
                </c:pt>
                <c:pt idx="18" formatCode="#,##0.00">
                  <c:v>9848.5659734772416</c:v>
                </c:pt>
                <c:pt idx="19" formatCode="#,##0.00">
                  <c:v>6333.8310165666699</c:v>
                </c:pt>
                <c:pt idx="20" formatCode="#,##0.00">
                  <c:v>3181.637112411343</c:v>
                </c:pt>
                <c:pt idx="21" formatCode="#,##0.00">
                  <c:v>1242.5412056609771</c:v>
                </c:pt>
                <c:pt idx="22" formatCode="#,##0.00">
                  <c:v>-1269.5406246412185</c:v>
                </c:pt>
              </c:numCache>
            </c:numRef>
          </c:yVal>
          <c:smooth val="0"/>
          <c:extLst>
            <c:ext xmlns:c16="http://schemas.microsoft.com/office/drawing/2014/chart" uri="{C3380CC4-5D6E-409C-BE32-E72D297353CC}">
              <c16:uniqueId val="{00000002-56B8-4F77-8173-853946CDEE3E}"/>
            </c:ext>
          </c:extLst>
        </c:ser>
        <c:ser>
          <c:idx val="14"/>
          <c:order val="3"/>
          <c:tx>
            <c:strRef>
              <c:f>SLIKA!$C$12</c:f>
              <c:strCache>
                <c:ptCount val="1"/>
                <c:pt idx="0">
                  <c:v>Dosedanji potek</c:v>
                </c:pt>
              </c:strCache>
            </c:strRef>
          </c:tx>
          <c:spPr>
            <a:ln w="19050">
              <a:solidFill>
                <a:schemeClr val="bg1">
                  <a:lumMod val="50000"/>
                </a:schemeClr>
              </a:solidFill>
            </a:ln>
          </c:spPr>
          <c:marker>
            <c:symbol val="none"/>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SLIKA!$D$12:$Z$12</c:f>
              <c:numCache>
                <c:formatCode>#,##0</c:formatCode>
                <c:ptCount val="23"/>
                <c:pt idx="0">
                  <c:v>13335.846108304595</c:v>
                </c:pt>
                <c:pt idx="1">
                  <c:v>13516.880653630375</c:v>
                </c:pt>
                <c:pt idx="2">
                  <c:v>13383.959413189032</c:v>
                </c:pt>
                <c:pt idx="3">
                  <c:v>15267.290152634872</c:v>
                </c:pt>
                <c:pt idx="4">
                  <c:v>13343.283633221195</c:v>
                </c:pt>
                <c:pt idx="5">
                  <c:v>13429.754317553838</c:v>
                </c:pt>
                <c:pt idx="6">
                  <c:v>13523.843384005277</c:v>
                </c:pt>
                <c:pt idx="7">
                  <c:v>13028.706651286295</c:v>
                </c:pt>
                <c:pt idx="8">
                  <c:v>10980.731876976701</c:v>
                </c:pt>
                <c:pt idx="9">
                  <c:v>16611.922663758596</c:v>
                </c:pt>
                <c:pt idx="10">
                  <c:v>16741.622997960359</c:v>
                </c:pt>
                <c:pt idx="11">
                  <c:v>17750.331851622886</c:v>
                </c:pt>
                <c:pt idx="12">
                  <c:v>17191.657535015111</c:v>
                </c:pt>
              </c:numCache>
            </c:numRef>
          </c:yVal>
          <c:smooth val="0"/>
          <c:extLst>
            <c:ext xmlns:c16="http://schemas.microsoft.com/office/drawing/2014/chart" uri="{C3380CC4-5D6E-409C-BE32-E72D297353CC}">
              <c16:uniqueId val="{00000003-56B8-4F77-8173-853946CDEE3E}"/>
            </c:ext>
          </c:extLst>
        </c:ser>
        <c:dLbls>
          <c:showLegendKey val="0"/>
          <c:showVal val="0"/>
          <c:showCatName val="0"/>
          <c:showSerName val="0"/>
          <c:showPercent val="0"/>
          <c:showBubbleSize val="0"/>
        </c:dLbls>
        <c:axId val="261490368"/>
        <c:axId val="261492096"/>
      </c:scatterChart>
      <c:valAx>
        <c:axId val="261490368"/>
        <c:scaling>
          <c:orientation val="minMax"/>
        </c:scaling>
        <c:delete val="0"/>
        <c:axPos val="b"/>
        <c:numFmt formatCode="0" sourceLinked="1"/>
        <c:majorTickMark val="out"/>
        <c:minorTickMark val="none"/>
        <c:tickLblPos val="nextTo"/>
        <c:crossAx val="261492096"/>
        <c:crosses val="autoZero"/>
        <c:crossBetween val="midCat"/>
        <c:majorUnit val="10"/>
      </c:valAx>
      <c:valAx>
        <c:axId val="261492096"/>
        <c:scaling>
          <c:orientation val="minMax"/>
        </c:scaling>
        <c:delete val="0"/>
        <c:axPos val="l"/>
        <c:majorGridlines/>
        <c:title>
          <c:tx>
            <c:rich>
              <a:bodyPr rot="-5400000" vert="horz"/>
              <a:lstStyle/>
              <a:p>
                <a:pPr>
                  <a:defRPr sz="1050"/>
                </a:pPr>
                <a:r>
                  <a:rPr lang="en-US" sz="1050" b="1" i="0" baseline="0">
                    <a:effectLst/>
                  </a:rPr>
                  <a:t>Indeks</a:t>
                </a:r>
                <a:r>
                  <a:rPr lang="sl-SI" sz="1050" b="1" i="0" baseline="0">
                    <a:effectLst/>
                  </a:rPr>
                  <a:t> </a:t>
                </a:r>
                <a:r>
                  <a:rPr lang="en-US" sz="1050" b="1" i="0" baseline="0">
                    <a:effectLst/>
                  </a:rPr>
                  <a:t>[2005=100]</a:t>
                </a:r>
                <a:endParaRPr lang="sl-SI" sz="1050" b="1" i="0" baseline="0">
                  <a:effectLst/>
                </a:endParaRPr>
              </a:p>
            </c:rich>
          </c:tx>
          <c:overlay val="0"/>
        </c:title>
        <c:numFmt formatCode="0%" sourceLinked="0"/>
        <c:majorTickMark val="out"/>
        <c:minorTickMark val="none"/>
        <c:tickLblPos val="nextTo"/>
        <c:crossAx val="261490368"/>
        <c:crosses val="autoZero"/>
        <c:crossBetween val="midCat"/>
      </c:valAx>
    </c:plotArea>
    <c:legend>
      <c:legendPos val="r"/>
      <c:layout>
        <c:manualLayout>
          <c:xMode val="edge"/>
          <c:yMode val="edge"/>
          <c:x val="0.68367282193409307"/>
          <c:y val="0.12471741032370952"/>
          <c:w val="0.31632717806590682"/>
          <c:h val="0.81364537766112566"/>
        </c:manualLayout>
      </c:layout>
      <c:overlay val="0"/>
    </c:legend>
    <c:plotVisOnly val="1"/>
    <c:dispBlanksAs val="gap"/>
    <c:showDLblsOverMax val="0"/>
  </c:chart>
  <c:spPr>
    <a:ln>
      <a:noFill/>
    </a:ln>
  </c:spPr>
  <c:txPr>
    <a:bodyPr/>
    <a:lstStyle/>
    <a:p>
      <a:pPr>
        <a:defRPr sz="1050"/>
      </a:pPr>
      <a:endParaRPr lang="sl-SI"/>
    </a:p>
  </c:txPr>
  <c:printSettings>
    <c:headerFooter alignWithMargins="0"/>
    <c:pageMargins b="1" l="0.75" r="0.75" t="1" header="0.5" footer="0.5"/>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31829365527481"/>
          <c:y val="8.7105278506853304E-2"/>
          <c:w val="0.50212668106752134"/>
          <c:h val="0.7351531058617673"/>
        </c:manualLayout>
      </c:layout>
      <c:scatterChart>
        <c:scatterStyle val="lineMarker"/>
        <c:varyColors val="0"/>
        <c:ser>
          <c:idx val="1"/>
          <c:order val="0"/>
          <c:tx>
            <c:strRef>
              <c:f>SLIKA!$C$13</c:f>
              <c:strCache>
                <c:ptCount val="1"/>
                <c:pt idx="0">
                  <c:v>OU</c:v>
                </c:pt>
              </c:strCache>
            </c:strRef>
          </c:tx>
          <c:spPr>
            <a:ln w="19050">
              <a:solidFill>
                <a:schemeClr val="bg1">
                  <a:lumMod val="75000"/>
                </a:schemeClr>
              </a:solidFill>
            </a:ln>
          </c:spPr>
          <c:marker>
            <c:symbol val="circle"/>
            <c:size val="5"/>
            <c:spPr>
              <a:solidFill>
                <a:schemeClr val="bg1">
                  <a:lumMod val="75000"/>
                </a:schemeClr>
              </a:solidFill>
              <a:ln>
                <a:solidFill>
                  <a:schemeClr val="bg1">
                    <a:lumMod val="75000"/>
                  </a:schemeClr>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SLIKA!$D$13:$Z$13</c:f>
              <c:numCache>
                <c:formatCode>#,##0.0</c:formatCode>
                <c:ptCount val="23"/>
                <c:pt idx="15" formatCode="#,##0.00">
                  <c:v>16002.216567818374</c:v>
                </c:pt>
                <c:pt idx="16">
                  <c:v>12265.645286264509</c:v>
                </c:pt>
                <c:pt idx="17">
                  <c:v>12555.722512455981</c:v>
                </c:pt>
                <c:pt idx="18">
                  <c:v>11080.369300816157</c:v>
                </c:pt>
                <c:pt idx="19">
                  <c:v>13227.989565547297</c:v>
                </c:pt>
                <c:pt idx="20">
                  <c:v>13581.723410099537</c:v>
                </c:pt>
                <c:pt idx="21">
                  <c:v>15512.227943131795</c:v>
                </c:pt>
                <c:pt idx="22" formatCode="#,##0.00">
                  <c:v>14898.819669287253</c:v>
                </c:pt>
              </c:numCache>
            </c:numRef>
          </c:yVal>
          <c:smooth val="0"/>
          <c:extLst>
            <c:ext xmlns:c16="http://schemas.microsoft.com/office/drawing/2014/chart" uri="{C3380CC4-5D6E-409C-BE32-E72D297353CC}">
              <c16:uniqueId val="{00000000-2B0B-4DCD-9FF8-01539A87D724}"/>
            </c:ext>
          </c:extLst>
        </c:ser>
        <c:ser>
          <c:idx val="10"/>
          <c:order val="1"/>
          <c:tx>
            <c:strRef>
              <c:f>SLIKA!$C$15</c:f>
              <c:strCache>
                <c:ptCount val="1"/>
                <c:pt idx="0">
                  <c:v>DU SNP</c:v>
                </c:pt>
              </c:strCache>
            </c:strRef>
          </c:tx>
          <c:spPr>
            <a:ln w="19050">
              <a:solidFill>
                <a:schemeClr val="tx2"/>
              </a:solidFill>
            </a:ln>
          </c:spPr>
          <c:marker>
            <c:symbol val="circle"/>
            <c:size val="5"/>
            <c:spPr>
              <a:solidFill>
                <a:schemeClr val="tx2"/>
              </a:solidFill>
              <a:ln>
                <a:solidFill>
                  <a:schemeClr val="tx2"/>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SLIKA!$D$15:$Z$15</c:f>
              <c:numCache>
                <c:formatCode>#,##0.0</c:formatCode>
                <c:ptCount val="23"/>
                <c:pt idx="15" formatCode="#,##0.00">
                  <c:v>16002.216567818374</c:v>
                </c:pt>
                <c:pt idx="16">
                  <c:v>11261.239041161489</c:v>
                </c:pt>
                <c:pt idx="17">
                  <c:v>10918.833506269222</c:v>
                </c:pt>
                <c:pt idx="18">
                  <c:v>8468.3390954396418</c:v>
                </c:pt>
                <c:pt idx="19">
                  <c:v>6904.4053551438865</c:v>
                </c:pt>
                <c:pt idx="20">
                  <c:v>5718.5382230271598</c:v>
                </c:pt>
                <c:pt idx="21">
                  <c:v>6422.9753145882642</c:v>
                </c:pt>
                <c:pt idx="22">
                  <c:v>4288.6185983183404</c:v>
                </c:pt>
              </c:numCache>
            </c:numRef>
          </c:yVal>
          <c:smooth val="0"/>
          <c:extLst>
            <c:ext xmlns:c16="http://schemas.microsoft.com/office/drawing/2014/chart" uri="{C3380CC4-5D6E-409C-BE32-E72D297353CC}">
              <c16:uniqueId val="{00000001-2B0B-4DCD-9FF8-01539A87D724}"/>
            </c:ext>
          </c:extLst>
        </c:ser>
        <c:ser>
          <c:idx val="2"/>
          <c:order val="2"/>
          <c:tx>
            <c:strRef>
              <c:f>SLIKA!$C$14</c:f>
              <c:strCache>
                <c:ptCount val="1"/>
                <c:pt idx="0">
                  <c:v>DU JE</c:v>
                </c:pt>
              </c:strCache>
            </c:strRef>
          </c:tx>
          <c:spPr>
            <a:ln w="19050">
              <a:solidFill>
                <a:srgbClr val="5B9BD5"/>
              </a:solidFill>
            </a:ln>
          </c:spPr>
          <c:marker>
            <c:symbol val="circle"/>
            <c:size val="5"/>
            <c:spPr>
              <a:solidFill>
                <a:srgbClr val="5B9BD5"/>
              </a:solidFill>
              <a:ln>
                <a:solidFill>
                  <a:srgbClr val="5B9BD5"/>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SLIKA!$D$14:$Z$14</c:f>
              <c:numCache>
                <c:formatCode>#,##0.0</c:formatCode>
                <c:ptCount val="23"/>
                <c:pt idx="15" formatCode="#,##0.00">
                  <c:v>16002.216567818374</c:v>
                </c:pt>
                <c:pt idx="16">
                  <c:v>11261.274427627201</c:v>
                </c:pt>
                <c:pt idx="17">
                  <c:v>10919.006638929915</c:v>
                </c:pt>
                <c:pt idx="18">
                  <c:v>8468.7404596620927</c:v>
                </c:pt>
                <c:pt idx="19">
                  <c:v>6236.0522366944242</c:v>
                </c:pt>
                <c:pt idx="20">
                  <c:v>5000.2747627466169</c:v>
                </c:pt>
                <c:pt idx="21">
                  <c:v>5184.2396089128579</c:v>
                </c:pt>
                <c:pt idx="22">
                  <c:v>3628.3225647383192</c:v>
                </c:pt>
              </c:numCache>
            </c:numRef>
          </c:yVal>
          <c:smooth val="0"/>
          <c:extLst>
            <c:ext xmlns:c16="http://schemas.microsoft.com/office/drawing/2014/chart" uri="{C3380CC4-5D6E-409C-BE32-E72D297353CC}">
              <c16:uniqueId val="{00000002-2B0B-4DCD-9FF8-01539A87D724}"/>
            </c:ext>
          </c:extLst>
        </c:ser>
        <c:ser>
          <c:idx val="4"/>
          <c:order val="3"/>
          <c:tx>
            <c:strRef>
              <c:f>SLIKA!$C$17</c:f>
              <c:strCache>
                <c:ptCount val="1"/>
                <c:pt idx="0">
                  <c:v>DUA SNP</c:v>
                </c:pt>
              </c:strCache>
            </c:strRef>
          </c:tx>
          <c:spPr>
            <a:ln w="19050">
              <a:solidFill>
                <a:srgbClr val="70AD47"/>
              </a:solidFill>
            </a:ln>
          </c:spPr>
          <c:marker>
            <c:symbol val="circle"/>
            <c:size val="5"/>
            <c:spPr>
              <a:solidFill>
                <a:srgbClr val="70AD47"/>
              </a:solidFill>
              <a:ln>
                <a:solidFill>
                  <a:srgbClr val="70AD47"/>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SLIKA!$D$17:$Z$17</c:f>
              <c:numCache>
                <c:formatCode>#,##0.0</c:formatCode>
                <c:ptCount val="23"/>
                <c:pt idx="15" formatCode="#,##0.00">
                  <c:v>16002.216567818374</c:v>
                </c:pt>
                <c:pt idx="16" formatCode="#,##0.00">
                  <c:v>13007.969220975303</c:v>
                </c:pt>
                <c:pt idx="17" formatCode="#,##0.00">
                  <c:v>12468.347451882064</c:v>
                </c:pt>
                <c:pt idx="18" formatCode="#,##0.00">
                  <c:v>9848.56705660632</c:v>
                </c:pt>
                <c:pt idx="19" formatCode="#,##0.00">
                  <c:v>6792.1956317548629</c:v>
                </c:pt>
                <c:pt idx="20" formatCode="#,##0.00">
                  <c:v>3663.6042329413758</c:v>
                </c:pt>
                <c:pt idx="21" formatCode="#,##0.00">
                  <c:v>1758.5422016412872</c:v>
                </c:pt>
                <c:pt idx="22" formatCode="#,##0.00">
                  <c:v>-1231.2674210083542</c:v>
                </c:pt>
              </c:numCache>
            </c:numRef>
          </c:yVal>
          <c:smooth val="0"/>
          <c:extLst>
            <c:ext xmlns:c16="http://schemas.microsoft.com/office/drawing/2014/chart" uri="{C3380CC4-5D6E-409C-BE32-E72D297353CC}">
              <c16:uniqueId val="{00000003-2B0B-4DCD-9FF8-01539A87D724}"/>
            </c:ext>
          </c:extLst>
        </c:ser>
        <c:ser>
          <c:idx val="3"/>
          <c:order val="4"/>
          <c:tx>
            <c:strRef>
              <c:f>SLIKA!$C$16</c:f>
              <c:strCache>
                <c:ptCount val="1"/>
                <c:pt idx="0">
                  <c:v>DUA JE</c:v>
                </c:pt>
              </c:strCache>
            </c:strRef>
          </c:tx>
          <c:spPr>
            <a:ln w="19050">
              <a:solidFill>
                <a:srgbClr val="FFC000"/>
              </a:solidFill>
            </a:ln>
          </c:spPr>
          <c:marker>
            <c:symbol val="circle"/>
            <c:size val="5"/>
            <c:spPr>
              <a:solidFill>
                <a:srgbClr val="FFC000"/>
              </a:solidFill>
              <a:ln>
                <a:solidFill>
                  <a:srgbClr val="FFC000"/>
                </a:solidFill>
              </a:ln>
            </c:spPr>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SLIKA!$D$16:$Z$16</c:f>
              <c:numCache>
                <c:formatCode>#,##0.0</c:formatCode>
                <c:ptCount val="23"/>
                <c:pt idx="15" formatCode="#,##0.00">
                  <c:v>16002.216567818374</c:v>
                </c:pt>
                <c:pt idx="16" formatCode="#,##0.00">
                  <c:v>13007.969220975303</c:v>
                </c:pt>
                <c:pt idx="17" formatCode="#,##0.00">
                  <c:v>12468.347451882064</c:v>
                </c:pt>
                <c:pt idx="18" formatCode="#,##0.00">
                  <c:v>9848.5659734772416</c:v>
                </c:pt>
                <c:pt idx="19" formatCode="#,##0.00">
                  <c:v>6333.8310165666699</c:v>
                </c:pt>
                <c:pt idx="20" formatCode="#,##0.00">
                  <c:v>3181.637112411343</c:v>
                </c:pt>
                <c:pt idx="21" formatCode="#,##0.00">
                  <c:v>1242.5412056609771</c:v>
                </c:pt>
                <c:pt idx="22" formatCode="#,##0.00">
                  <c:v>-1269.5406246412185</c:v>
                </c:pt>
              </c:numCache>
            </c:numRef>
          </c:yVal>
          <c:smooth val="0"/>
          <c:extLst>
            <c:ext xmlns:c16="http://schemas.microsoft.com/office/drawing/2014/chart" uri="{C3380CC4-5D6E-409C-BE32-E72D297353CC}">
              <c16:uniqueId val="{00000004-2B0B-4DCD-9FF8-01539A87D724}"/>
            </c:ext>
          </c:extLst>
        </c:ser>
        <c:ser>
          <c:idx val="14"/>
          <c:order val="5"/>
          <c:tx>
            <c:strRef>
              <c:f>SLIKA!$C$12</c:f>
              <c:strCache>
                <c:ptCount val="1"/>
                <c:pt idx="0">
                  <c:v>Dosedanji potek</c:v>
                </c:pt>
              </c:strCache>
            </c:strRef>
          </c:tx>
          <c:spPr>
            <a:ln w="19050">
              <a:solidFill>
                <a:schemeClr val="bg1">
                  <a:lumMod val="50000"/>
                </a:schemeClr>
              </a:solidFill>
            </a:ln>
          </c:spPr>
          <c:marker>
            <c:symbol val="none"/>
          </c:marker>
          <c:xVal>
            <c:numRef>
              <c:f>SLIKA!$D$11:$Z$11</c:f>
              <c:numCache>
                <c:formatCode>0</c:formatCode>
                <c:ptCount val="2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2017</c:v>
                </c:pt>
                <c:pt idx="16">
                  <c:v>2020</c:v>
                </c:pt>
                <c:pt idx="17">
                  <c:v>2025</c:v>
                </c:pt>
                <c:pt idx="18">
                  <c:v>2030</c:v>
                </c:pt>
                <c:pt idx="19">
                  <c:v>2035</c:v>
                </c:pt>
                <c:pt idx="20">
                  <c:v>2040</c:v>
                </c:pt>
                <c:pt idx="21">
                  <c:v>2045</c:v>
                </c:pt>
                <c:pt idx="22">
                  <c:v>2050</c:v>
                </c:pt>
              </c:numCache>
            </c:numRef>
          </c:xVal>
          <c:yVal>
            <c:numRef>
              <c:f>SLIKA!$D$12:$Z$12</c:f>
              <c:numCache>
                <c:formatCode>#,##0</c:formatCode>
                <c:ptCount val="23"/>
                <c:pt idx="0">
                  <c:v>13335.846108304595</c:v>
                </c:pt>
                <c:pt idx="1">
                  <c:v>13516.880653630375</c:v>
                </c:pt>
                <c:pt idx="2">
                  <c:v>13383.959413189032</c:v>
                </c:pt>
                <c:pt idx="3">
                  <c:v>15267.290152634872</c:v>
                </c:pt>
                <c:pt idx="4">
                  <c:v>13343.283633221195</c:v>
                </c:pt>
                <c:pt idx="5">
                  <c:v>13429.754317553838</c:v>
                </c:pt>
                <c:pt idx="6">
                  <c:v>13523.843384005277</c:v>
                </c:pt>
                <c:pt idx="7">
                  <c:v>13028.706651286295</c:v>
                </c:pt>
                <c:pt idx="8">
                  <c:v>10980.731876976701</c:v>
                </c:pt>
                <c:pt idx="9">
                  <c:v>16611.922663758596</c:v>
                </c:pt>
                <c:pt idx="10">
                  <c:v>16741.622997960359</c:v>
                </c:pt>
                <c:pt idx="11">
                  <c:v>17750.331851622886</c:v>
                </c:pt>
                <c:pt idx="12">
                  <c:v>17191.657535015111</c:v>
                </c:pt>
              </c:numCache>
            </c:numRef>
          </c:yVal>
          <c:smooth val="0"/>
          <c:extLst>
            <c:ext xmlns:c16="http://schemas.microsoft.com/office/drawing/2014/chart" uri="{C3380CC4-5D6E-409C-BE32-E72D297353CC}">
              <c16:uniqueId val="{00000005-2B0B-4DCD-9FF8-01539A87D724}"/>
            </c:ext>
          </c:extLst>
        </c:ser>
        <c:dLbls>
          <c:showLegendKey val="0"/>
          <c:showVal val="0"/>
          <c:showCatName val="0"/>
          <c:showSerName val="0"/>
          <c:showPercent val="0"/>
          <c:showBubbleSize val="0"/>
        </c:dLbls>
        <c:axId val="262352256"/>
        <c:axId val="262352832"/>
      </c:scatterChart>
      <c:valAx>
        <c:axId val="262352256"/>
        <c:scaling>
          <c:orientation val="minMax"/>
        </c:scaling>
        <c:delete val="0"/>
        <c:axPos val="b"/>
        <c:numFmt formatCode="0" sourceLinked="1"/>
        <c:majorTickMark val="out"/>
        <c:minorTickMark val="none"/>
        <c:tickLblPos val="nextTo"/>
        <c:crossAx val="262352832"/>
        <c:crosses val="autoZero"/>
        <c:crossBetween val="midCat"/>
        <c:majorUnit val="10"/>
      </c:valAx>
      <c:valAx>
        <c:axId val="262352832"/>
        <c:scaling>
          <c:orientation val="minMax"/>
        </c:scaling>
        <c:delete val="0"/>
        <c:axPos val="l"/>
        <c:majorGridlines/>
        <c:title>
          <c:tx>
            <c:rich>
              <a:bodyPr rot="-5400000" vert="horz"/>
              <a:lstStyle/>
              <a:p>
                <a:pPr>
                  <a:defRPr/>
                </a:pPr>
                <a:r>
                  <a:rPr lang="en-US"/>
                  <a:t>Indeks</a:t>
                </a:r>
                <a:r>
                  <a:rPr lang="sl-SI"/>
                  <a:t> </a:t>
                </a:r>
                <a:r>
                  <a:rPr lang="en-US"/>
                  <a:t>[2005=100]</a:t>
                </a:r>
              </a:p>
            </c:rich>
          </c:tx>
          <c:layout>
            <c:manualLayout>
              <c:xMode val="edge"/>
              <c:yMode val="edge"/>
              <c:x val="5.1567754040253225E-2"/>
              <c:y val="0.29495946340040829"/>
            </c:manualLayout>
          </c:layout>
          <c:overlay val="0"/>
        </c:title>
        <c:numFmt formatCode="0%" sourceLinked="0"/>
        <c:majorTickMark val="out"/>
        <c:minorTickMark val="none"/>
        <c:tickLblPos val="nextTo"/>
        <c:crossAx val="262352256"/>
        <c:crosses val="autoZero"/>
        <c:crossBetween val="midCat"/>
      </c:valAx>
    </c:plotArea>
    <c:legend>
      <c:legendPos val="r"/>
      <c:layout>
        <c:manualLayout>
          <c:xMode val="edge"/>
          <c:yMode val="edge"/>
          <c:x val="0.68367282193409307"/>
          <c:y val="0.12471741032370952"/>
          <c:w val="0.31632717806590682"/>
          <c:h val="0.81364537766112566"/>
        </c:manualLayout>
      </c:layout>
      <c:overlay val="0"/>
    </c:legend>
    <c:plotVisOnly val="1"/>
    <c:dispBlanksAs val="gap"/>
    <c:showDLblsOverMax val="0"/>
  </c:chart>
  <c:spPr>
    <a:ln>
      <a:noFill/>
    </a:ln>
  </c:spPr>
  <c:txPr>
    <a:bodyPr/>
    <a:lstStyle/>
    <a:p>
      <a:pPr>
        <a:defRPr sz="1050"/>
      </a:pPr>
      <a:endParaRPr lang="sl-SI"/>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EnergetskaBilanca!$C$265</c:f>
              <c:strCache>
                <c:ptCount val="1"/>
              </c:strCache>
            </c:strRef>
          </c:tx>
          <c:spPr>
            <a:solidFill>
              <a:schemeClr val="accent1"/>
            </a:solidFill>
            <a:ln>
              <a:noFill/>
            </a:ln>
            <a:effectLst/>
          </c:spPr>
          <c:invertIfNegative val="0"/>
          <c:cat>
            <c:multiLvlStrRef>
              <c:f>EnergetskaBilanca!$E$263:$M$264</c:f>
            </c:multiLvlStrRef>
          </c:cat>
          <c:val>
            <c:numRef>
              <c:f>EnergetskaBilanca!$E$265:$M$265</c:f>
              <c:numCache>
                <c:formatCode>General</c:formatCode>
                <c:ptCount val="9"/>
              </c:numCache>
            </c:numRef>
          </c:val>
          <c:extLst>
            <c:ext xmlns:c16="http://schemas.microsoft.com/office/drawing/2014/chart" uri="{C3380CC4-5D6E-409C-BE32-E72D297353CC}">
              <c16:uniqueId val="{00000000-EB48-4584-8DF0-A23E7FA120C1}"/>
            </c:ext>
          </c:extLst>
        </c:ser>
        <c:ser>
          <c:idx val="1"/>
          <c:order val="1"/>
          <c:tx>
            <c:strRef>
              <c:f>EnergetskaBilanca!$C$266</c:f>
              <c:strCache>
                <c:ptCount val="1"/>
              </c:strCache>
            </c:strRef>
          </c:tx>
          <c:spPr>
            <a:solidFill>
              <a:schemeClr val="accent2"/>
            </a:solidFill>
            <a:ln>
              <a:noFill/>
            </a:ln>
            <a:effectLst/>
          </c:spPr>
          <c:invertIfNegative val="0"/>
          <c:cat>
            <c:multiLvlStrRef>
              <c:f>EnergetskaBilanca!$E$263:$M$264</c:f>
            </c:multiLvlStrRef>
          </c:cat>
          <c:val>
            <c:numRef>
              <c:f>EnergetskaBilanca!$E$266:$M$266</c:f>
              <c:numCache>
                <c:formatCode>General</c:formatCode>
                <c:ptCount val="9"/>
              </c:numCache>
            </c:numRef>
          </c:val>
          <c:extLst>
            <c:ext xmlns:c16="http://schemas.microsoft.com/office/drawing/2014/chart" uri="{C3380CC4-5D6E-409C-BE32-E72D297353CC}">
              <c16:uniqueId val="{00000001-EB48-4584-8DF0-A23E7FA120C1}"/>
            </c:ext>
          </c:extLst>
        </c:ser>
        <c:ser>
          <c:idx val="2"/>
          <c:order val="2"/>
          <c:tx>
            <c:strRef>
              <c:f>EnergetskaBilanca!$C$267</c:f>
              <c:strCache>
                <c:ptCount val="1"/>
              </c:strCache>
            </c:strRef>
          </c:tx>
          <c:spPr>
            <a:solidFill>
              <a:schemeClr val="accent3"/>
            </a:solidFill>
            <a:ln>
              <a:noFill/>
            </a:ln>
            <a:effectLst/>
          </c:spPr>
          <c:invertIfNegative val="0"/>
          <c:cat>
            <c:multiLvlStrRef>
              <c:f>EnergetskaBilanca!$E$263:$M$264</c:f>
            </c:multiLvlStrRef>
          </c:cat>
          <c:val>
            <c:numRef>
              <c:f>EnergetskaBilanca!$E$267:$M$267</c:f>
              <c:numCache>
                <c:formatCode>General</c:formatCode>
                <c:ptCount val="9"/>
              </c:numCache>
            </c:numRef>
          </c:val>
          <c:extLst>
            <c:ext xmlns:c16="http://schemas.microsoft.com/office/drawing/2014/chart" uri="{C3380CC4-5D6E-409C-BE32-E72D297353CC}">
              <c16:uniqueId val="{00000002-EB48-4584-8DF0-A23E7FA120C1}"/>
            </c:ext>
          </c:extLst>
        </c:ser>
        <c:ser>
          <c:idx val="3"/>
          <c:order val="3"/>
          <c:tx>
            <c:strRef>
              <c:f>EnergetskaBilanca!$C$268</c:f>
              <c:strCache>
                <c:ptCount val="1"/>
              </c:strCache>
            </c:strRef>
          </c:tx>
          <c:spPr>
            <a:solidFill>
              <a:schemeClr val="accent4"/>
            </a:solidFill>
            <a:ln>
              <a:noFill/>
            </a:ln>
            <a:effectLst/>
          </c:spPr>
          <c:invertIfNegative val="0"/>
          <c:cat>
            <c:multiLvlStrRef>
              <c:f>EnergetskaBilanca!$E$263:$M$264</c:f>
            </c:multiLvlStrRef>
          </c:cat>
          <c:val>
            <c:numRef>
              <c:f>EnergetskaBilanca!$E$268:$M$268</c:f>
              <c:numCache>
                <c:formatCode>General</c:formatCode>
                <c:ptCount val="9"/>
              </c:numCache>
            </c:numRef>
          </c:val>
          <c:extLst>
            <c:ext xmlns:c16="http://schemas.microsoft.com/office/drawing/2014/chart" uri="{C3380CC4-5D6E-409C-BE32-E72D297353CC}">
              <c16:uniqueId val="{00000003-EB48-4584-8DF0-A23E7FA120C1}"/>
            </c:ext>
          </c:extLst>
        </c:ser>
        <c:ser>
          <c:idx val="4"/>
          <c:order val="4"/>
          <c:tx>
            <c:strRef>
              <c:f>EnergetskaBilanca!$C$269</c:f>
              <c:strCache>
                <c:ptCount val="1"/>
              </c:strCache>
            </c:strRef>
          </c:tx>
          <c:spPr>
            <a:solidFill>
              <a:schemeClr val="accent5"/>
            </a:solidFill>
            <a:ln>
              <a:noFill/>
            </a:ln>
            <a:effectLst/>
          </c:spPr>
          <c:invertIfNegative val="0"/>
          <c:cat>
            <c:multiLvlStrRef>
              <c:f>EnergetskaBilanca!$E$263:$M$264</c:f>
            </c:multiLvlStrRef>
          </c:cat>
          <c:val>
            <c:numRef>
              <c:f>EnergetskaBilanca!$E$269:$M$269</c:f>
              <c:numCache>
                <c:formatCode>General</c:formatCode>
                <c:ptCount val="9"/>
              </c:numCache>
            </c:numRef>
          </c:val>
          <c:extLst>
            <c:ext xmlns:c16="http://schemas.microsoft.com/office/drawing/2014/chart" uri="{C3380CC4-5D6E-409C-BE32-E72D297353CC}">
              <c16:uniqueId val="{00000004-EB48-4584-8DF0-A23E7FA120C1}"/>
            </c:ext>
          </c:extLst>
        </c:ser>
        <c:ser>
          <c:idx val="5"/>
          <c:order val="5"/>
          <c:tx>
            <c:strRef>
              <c:f>EnergetskaBilanca!$C$270</c:f>
              <c:strCache>
                <c:ptCount val="1"/>
              </c:strCache>
            </c:strRef>
          </c:tx>
          <c:spPr>
            <a:solidFill>
              <a:schemeClr val="accent6"/>
            </a:solidFill>
            <a:ln>
              <a:noFill/>
            </a:ln>
            <a:effectLst/>
          </c:spPr>
          <c:invertIfNegative val="0"/>
          <c:cat>
            <c:multiLvlStrRef>
              <c:f>EnergetskaBilanca!$E$263:$M$264</c:f>
            </c:multiLvlStrRef>
          </c:cat>
          <c:val>
            <c:numRef>
              <c:f>EnergetskaBilanca!$E$270:$M$270</c:f>
              <c:numCache>
                <c:formatCode>General</c:formatCode>
                <c:ptCount val="9"/>
              </c:numCache>
            </c:numRef>
          </c:val>
          <c:extLst>
            <c:ext xmlns:c16="http://schemas.microsoft.com/office/drawing/2014/chart" uri="{C3380CC4-5D6E-409C-BE32-E72D297353CC}">
              <c16:uniqueId val="{00000005-EB48-4584-8DF0-A23E7FA120C1}"/>
            </c:ext>
          </c:extLst>
        </c:ser>
        <c:ser>
          <c:idx val="6"/>
          <c:order val="6"/>
          <c:tx>
            <c:strRef>
              <c:f>EnergetskaBilanca!$C$271</c:f>
              <c:strCache>
                <c:ptCount val="1"/>
              </c:strCache>
            </c:strRef>
          </c:tx>
          <c:spPr>
            <a:solidFill>
              <a:schemeClr val="accent1">
                <a:lumMod val="60000"/>
              </a:schemeClr>
            </a:solidFill>
            <a:ln>
              <a:noFill/>
            </a:ln>
            <a:effectLst/>
          </c:spPr>
          <c:invertIfNegative val="0"/>
          <c:cat>
            <c:multiLvlStrRef>
              <c:f>EnergetskaBilanca!$E$263:$M$264</c:f>
            </c:multiLvlStrRef>
          </c:cat>
          <c:val>
            <c:numRef>
              <c:f>EnergetskaBilanca!$E$271:$M$271</c:f>
              <c:numCache>
                <c:formatCode>General</c:formatCode>
                <c:ptCount val="9"/>
              </c:numCache>
            </c:numRef>
          </c:val>
          <c:extLst>
            <c:ext xmlns:c16="http://schemas.microsoft.com/office/drawing/2014/chart" uri="{C3380CC4-5D6E-409C-BE32-E72D297353CC}">
              <c16:uniqueId val="{00000006-EB48-4584-8DF0-A23E7FA120C1}"/>
            </c:ext>
          </c:extLst>
        </c:ser>
        <c:dLbls>
          <c:showLegendKey val="0"/>
          <c:showVal val="0"/>
          <c:showCatName val="0"/>
          <c:showSerName val="0"/>
          <c:showPercent val="0"/>
          <c:showBubbleSize val="0"/>
        </c:dLbls>
        <c:gapWidth val="50"/>
        <c:overlap val="100"/>
        <c:axId val="259744256"/>
        <c:axId val="259981312"/>
      </c:barChart>
      <c:catAx>
        <c:axId val="25974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259981312"/>
        <c:crosses val="autoZero"/>
        <c:auto val="1"/>
        <c:lblAlgn val="ctr"/>
        <c:lblOffset val="100"/>
        <c:noMultiLvlLbl val="0"/>
      </c:catAx>
      <c:valAx>
        <c:axId val="25998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Raba končne energije [ktoe]</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25974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noFill/>
      <a:round/>
    </a:ln>
    <a:effectLst/>
  </c:spPr>
  <c:txPr>
    <a:bodyPr/>
    <a:lstStyle/>
    <a:p>
      <a:pPr>
        <a:defRPr/>
      </a:pPr>
      <a:endParaRPr lang="sl-S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065855404438"/>
          <c:y val="4.1825095057034217E-2"/>
          <c:w val="0.78277523264137439"/>
          <c:h val="0.86996856381545462"/>
        </c:manualLayout>
      </c:layout>
      <c:scatterChart>
        <c:scatterStyle val="lineMarker"/>
        <c:varyColors val="0"/>
        <c:ser>
          <c:idx val="0"/>
          <c:order val="0"/>
          <c:tx>
            <c:strRef>
              <c:f>EnergetskaBilanca!$C$288</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EnergetskaBilanca!$E$287:$AE$287</c:f>
              <c:numCache>
                <c:formatCode>General</c:formatCode>
                <c:ptCount val="27"/>
              </c:numCache>
            </c:numRef>
          </c:xVal>
          <c:yVal>
            <c:numRef>
              <c:f>EnergetskaBilanca!$E$288:$AE$288</c:f>
              <c:numCache>
                <c:formatCode>General</c:formatCode>
                <c:ptCount val="27"/>
              </c:numCache>
            </c:numRef>
          </c:yVal>
          <c:smooth val="0"/>
          <c:extLst>
            <c:ext xmlns:c16="http://schemas.microsoft.com/office/drawing/2014/chart" uri="{C3380CC4-5D6E-409C-BE32-E72D297353CC}">
              <c16:uniqueId val="{00000000-7519-4C79-947C-70511742991E}"/>
            </c:ext>
          </c:extLst>
        </c:ser>
        <c:ser>
          <c:idx val="1"/>
          <c:order val="1"/>
          <c:tx>
            <c:strRef>
              <c:f>EnergetskaBilanca!$A$298</c:f>
              <c:strCache>
                <c:ptCount val="1"/>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EnergetskaBilanca!$E$287:$AE$287</c:f>
              <c:numCache>
                <c:formatCode>General</c:formatCode>
                <c:ptCount val="27"/>
              </c:numCache>
            </c:numRef>
          </c:xVal>
          <c:yVal>
            <c:numRef>
              <c:f>EnergetskaBilanca!$E$298:$AE$298</c:f>
              <c:numCache>
                <c:formatCode>General</c:formatCode>
                <c:ptCount val="27"/>
              </c:numCache>
            </c:numRef>
          </c:yVal>
          <c:smooth val="0"/>
          <c:extLst>
            <c:ext xmlns:c16="http://schemas.microsoft.com/office/drawing/2014/chart" uri="{C3380CC4-5D6E-409C-BE32-E72D297353CC}">
              <c16:uniqueId val="{00000001-7519-4C79-947C-70511742991E}"/>
            </c:ext>
          </c:extLst>
        </c:ser>
        <c:ser>
          <c:idx val="2"/>
          <c:order val="2"/>
          <c:tx>
            <c:strRef>
              <c:f>EnergetskaBilanca!$C$299</c:f>
              <c:strCache>
                <c:ptCount val="1"/>
              </c:strCache>
            </c:strRef>
          </c:tx>
          <c:spPr>
            <a:ln w="19050" cap="rnd">
              <a:solidFill>
                <a:schemeClr val="accent2"/>
              </a:solidFill>
              <a:prstDash val="sysDash"/>
              <a:round/>
            </a:ln>
            <a:effectLst/>
          </c:spPr>
          <c:marker>
            <c:symbol val="none"/>
          </c:marker>
          <c:xVal>
            <c:numRef>
              <c:f>EnergetskaBilanca!$E$287:$AE$287</c:f>
              <c:numCache>
                <c:formatCode>General</c:formatCode>
                <c:ptCount val="27"/>
              </c:numCache>
            </c:numRef>
          </c:xVal>
          <c:yVal>
            <c:numRef>
              <c:f>EnergetskaBilanca!$E$299:$AE$299</c:f>
              <c:numCache>
                <c:formatCode>General</c:formatCode>
                <c:ptCount val="27"/>
              </c:numCache>
            </c:numRef>
          </c:yVal>
          <c:smooth val="0"/>
          <c:extLst>
            <c:ext xmlns:c16="http://schemas.microsoft.com/office/drawing/2014/chart" uri="{C3380CC4-5D6E-409C-BE32-E72D297353CC}">
              <c16:uniqueId val="{00000002-7519-4C79-947C-70511742991E}"/>
            </c:ext>
          </c:extLst>
        </c:ser>
        <c:ser>
          <c:idx val="3"/>
          <c:order val="3"/>
          <c:tx>
            <c:strRef>
              <c:f>EnergetskaBilanca!$A$300</c:f>
              <c:strCache>
                <c:ptCount val="1"/>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EnergetskaBilanca!$E$287:$AE$287</c:f>
              <c:numCache>
                <c:formatCode>General</c:formatCode>
                <c:ptCount val="27"/>
              </c:numCache>
            </c:numRef>
          </c:xVal>
          <c:yVal>
            <c:numRef>
              <c:f>EnergetskaBilanca!$E$300:$AE$300</c:f>
              <c:numCache>
                <c:formatCode>General</c:formatCode>
                <c:ptCount val="27"/>
              </c:numCache>
            </c:numRef>
          </c:yVal>
          <c:smooth val="0"/>
          <c:extLst>
            <c:ext xmlns:c16="http://schemas.microsoft.com/office/drawing/2014/chart" uri="{C3380CC4-5D6E-409C-BE32-E72D297353CC}">
              <c16:uniqueId val="{00000003-7519-4C79-947C-70511742991E}"/>
            </c:ext>
          </c:extLst>
        </c:ser>
        <c:ser>
          <c:idx val="4"/>
          <c:order val="4"/>
          <c:tx>
            <c:strRef>
              <c:f>EnergetskaBilanca!$C$301</c:f>
              <c:strCache>
                <c:ptCount val="1"/>
              </c:strCache>
            </c:strRef>
          </c:tx>
          <c:spPr>
            <a:ln w="19050" cap="rnd">
              <a:solidFill>
                <a:schemeClr val="accent4"/>
              </a:solidFill>
              <a:prstDash val="sysDash"/>
              <a:round/>
            </a:ln>
            <a:effectLst/>
          </c:spPr>
          <c:marker>
            <c:symbol val="none"/>
          </c:marker>
          <c:xVal>
            <c:numRef>
              <c:f>EnergetskaBilanca!$E$287:$AE$287</c:f>
              <c:numCache>
                <c:formatCode>General</c:formatCode>
                <c:ptCount val="27"/>
              </c:numCache>
            </c:numRef>
          </c:xVal>
          <c:yVal>
            <c:numRef>
              <c:f>EnergetskaBilanca!$E$301:$AE$301</c:f>
              <c:numCache>
                <c:formatCode>General</c:formatCode>
                <c:ptCount val="27"/>
              </c:numCache>
            </c:numRef>
          </c:yVal>
          <c:smooth val="0"/>
          <c:extLst>
            <c:ext xmlns:c16="http://schemas.microsoft.com/office/drawing/2014/chart" uri="{C3380CC4-5D6E-409C-BE32-E72D297353CC}">
              <c16:uniqueId val="{00000004-7519-4C79-947C-70511742991E}"/>
            </c:ext>
          </c:extLst>
        </c:ser>
        <c:ser>
          <c:idx val="5"/>
          <c:order val="5"/>
          <c:tx>
            <c:strRef>
              <c:f>EnergetskaBilanca!$A$302</c:f>
              <c:strCache>
                <c:ptCount val="1"/>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EnergetskaBilanca!$E$287:$AE$287</c:f>
              <c:numCache>
                <c:formatCode>General</c:formatCode>
                <c:ptCount val="27"/>
              </c:numCache>
            </c:numRef>
          </c:xVal>
          <c:yVal>
            <c:numRef>
              <c:f>EnergetskaBilanca!$E$302:$AE$302</c:f>
              <c:numCache>
                <c:formatCode>General</c:formatCode>
                <c:ptCount val="27"/>
              </c:numCache>
            </c:numRef>
          </c:yVal>
          <c:smooth val="0"/>
          <c:extLst>
            <c:ext xmlns:c16="http://schemas.microsoft.com/office/drawing/2014/chart" uri="{C3380CC4-5D6E-409C-BE32-E72D297353CC}">
              <c16:uniqueId val="{00000005-7519-4C79-947C-70511742991E}"/>
            </c:ext>
          </c:extLst>
        </c:ser>
        <c:ser>
          <c:idx val="6"/>
          <c:order val="6"/>
          <c:tx>
            <c:strRef>
              <c:f>EnergetskaBilanca!$C$303</c:f>
              <c:strCache>
                <c:ptCount val="1"/>
              </c:strCache>
            </c:strRef>
          </c:tx>
          <c:spPr>
            <a:ln w="19050" cap="rnd">
              <a:solidFill>
                <a:schemeClr val="accent6">
                  <a:lumMod val="75000"/>
                </a:schemeClr>
              </a:solidFill>
              <a:prstDash val="sysDash"/>
              <a:round/>
            </a:ln>
            <a:effectLst/>
          </c:spPr>
          <c:marker>
            <c:symbol val="none"/>
          </c:marker>
          <c:xVal>
            <c:numRef>
              <c:f>EnergetskaBilanca!$E$287:$AE$287</c:f>
              <c:numCache>
                <c:formatCode>General</c:formatCode>
                <c:ptCount val="27"/>
              </c:numCache>
            </c:numRef>
          </c:xVal>
          <c:yVal>
            <c:numRef>
              <c:f>EnergetskaBilanca!$E$303:$AE$303</c:f>
              <c:numCache>
                <c:formatCode>General</c:formatCode>
                <c:ptCount val="27"/>
              </c:numCache>
            </c:numRef>
          </c:yVal>
          <c:smooth val="0"/>
          <c:extLst>
            <c:ext xmlns:c16="http://schemas.microsoft.com/office/drawing/2014/chart" uri="{C3380CC4-5D6E-409C-BE32-E72D297353CC}">
              <c16:uniqueId val="{00000006-7519-4C79-947C-70511742991E}"/>
            </c:ext>
          </c:extLst>
        </c:ser>
        <c:dLbls>
          <c:showLegendKey val="0"/>
          <c:showVal val="0"/>
          <c:showCatName val="0"/>
          <c:showSerName val="0"/>
          <c:showPercent val="0"/>
          <c:showBubbleSize val="0"/>
        </c:dLbls>
        <c:axId val="259983616"/>
        <c:axId val="259984192"/>
      </c:scatterChart>
      <c:valAx>
        <c:axId val="2599836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259984192"/>
        <c:crosses val="autoZero"/>
        <c:crossBetween val="midCat"/>
      </c:valAx>
      <c:valAx>
        <c:axId val="25998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Raba primarne energije [ktoe]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259983616"/>
        <c:crosses val="autoZero"/>
        <c:crossBetween val="midCat"/>
      </c:valAx>
      <c:spPr>
        <a:noFill/>
        <a:ln>
          <a:noFill/>
        </a:ln>
        <a:effectLst/>
      </c:spPr>
    </c:plotArea>
    <c:legend>
      <c:legendPos val="r"/>
      <c:legendEntry>
        <c:idx val="2"/>
        <c:delete val="1"/>
      </c:legendEntry>
      <c:legendEntry>
        <c:idx val="4"/>
        <c:delete val="1"/>
      </c:legendEntry>
      <c:legendEntry>
        <c:idx val="6"/>
        <c:delete val="1"/>
      </c:legendEntry>
      <c:layout>
        <c:manualLayout>
          <c:xMode val="edge"/>
          <c:yMode val="edge"/>
          <c:x val="0.2514077785731329"/>
          <c:y val="0.49429478159336554"/>
          <c:w val="0.64253161536626102"/>
          <c:h val="0.3422089159007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noFill/>
      <a:round/>
    </a:ln>
    <a:effectLst/>
  </c:spPr>
  <c:txPr>
    <a:bodyPr/>
    <a:lstStyle/>
    <a:p>
      <a:pPr>
        <a:defRPr/>
      </a:pPr>
      <a:endParaRPr lang="sl-S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4065855404438"/>
          <c:y val="4.1825095057034217E-2"/>
          <c:w val="0.78277523264137439"/>
          <c:h val="0.86996856381545462"/>
        </c:manualLayout>
      </c:layout>
      <c:scatterChart>
        <c:scatterStyle val="lineMarker"/>
        <c:varyColors val="0"/>
        <c:ser>
          <c:idx val="0"/>
          <c:order val="0"/>
          <c:tx>
            <c:strRef>
              <c:f>EnergetskaBilanca!$B$200</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EnergetskaBilanca!$D$199:$AD$199</c:f>
              <c:numCache>
                <c:formatCode>General</c:formatCode>
                <c:ptCount val="27"/>
              </c:numCache>
            </c:numRef>
          </c:xVal>
          <c:yVal>
            <c:numRef>
              <c:f>EnergetskaBilanca!$D$200:$AD$200</c:f>
              <c:numCache>
                <c:formatCode>General</c:formatCode>
                <c:ptCount val="27"/>
              </c:numCache>
            </c:numRef>
          </c:yVal>
          <c:smooth val="0"/>
          <c:extLst>
            <c:ext xmlns:c16="http://schemas.microsoft.com/office/drawing/2014/chart" uri="{C3380CC4-5D6E-409C-BE32-E72D297353CC}">
              <c16:uniqueId val="{00000000-F247-49CB-9797-DA78B9B887A8}"/>
            </c:ext>
          </c:extLst>
        </c:ser>
        <c:ser>
          <c:idx val="1"/>
          <c:order val="1"/>
          <c:tx>
            <c:strRef>
              <c:f>EnergetskaBilanca!$B$201</c:f>
              <c:strCache>
                <c:ptCount val="1"/>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EnergetskaBilanca!$D$199:$AD$199</c:f>
              <c:numCache>
                <c:formatCode>General</c:formatCode>
                <c:ptCount val="27"/>
              </c:numCache>
            </c:numRef>
          </c:xVal>
          <c:yVal>
            <c:numRef>
              <c:f>EnergetskaBilanca!$D$201:$AD$201</c:f>
              <c:numCache>
                <c:formatCode>General</c:formatCode>
                <c:ptCount val="27"/>
              </c:numCache>
            </c:numRef>
          </c:yVal>
          <c:smooth val="0"/>
          <c:extLst>
            <c:ext xmlns:c16="http://schemas.microsoft.com/office/drawing/2014/chart" uri="{C3380CC4-5D6E-409C-BE32-E72D297353CC}">
              <c16:uniqueId val="{00000001-F247-49CB-9797-DA78B9B887A8}"/>
            </c:ext>
          </c:extLst>
        </c:ser>
        <c:ser>
          <c:idx val="2"/>
          <c:order val="2"/>
          <c:tx>
            <c:strRef>
              <c:f>EnergetskaBilanca!$B$202</c:f>
              <c:strCache>
                <c:ptCount val="1"/>
              </c:strCache>
            </c:strRef>
          </c:tx>
          <c:spPr>
            <a:ln w="19050" cap="rnd">
              <a:solidFill>
                <a:schemeClr val="accent2"/>
              </a:solidFill>
              <a:prstDash val="sysDash"/>
              <a:round/>
            </a:ln>
            <a:effectLst/>
          </c:spPr>
          <c:marker>
            <c:symbol val="none"/>
          </c:marker>
          <c:xVal>
            <c:numRef>
              <c:f>EnergetskaBilanca!$D$199:$AD$199</c:f>
              <c:numCache>
                <c:formatCode>General</c:formatCode>
                <c:ptCount val="27"/>
              </c:numCache>
            </c:numRef>
          </c:xVal>
          <c:yVal>
            <c:numRef>
              <c:f>EnergetskaBilanca!$D$202:$AD$202</c:f>
              <c:numCache>
                <c:formatCode>General</c:formatCode>
                <c:ptCount val="27"/>
              </c:numCache>
            </c:numRef>
          </c:yVal>
          <c:smooth val="0"/>
          <c:extLst>
            <c:ext xmlns:c16="http://schemas.microsoft.com/office/drawing/2014/chart" uri="{C3380CC4-5D6E-409C-BE32-E72D297353CC}">
              <c16:uniqueId val="{00000007-F247-49CB-9797-DA78B9B887A8}"/>
            </c:ext>
          </c:extLst>
        </c:ser>
        <c:ser>
          <c:idx val="3"/>
          <c:order val="3"/>
          <c:tx>
            <c:strRef>
              <c:f>EnergetskaBilanca!$B$205</c:f>
              <c:strCache>
                <c:ptCount val="1"/>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EnergetskaBilanca!$D$199:$AD$199</c:f>
              <c:numCache>
                <c:formatCode>General</c:formatCode>
                <c:ptCount val="27"/>
              </c:numCache>
            </c:numRef>
          </c:xVal>
          <c:yVal>
            <c:numRef>
              <c:f>EnergetskaBilanca!$D$205:$AD$205</c:f>
              <c:numCache>
                <c:formatCode>General</c:formatCode>
                <c:ptCount val="27"/>
              </c:numCache>
            </c:numRef>
          </c:yVal>
          <c:smooth val="0"/>
          <c:extLst>
            <c:ext xmlns:c16="http://schemas.microsoft.com/office/drawing/2014/chart" uri="{C3380CC4-5D6E-409C-BE32-E72D297353CC}">
              <c16:uniqueId val="{00000009-F247-49CB-9797-DA78B9B887A8}"/>
            </c:ext>
          </c:extLst>
        </c:ser>
        <c:ser>
          <c:idx val="4"/>
          <c:order val="4"/>
          <c:tx>
            <c:strRef>
              <c:f>EnergetskaBilanca!$B$206</c:f>
              <c:strCache>
                <c:ptCount val="1"/>
              </c:strCache>
            </c:strRef>
          </c:tx>
          <c:spPr>
            <a:ln w="19050" cap="rnd">
              <a:solidFill>
                <a:schemeClr val="accent6"/>
              </a:solidFill>
              <a:prstDash val="sysDash"/>
              <a:round/>
            </a:ln>
            <a:effectLst/>
          </c:spPr>
          <c:marker>
            <c:symbol val="none"/>
          </c:marker>
          <c:xVal>
            <c:numRef>
              <c:f>EnergetskaBilanca!$D$199:$AD$199</c:f>
              <c:numCache>
                <c:formatCode>General</c:formatCode>
                <c:ptCount val="27"/>
              </c:numCache>
            </c:numRef>
          </c:xVal>
          <c:yVal>
            <c:numRef>
              <c:f>EnergetskaBilanca!$D$206:$AD$206</c:f>
              <c:numCache>
                <c:formatCode>General</c:formatCode>
                <c:ptCount val="27"/>
              </c:numCache>
            </c:numRef>
          </c:yVal>
          <c:smooth val="0"/>
          <c:extLst>
            <c:ext xmlns:c16="http://schemas.microsoft.com/office/drawing/2014/chart" uri="{C3380CC4-5D6E-409C-BE32-E72D297353CC}">
              <c16:uniqueId val="{0000000A-F247-49CB-9797-DA78B9B887A8}"/>
            </c:ext>
          </c:extLst>
        </c:ser>
        <c:dLbls>
          <c:showLegendKey val="0"/>
          <c:showVal val="0"/>
          <c:showCatName val="0"/>
          <c:showSerName val="0"/>
          <c:showPercent val="0"/>
          <c:showBubbleSize val="0"/>
        </c:dLbls>
        <c:axId val="259986496"/>
        <c:axId val="259987072"/>
      </c:scatterChart>
      <c:valAx>
        <c:axId val="25998649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259987072"/>
        <c:crosses val="autoZero"/>
        <c:crossBetween val="midCat"/>
      </c:valAx>
      <c:valAx>
        <c:axId val="25998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Raba </a:t>
                </a:r>
                <a:r>
                  <a:rPr lang="sl-SI"/>
                  <a:t>končne</a:t>
                </a:r>
                <a:r>
                  <a:rPr lang="en-US"/>
                  <a:t> energije [ktoe]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259986496"/>
        <c:crosses val="autoZero"/>
        <c:crossBetween val="midCat"/>
      </c:valAx>
      <c:spPr>
        <a:noFill/>
        <a:ln>
          <a:noFill/>
        </a:ln>
        <a:effectLst/>
      </c:spPr>
    </c:plotArea>
    <c:legend>
      <c:legendPos val="r"/>
      <c:legendEntry>
        <c:idx val="2"/>
        <c:delete val="1"/>
      </c:legendEntry>
      <c:legendEntry>
        <c:idx val="4"/>
        <c:delete val="1"/>
      </c:legendEntry>
      <c:layout>
        <c:manualLayout>
          <c:xMode val="edge"/>
          <c:yMode val="edge"/>
          <c:x val="0.2514077785731329"/>
          <c:y val="0.49429478159336554"/>
          <c:w val="0.5950390643617085"/>
          <c:h val="0.2683483836220877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noFill/>
      <a:round/>
    </a:ln>
    <a:effectLst/>
  </c:spPr>
  <c:txPr>
    <a:bodyPr/>
    <a:lstStyle/>
    <a:p>
      <a:pPr>
        <a:defRPr/>
      </a:pPr>
      <a:endParaRPr lang="sl-S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Tahoma" panose="020B0604030504040204" pitchFamily="34" charset="0"/>
                <a:cs typeface="Tahoma" panose="020B0604030504040204" pitchFamily="34" charset="0"/>
              </a:defRPr>
            </a:pPr>
            <a:r>
              <a:rPr lang="en-US"/>
              <a:t>2030-2017</a:t>
            </a:r>
          </a:p>
        </c:rich>
      </c:tx>
      <c:overlay val="0"/>
      <c:spPr>
        <a:noFill/>
        <a:ln>
          <a:noFill/>
        </a:ln>
        <a:effectLst/>
      </c:spPr>
    </c:title>
    <c:autoTitleDeleted val="0"/>
    <c:plotArea>
      <c:layout>
        <c:manualLayout>
          <c:layoutTarget val="inner"/>
          <c:xMode val="edge"/>
          <c:yMode val="edge"/>
          <c:x val="0.1362425482923986"/>
          <c:y val="9.5493452949663812E-2"/>
          <c:w val="0.55339425051285951"/>
          <c:h val="0.79627755772799336"/>
        </c:manualLayout>
      </c:layout>
      <c:barChart>
        <c:barDir val="col"/>
        <c:grouping val="clustered"/>
        <c:varyColors val="0"/>
        <c:ser>
          <c:idx val="0"/>
          <c:order val="0"/>
          <c:tx>
            <c:strRef>
              <c:f>EnergetskaBilanca!$A$265</c:f>
              <c:strCache>
                <c:ptCount val="1"/>
              </c:strCache>
            </c:strRef>
          </c:tx>
          <c:spPr>
            <a:solidFill>
              <a:schemeClr val="accent1"/>
            </a:solidFill>
            <a:ln>
              <a:noFill/>
            </a:ln>
            <a:effectLst/>
          </c:spPr>
          <c:invertIfNegative val="0"/>
          <c:cat>
            <c:numRef>
              <c:f>EnergetskaBilanca!$AP$259</c:f>
              <c:numCache>
                <c:formatCode>General</c:formatCode>
                <c:ptCount val="1"/>
              </c:numCache>
            </c:numRef>
          </c:cat>
          <c:val>
            <c:numRef>
              <c:f>EnergetskaBilanca!$AP$265</c:f>
              <c:numCache>
                <c:formatCode>General</c:formatCode>
                <c:ptCount val="1"/>
              </c:numCache>
            </c:numRef>
          </c:val>
          <c:extLst>
            <c:ext xmlns:c16="http://schemas.microsoft.com/office/drawing/2014/chart" uri="{C3380CC4-5D6E-409C-BE32-E72D297353CC}">
              <c16:uniqueId val="{00000000-DE73-4E86-99FB-422734EDD346}"/>
            </c:ext>
          </c:extLst>
        </c:ser>
        <c:ser>
          <c:idx val="1"/>
          <c:order val="1"/>
          <c:tx>
            <c:strRef>
              <c:f>EnergetskaBilanca!$A$266</c:f>
              <c:strCache>
                <c:ptCount val="1"/>
              </c:strCache>
            </c:strRef>
          </c:tx>
          <c:spPr>
            <a:solidFill>
              <a:schemeClr val="accent2"/>
            </a:solidFill>
            <a:ln>
              <a:noFill/>
            </a:ln>
            <a:effectLst/>
          </c:spPr>
          <c:invertIfNegative val="0"/>
          <c:cat>
            <c:numRef>
              <c:f>EnergetskaBilanca!$AP$259</c:f>
              <c:numCache>
                <c:formatCode>General</c:formatCode>
                <c:ptCount val="1"/>
              </c:numCache>
            </c:numRef>
          </c:cat>
          <c:val>
            <c:numRef>
              <c:f>EnergetskaBilanca!$AP$266</c:f>
              <c:numCache>
                <c:formatCode>General</c:formatCode>
                <c:ptCount val="1"/>
              </c:numCache>
            </c:numRef>
          </c:val>
          <c:extLst>
            <c:ext xmlns:c16="http://schemas.microsoft.com/office/drawing/2014/chart" uri="{C3380CC4-5D6E-409C-BE32-E72D297353CC}">
              <c16:uniqueId val="{00000001-DE73-4E86-99FB-422734EDD346}"/>
            </c:ext>
          </c:extLst>
        </c:ser>
        <c:ser>
          <c:idx val="2"/>
          <c:order val="2"/>
          <c:tx>
            <c:strRef>
              <c:f>EnergetskaBilanca!$A$267</c:f>
              <c:strCache>
                <c:ptCount val="1"/>
              </c:strCache>
            </c:strRef>
          </c:tx>
          <c:spPr>
            <a:solidFill>
              <a:schemeClr val="accent3"/>
            </a:solidFill>
            <a:ln>
              <a:noFill/>
            </a:ln>
            <a:effectLst/>
          </c:spPr>
          <c:invertIfNegative val="0"/>
          <c:cat>
            <c:numRef>
              <c:f>EnergetskaBilanca!$AP$259</c:f>
              <c:numCache>
                <c:formatCode>General</c:formatCode>
                <c:ptCount val="1"/>
              </c:numCache>
            </c:numRef>
          </c:cat>
          <c:val>
            <c:numRef>
              <c:f>EnergetskaBilanca!$AP$267</c:f>
              <c:numCache>
                <c:formatCode>General</c:formatCode>
                <c:ptCount val="1"/>
              </c:numCache>
            </c:numRef>
          </c:val>
          <c:extLst>
            <c:ext xmlns:c16="http://schemas.microsoft.com/office/drawing/2014/chart" uri="{C3380CC4-5D6E-409C-BE32-E72D297353CC}">
              <c16:uniqueId val="{00000002-DE73-4E86-99FB-422734EDD346}"/>
            </c:ext>
          </c:extLst>
        </c:ser>
        <c:ser>
          <c:idx val="3"/>
          <c:order val="3"/>
          <c:tx>
            <c:strRef>
              <c:f>EnergetskaBilanca!$A$268</c:f>
              <c:strCache>
                <c:ptCount val="1"/>
              </c:strCache>
            </c:strRef>
          </c:tx>
          <c:spPr>
            <a:solidFill>
              <a:schemeClr val="accent4"/>
            </a:solidFill>
            <a:ln>
              <a:noFill/>
            </a:ln>
            <a:effectLst/>
          </c:spPr>
          <c:invertIfNegative val="0"/>
          <c:cat>
            <c:numRef>
              <c:f>EnergetskaBilanca!$AP$259</c:f>
              <c:numCache>
                <c:formatCode>General</c:formatCode>
                <c:ptCount val="1"/>
              </c:numCache>
            </c:numRef>
          </c:cat>
          <c:val>
            <c:numRef>
              <c:f>EnergetskaBilanca!$AP$268</c:f>
              <c:numCache>
                <c:formatCode>General</c:formatCode>
                <c:ptCount val="1"/>
              </c:numCache>
            </c:numRef>
          </c:val>
          <c:extLst>
            <c:ext xmlns:c16="http://schemas.microsoft.com/office/drawing/2014/chart" uri="{C3380CC4-5D6E-409C-BE32-E72D297353CC}">
              <c16:uniqueId val="{00000003-DE73-4E86-99FB-422734EDD346}"/>
            </c:ext>
          </c:extLst>
        </c:ser>
        <c:ser>
          <c:idx val="4"/>
          <c:order val="4"/>
          <c:tx>
            <c:strRef>
              <c:f>EnergetskaBilanca!$A$269</c:f>
              <c:strCache>
                <c:ptCount val="1"/>
              </c:strCache>
            </c:strRef>
          </c:tx>
          <c:spPr>
            <a:solidFill>
              <a:schemeClr val="accent5"/>
            </a:solidFill>
            <a:ln>
              <a:noFill/>
            </a:ln>
            <a:effectLst/>
          </c:spPr>
          <c:invertIfNegative val="0"/>
          <c:cat>
            <c:numRef>
              <c:f>EnergetskaBilanca!$AP$259</c:f>
              <c:numCache>
                <c:formatCode>General</c:formatCode>
                <c:ptCount val="1"/>
              </c:numCache>
            </c:numRef>
          </c:cat>
          <c:val>
            <c:numRef>
              <c:f>EnergetskaBilanca!$AP$269</c:f>
              <c:numCache>
                <c:formatCode>General</c:formatCode>
                <c:ptCount val="1"/>
              </c:numCache>
            </c:numRef>
          </c:val>
          <c:extLst>
            <c:ext xmlns:c16="http://schemas.microsoft.com/office/drawing/2014/chart" uri="{C3380CC4-5D6E-409C-BE32-E72D297353CC}">
              <c16:uniqueId val="{00000004-DE73-4E86-99FB-422734EDD346}"/>
            </c:ext>
          </c:extLst>
        </c:ser>
        <c:ser>
          <c:idx val="5"/>
          <c:order val="5"/>
          <c:tx>
            <c:strRef>
              <c:f>EnergetskaBilanca!$A$270</c:f>
              <c:strCache>
                <c:ptCount val="1"/>
              </c:strCache>
            </c:strRef>
          </c:tx>
          <c:spPr>
            <a:solidFill>
              <a:schemeClr val="accent6"/>
            </a:solidFill>
            <a:ln>
              <a:noFill/>
            </a:ln>
            <a:effectLst/>
          </c:spPr>
          <c:invertIfNegative val="0"/>
          <c:cat>
            <c:numRef>
              <c:f>EnergetskaBilanca!$AP$259</c:f>
              <c:numCache>
                <c:formatCode>General</c:formatCode>
                <c:ptCount val="1"/>
              </c:numCache>
            </c:numRef>
          </c:cat>
          <c:val>
            <c:numRef>
              <c:f>EnergetskaBilanca!$AP$270</c:f>
              <c:numCache>
                <c:formatCode>General</c:formatCode>
                <c:ptCount val="1"/>
              </c:numCache>
            </c:numRef>
          </c:val>
          <c:extLst>
            <c:ext xmlns:c16="http://schemas.microsoft.com/office/drawing/2014/chart" uri="{C3380CC4-5D6E-409C-BE32-E72D297353CC}">
              <c16:uniqueId val="{00000005-DE73-4E86-99FB-422734EDD346}"/>
            </c:ext>
          </c:extLst>
        </c:ser>
        <c:ser>
          <c:idx val="6"/>
          <c:order val="6"/>
          <c:tx>
            <c:strRef>
              <c:f>EnergetskaBilanca!$A$271</c:f>
              <c:strCache>
                <c:ptCount val="1"/>
              </c:strCache>
            </c:strRef>
          </c:tx>
          <c:spPr>
            <a:solidFill>
              <a:schemeClr val="accent1">
                <a:lumMod val="60000"/>
              </a:schemeClr>
            </a:solidFill>
            <a:ln>
              <a:noFill/>
            </a:ln>
            <a:effectLst/>
          </c:spPr>
          <c:invertIfNegative val="0"/>
          <c:cat>
            <c:numRef>
              <c:f>EnergetskaBilanca!$AP$259</c:f>
              <c:numCache>
                <c:formatCode>General</c:formatCode>
                <c:ptCount val="1"/>
              </c:numCache>
            </c:numRef>
          </c:cat>
          <c:val>
            <c:numRef>
              <c:f>EnergetskaBilanca!$AP$271</c:f>
              <c:numCache>
                <c:formatCode>General</c:formatCode>
                <c:ptCount val="1"/>
              </c:numCache>
            </c:numRef>
          </c:val>
          <c:extLst>
            <c:ext xmlns:c16="http://schemas.microsoft.com/office/drawing/2014/chart" uri="{C3380CC4-5D6E-409C-BE32-E72D297353CC}">
              <c16:uniqueId val="{00000006-DE73-4E86-99FB-422734EDD346}"/>
            </c:ext>
          </c:extLst>
        </c:ser>
        <c:dLbls>
          <c:showLegendKey val="0"/>
          <c:showVal val="0"/>
          <c:showCatName val="0"/>
          <c:showSerName val="0"/>
          <c:showPercent val="0"/>
          <c:showBubbleSize val="0"/>
        </c:dLbls>
        <c:gapWidth val="50"/>
        <c:overlap val="-20"/>
        <c:axId val="260101120"/>
        <c:axId val="260136960"/>
      </c:barChart>
      <c:catAx>
        <c:axId val="26010112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Tahoma" panose="020B0604030504040204" pitchFamily="34" charset="0"/>
                <a:cs typeface="Tahoma" panose="020B0604030504040204" pitchFamily="34" charset="0"/>
              </a:defRPr>
            </a:pPr>
            <a:endParaRPr lang="sl-SI"/>
          </a:p>
        </c:txPr>
        <c:crossAx val="260136960"/>
        <c:crosses val="autoZero"/>
        <c:auto val="1"/>
        <c:lblAlgn val="ctr"/>
        <c:lblOffset val="100"/>
        <c:noMultiLvlLbl val="0"/>
      </c:catAx>
      <c:valAx>
        <c:axId val="26013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Tahoma" panose="020B0604030504040204" pitchFamily="34" charset="0"/>
                    <a:cs typeface="Tahoma" panose="020B0604030504040204" pitchFamily="34" charset="0"/>
                  </a:defRPr>
                </a:pPr>
                <a:r>
                  <a:rPr lang="en-US"/>
                  <a:t>Raba končne energije [</a:t>
                </a:r>
                <a:r>
                  <a:rPr lang="sl-SI"/>
                  <a:t>TWh</a:t>
                </a:r>
                <a:r>
                  <a:rPr lang="en-US"/>
                  <a:t>]</a:t>
                </a:r>
              </a:p>
            </c:rich>
          </c:tx>
          <c:layout>
            <c:manualLayout>
              <c:xMode val="edge"/>
              <c:yMode val="edge"/>
              <c:x val="1.6000003359580756E-2"/>
              <c:y val="0.26938683050510936"/>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Tahoma" panose="020B0604030504040204" pitchFamily="34" charset="0"/>
                <a:cs typeface="Tahoma" panose="020B0604030504040204" pitchFamily="34" charset="0"/>
              </a:defRPr>
            </a:pPr>
            <a:endParaRPr lang="sl-SI"/>
          </a:p>
        </c:txPr>
        <c:crossAx val="26010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Tahoma" panose="020B0604030504040204" pitchFamily="34" charset="0"/>
              <a:cs typeface="Tahoma" panose="020B0604030504040204" pitchFamily="34" charset="0"/>
            </a:defRPr>
          </a:pPr>
          <a:endParaRPr lang="sl-SI"/>
        </a:p>
      </c:txPr>
    </c:legend>
    <c:plotVisOnly val="1"/>
    <c:dispBlanksAs val="gap"/>
    <c:showDLblsOverMax val="0"/>
  </c:chart>
  <c:spPr>
    <a:solidFill>
      <a:schemeClr val="bg1"/>
    </a:solidFill>
    <a:ln w="9525" cap="flat" cmpd="sng" algn="ctr">
      <a:noFill/>
      <a:round/>
    </a:ln>
    <a:effectLst/>
  </c:spPr>
  <c:txPr>
    <a:bodyPr/>
    <a:lstStyle/>
    <a:p>
      <a:pPr>
        <a:defRPr sz="1100">
          <a:latin typeface="+mn-lt"/>
          <a:ea typeface="Tahoma" panose="020B0604030504040204" pitchFamily="34" charset="0"/>
          <a:cs typeface="Tahoma" panose="020B0604030504040204" pitchFamily="34" charset="0"/>
        </a:defRPr>
      </a:pPr>
      <a:endParaRPr lang="sl-S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BU-OU</c:v>
          </c:tx>
          <c:spPr>
            <a:solidFill>
              <a:schemeClr val="accent1"/>
            </a:solidFill>
            <a:ln>
              <a:noFill/>
            </a:ln>
            <a:effectLst/>
          </c:spPr>
          <c:invertIfNegative val="0"/>
          <c:cat>
            <c:strLit>
              <c:ptCount val="5"/>
              <c:pt idx="0">
                <c:v>SKUPAJ</c:v>
              </c:pt>
              <c:pt idx="2">
                <c:v>Industrija</c:v>
              </c:pt>
              <c:pt idx="3">
                <c:v>Promet</c:v>
              </c:pt>
              <c:pt idx="4">
                <c:v>Široka raba</c:v>
              </c:pt>
            </c:strLit>
          </c:cat>
          <c:val>
            <c:numLit>
              <c:formatCode>General</c:formatCode>
              <c:ptCount val="5"/>
              <c:pt idx="0">
                <c:v>-15.55674735985956</c:v>
              </c:pt>
              <c:pt idx="2">
                <c:v>-4.6122789696094966</c:v>
              </c:pt>
              <c:pt idx="3">
                <c:v>-5.1169269687133392</c:v>
              </c:pt>
              <c:pt idx="4">
                <c:v>-5.8275414215367265</c:v>
              </c:pt>
            </c:numLit>
          </c:val>
          <c:extLst>
            <c:ext xmlns:c16="http://schemas.microsoft.com/office/drawing/2014/chart" uri="{C3380CC4-5D6E-409C-BE32-E72D297353CC}">
              <c16:uniqueId val="{00000000-FB72-45D9-97D3-899D8BC2F635}"/>
            </c:ext>
          </c:extLst>
        </c:ser>
        <c:dLbls>
          <c:showLegendKey val="0"/>
          <c:showVal val="0"/>
          <c:showCatName val="0"/>
          <c:showSerName val="0"/>
          <c:showPercent val="0"/>
          <c:showBubbleSize val="0"/>
        </c:dLbls>
        <c:gapWidth val="49"/>
        <c:overlap val="100"/>
        <c:axId val="260101632"/>
        <c:axId val="260139264"/>
      </c:barChart>
      <c:catAx>
        <c:axId val="2601016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sl-SI"/>
          </a:p>
        </c:txPr>
        <c:crossAx val="260139264"/>
        <c:crosses val="autoZero"/>
        <c:auto val="1"/>
        <c:lblAlgn val="ctr"/>
        <c:lblOffset val="100"/>
        <c:noMultiLvlLbl val="0"/>
      </c:catAx>
      <c:valAx>
        <c:axId val="26013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sl-SI"/>
                  <a:t>Prihranki energije v NEPN scenariju leta 2030</a:t>
                </a:r>
                <a:r>
                  <a:rPr lang="en-US"/>
                  <a:t> [</a:t>
                </a:r>
                <a:r>
                  <a:rPr lang="sl-SI"/>
                  <a:t>TWh</a:t>
                </a:r>
                <a:r>
                  <a:rPr lang="en-US"/>
                  <a:t>]</a:t>
                </a:r>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sl-SI"/>
          </a:p>
        </c:txPr>
        <c:crossAx val="2601016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pPr>
      <a:endParaRPr lang="sl-S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2425482923986"/>
          <c:y val="9.5493452949663812E-2"/>
          <c:w val="0.59447004608294929"/>
          <c:h val="0.75575807389369654"/>
        </c:manualLayout>
      </c:layout>
      <c:barChart>
        <c:barDir val="col"/>
        <c:grouping val="stacked"/>
        <c:varyColors val="0"/>
        <c:ser>
          <c:idx val="0"/>
          <c:order val="0"/>
          <c:tx>
            <c:strRef>
              <c:f>EnergetskaBilanca!$A$265</c:f>
              <c:strCache>
                <c:ptCount val="1"/>
              </c:strCache>
            </c:strRef>
          </c:tx>
          <c:spPr>
            <a:solidFill>
              <a:schemeClr val="accent1"/>
            </a:solidFill>
            <a:ln>
              <a:noFill/>
            </a:ln>
            <a:effectLst/>
          </c:spPr>
          <c:invertIfNegative val="0"/>
          <c:cat>
            <c:multiLvlStrRef>
              <c:f>EnergetskaBilanca!$P$261:$AH$262</c:f>
            </c:multiLvlStrRef>
          </c:cat>
          <c:val>
            <c:numRef>
              <c:f>(EnergetskaBilanca!$P$265:$S$265,EnergetskaBilanca!$AD$265:$AE$265,EnergetskaBilanca!$AH$265)</c:f>
              <c:numCache>
                <c:formatCode>General</c:formatCode>
                <c:ptCount val="7"/>
              </c:numCache>
            </c:numRef>
          </c:val>
          <c:extLst>
            <c:ext xmlns:c16="http://schemas.microsoft.com/office/drawing/2014/chart" uri="{C3380CC4-5D6E-409C-BE32-E72D297353CC}">
              <c16:uniqueId val="{00000000-DF25-4A1C-98C7-352B040E1064}"/>
            </c:ext>
          </c:extLst>
        </c:ser>
        <c:ser>
          <c:idx val="1"/>
          <c:order val="1"/>
          <c:tx>
            <c:strRef>
              <c:f>EnergetskaBilanca!$A$266</c:f>
              <c:strCache>
                <c:ptCount val="1"/>
              </c:strCache>
            </c:strRef>
          </c:tx>
          <c:spPr>
            <a:solidFill>
              <a:schemeClr val="accent2"/>
            </a:solidFill>
            <a:ln>
              <a:noFill/>
            </a:ln>
            <a:effectLst/>
          </c:spPr>
          <c:invertIfNegative val="0"/>
          <c:cat>
            <c:multiLvlStrRef>
              <c:f>EnergetskaBilanca!$P$261:$AH$262</c:f>
            </c:multiLvlStrRef>
          </c:cat>
          <c:val>
            <c:numRef>
              <c:f>(EnergetskaBilanca!$P$266:$S$266,EnergetskaBilanca!$AD$266:$AE$266,EnergetskaBilanca!$AH$266)</c:f>
              <c:numCache>
                <c:formatCode>General</c:formatCode>
                <c:ptCount val="7"/>
              </c:numCache>
            </c:numRef>
          </c:val>
          <c:extLst>
            <c:ext xmlns:c16="http://schemas.microsoft.com/office/drawing/2014/chart" uri="{C3380CC4-5D6E-409C-BE32-E72D297353CC}">
              <c16:uniqueId val="{00000001-DF25-4A1C-98C7-352B040E1064}"/>
            </c:ext>
          </c:extLst>
        </c:ser>
        <c:ser>
          <c:idx val="2"/>
          <c:order val="2"/>
          <c:tx>
            <c:strRef>
              <c:f>EnergetskaBilanca!$A$267</c:f>
              <c:strCache>
                <c:ptCount val="1"/>
              </c:strCache>
            </c:strRef>
          </c:tx>
          <c:spPr>
            <a:solidFill>
              <a:schemeClr val="accent3"/>
            </a:solidFill>
            <a:ln>
              <a:noFill/>
            </a:ln>
            <a:effectLst/>
          </c:spPr>
          <c:invertIfNegative val="0"/>
          <c:cat>
            <c:multiLvlStrRef>
              <c:f>EnergetskaBilanca!$P$261:$AH$262</c:f>
            </c:multiLvlStrRef>
          </c:cat>
          <c:val>
            <c:numRef>
              <c:f>(EnergetskaBilanca!$P$267:$S$267,EnergetskaBilanca!$AD$267:$AE$267,EnergetskaBilanca!$AH$267)</c:f>
              <c:numCache>
                <c:formatCode>General</c:formatCode>
                <c:ptCount val="7"/>
              </c:numCache>
            </c:numRef>
          </c:val>
          <c:extLst>
            <c:ext xmlns:c16="http://schemas.microsoft.com/office/drawing/2014/chart" uri="{C3380CC4-5D6E-409C-BE32-E72D297353CC}">
              <c16:uniqueId val="{00000002-DF25-4A1C-98C7-352B040E1064}"/>
            </c:ext>
          </c:extLst>
        </c:ser>
        <c:ser>
          <c:idx val="3"/>
          <c:order val="3"/>
          <c:tx>
            <c:strRef>
              <c:f>EnergetskaBilanca!$A$268</c:f>
              <c:strCache>
                <c:ptCount val="1"/>
              </c:strCache>
            </c:strRef>
          </c:tx>
          <c:spPr>
            <a:solidFill>
              <a:schemeClr val="accent4"/>
            </a:solidFill>
            <a:ln>
              <a:noFill/>
            </a:ln>
            <a:effectLst/>
          </c:spPr>
          <c:invertIfNegative val="0"/>
          <c:cat>
            <c:multiLvlStrRef>
              <c:f>EnergetskaBilanca!$P$261:$AH$262</c:f>
            </c:multiLvlStrRef>
          </c:cat>
          <c:val>
            <c:numRef>
              <c:f>(EnergetskaBilanca!$P$268:$S$268,EnergetskaBilanca!$AD$268:$AE$268,EnergetskaBilanca!$AH$268)</c:f>
              <c:numCache>
                <c:formatCode>General</c:formatCode>
                <c:ptCount val="7"/>
              </c:numCache>
            </c:numRef>
          </c:val>
          <c:extLst>
            <c:ext xmlns:c16="http://schemas.microsoft.com/office/drawing/2014/chart" uri="{C3380CC4-5D6E-409C-BE32-E72D297353CC}">
              <c16:uniqueId val="{00000003-DF25-4A1C-98C7-352B040E1064}"/>
            </c:ext>
          </c:extLst>
        </c:ser>
        <c:ser>
          <c:idx val="4"/>
          <c:order val="4"/>
          <c:tx>
            <c:strRef>
              <c:f>EnergetskaBilanca!$A$269</c:f>
              <c:strCache>
                <c:ptCount val="1"/>
              </c:strCache>
            </c:strRef>
          </c:tx>
          <c:spPr>
            <a:solidFill>
              <a:schemeClr val="accent5"/>
            </a:solidFill>
            <a:ln>
              <a:noFill/>
            </a:ln>
            <a:effectLst/>
          </c:spPr>
          <c:invertIfNegative val="0"/>
          <c:cat>
            <c:multiLvlStrRef>
              <c:f>EnergetskaBilanca!$P$261:$AH$262</c:f>
            </c:multiLvlStrRef>
          </c:cat>
          <c:val>
            <c:numRef>
              <c:f>(EnergetskaBilanca!$P$269:$S$269,EnergetskaBilanca!$AD$269:$AE$269,EnergetskaBilanca!$AH$269)</c:f>
              <c:numCache>
                <c:formatCode>General</c:formatCode>
                <c:ptCount val="7"/>
              </c:numCache>
            </c:numRef>
          </c:val>
          <c:extLst>
            <c:ext xmlns:c16="http://schemas.microsoft.com/office/drawing/2014/chart" uri="{C3380CC4-5D6E-409C-BE32-E72D297353CC}">
              <c16:uniqueId val="{00000004-DF25-4A1C-98C7-352B040E1064}"/>
            </c:ext>
          </c:extLst>
        </c:ser>
        <c:ser>
          <c:idx val="5"/>
          <c:order val="5"/>
          <c:tx>
            <c:strRef>
              <c:f>EnergetskaBilanca!$A$270</c:f>
              <c:strCache>
                <c:ptCount val="1"/>
              </c:strCache>
            </c:strRef>
          </c:tx>
          <c:spPr>
            <a:solidFill>
              <a:schemeClr val="accent6"/>
            </a:solidFill>
            <a:ln>
              <a:noFill/>
            </a:ln>
            <a:effectLst/>
          </c:spPr>
          <c:invertIfNegative val="0"/>
          <c:cat>
            <c:multiLvlStrRef>
              <c:f>EnergetskaBilanca!$P$261:$AH$262</c:f>
            </c:multiLvlStrRef>
          </c:cat>
          <c:val>
            <c:numRef>
              <c:f>(EnergetskaBilanca!$P$270:$S$270,EnergetskaBilanca!$AD$270:$AE$270,EnergetskaBilanca!$AH$270)</c:f>
              <c:numCache>
                <c:formatCode>General</c:formatCode>
                <c:ptCount val="7"/>
              </c:numCache>
            </c:numRef>
          </c:val>
          <c:extLst>
            <c:ext xmlns:c16="http://schemas.microsoft.com/office/drawing/2014/chart" uri="{C3380CC4-5D6E-409C-BE32-E72D297353CC}">
              <c16:uniqueId val="{00000005-DF25-4A1C-98C7-352B040E1064}"/>
            </c:ext>
          </c:extLst>
        </c:ser>
        <c:ser>
          <c:idx val="6"/>
          <c:order val="6"/>
          <c:tx>
            <c:strRef>
              <c:f>EnergetskaBilanca!$A$271</c:f>
              <c:strCache>
                <c:ptCount val="1"/>
              </c:strCache>
            </c:strRef>
          </c:tx>
          <c:spPr>
            <a:solidFill>
              <a:schemeClr val="accent1">
                <a:lumMod val="60000"/>
              </a:schemeClr>
            </a:solidFill>
            <a:ln>
              <a:noFill/>
            </a:ln>
            <a:effectLst/>
          </c:spPr>
          <c:invertIfNegative val="0"/>
          <c:cat>
            <c:multiLvlStrRef>
              <c:f>EnergetskaBilanca!$P$261:$AH$262</c:f>
            </c:multiLvlStrRef>
          </c:cat>
          <c:val>
            <c:numRef>
              <c:f>(EnergetskaBilanca!$P$271:$S$271,EnergetskaBilanca!$AD$271:$AE$271,EnergetskaBilanca!$AH$271)</c:f>
              <c:numCache>
                <c:formatCode>General</c:formatCode>
                <c:ptCount val="7"/>
              </c:numCache>
            </c:numRef>
          </c:val>
          <c:extLst>
            <c:ext xmlns:c16="http://schemas.microsoft.com/office/drawing/2014/chart" uri="{C3380CC4-5D6E-409C-BE32-E72D297353CC}">
              <c16:uniqueId val="{00000006-DF25-4A1C-98C7-352B040E1064}"/>
            </c:ext>
          </c:extLst>
        </c:ser>
        <c:dLbls>
          <c:showLegendKey val="0"/>
          <c:showVal val="0"/>
          <c:showCatName val="0"/>
          <c:showSerName val="0"/>
          <c:showPercent val="0"/>
          <c:showBubbleSize val="0"/>
        </c:dLbls>
        <c:gapWidth val="50"/>
        <c:overlap val="100"/>
        <c:axId val="260103680"/>
        <c:axId val="260140992"/>
      </c:barChart>
      <c:catAx>
        <c:axId val="26010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sl-SI"/>
          </a:p>
        </c:txPr>
        <c:crossAx val="260140992"/>
        <c:crosses val="autoZero"/>
        <c:auto val="1"/>
        <c:lblAlgn val="ctr"/>
        <c:lblOffset val="100"/>
        <c:noMultiLvlLbl val="0"/>
      </c:catAx>
      <c:valAx>
        <c:axId val="26014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Raba končne energije [</a:t>
                </a:r>
                <a:r>
                  <a:rPr lang="sl-SI"/>
                  <a:t>TWh</a:t>
                </a:r>
                <a:r>
                  <a:rPr lang="en-US"/>
                  <a:t>]</a:t>
                </a:r>
              </a:p>
            </c:rich>
          </c:tx>
          <c:layout>
            <c:manualLayout>
              <c:xMode val="edge"/>
              <c:yMode val="edge"/>
              <c:x val="1.6000003359580756E-2"/>
              <c:y val="0.26938683050510936"/>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sl-SI"/>
          </a:p>
        </c:txPr>
        <c:crossAx val="2601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sl-SI"/>
        </a:p>
      </c:txPr>
    </c:legend>
    <c:plotVisOnly val="1"/>
    <c:dispBlanksAs val="gap"/>
    <c:showDLblsOverMax val="0"/>
  </c:chart>
  <c:spPr>
    <a:solidFill>
      <a:schemeClr val="bg1"/>
    </a:solidFill>
    <a:ln w="9525" cap="flat" cmpd="sng" algn="ctr">
      <a:noFill/>
      <a:round/>
    </a:ln>
    <a:effectLst/>
  </c:spPr>
  <c:txPr>
    <a:bodyPr/>
    <a:lstStyle/>
    <a:p>
      <a:pPr>
        <a:defRPr sz="1100">
          <a:latin typeface="Tahoma" panose="020B0604030504040204" pitchFamily="34" charset="0"/>
          <a:ea typeface="Tahoma" panose="020B0604030504040204" pitchFamily="34" charset="0"/>
          <a:cs typeface="Tahoma" panose="020B0604030504040204" pitchFamily="34" charset="0"/>
        </a:defRPr>
      </a:pPr>
      <a:endParaRPr lang="sl-SI"/>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EnergetskaBilanca!$C$275</c:f>
              <c:strCache>
                <c:ptCount val="1"/>
              </c:strCache>
            </c:strRef>
          </c:tx>
          <c:spPr>
            <a:solidFill>
              <a:schemeClr val="accent1"/>
            </a:solidFill>
            <a:ln>
              <a:noFill/>
            </a:ln>
            <a:effectLst/>
          </c:spPr>
          <c:invertIfNegative val="0"/>
          <c:cat>
            <c:multiLvlStrRef>
              <c:f>EnergetskaBilanca!$P$261:$AH$262</c:f>
            </c:multiLvlStrRef>
          </c:cat>
          <c:val>
            <c:numRef>
              <c:f>(EnergetskaBilanca!$P$275:$S$275,EnergetskaBilanca!$AD$275:$AE$275,EnergetskaBilanca!$AH$275)</c:f>
              <c:numCache>
                <c:formatCode>General</c:formatCode>
                <c:ptCount val="7"/>
              </c:numCache>
            </c:numRef>
          </c:val>
          <c:extLst>
            <c:ext xmlns:c16="http://schemas.microsoft.com/office/drawing/2014/chart" uri="{C3380CC4-5D6E-409C-BE32-E72D297353CC}">
              <c16:uniqueId val="{00000000-E24F-42F1-9D3B-55396F0E6ED3}"/>
            </c:ext>
          </c:extLst>
        </c:ser>
        <c:ser>
          <c:idx val="1"/>
          <c:order val="1"/>
          <c:tx>
            <c:strRef>
              <c:f>EnergetskaBilanca!$C$276</c:f>
              <c:strCache>
                <c:ptCount val="1"/>
              </c:strCache>
            </c:strRef>
          </c:tx>
          <c:spPr>
            <a:solidFill>
              <a:schemeClr val="accent2"/>
            </a:solidFill>
            <a:ln>
              <a:noFill/>
            </a:ln>
            <a:effectLst/>
          </c:spPr>
          <c:invertIfNegative val="0"/>
          <c:cat>
            <c:multiLvlStrRef>
              <c:f>EnergetskaBilanca!$P$261:$AH$262</c:f>
            </c:multiLvlStrRef>
          </c:cat>
          <c:val>
            <c:numRef>
              <c:f>(EnergetskaBilanca!$P$276:$S$276,EnergetskaBilanca!$AD$276:$AE$276,EnergetskaBilanca!$AH$276)</c:f>
              <c:numCache>
                <c:formatCode>General</c:formatCode>
                <c:ptCount val="7"/>
              </c:numCache>
            </c:numRef>
          </c:val>
          <c:extLst>
            <c:ext xmlns:c16="http://schemas.microsoft.com/office/drawing/2014/chart" uri="{C3380CC4-5D6E-409C-BE32-E72D297353CC}">
              <c16:uniqueId val="{00000001-E24F-42F1-9D3B-55396F0E6ED3}"/>
            </c:ext>
          </c:extLst>
        </c:ser>
        <c:ser>
          <c:idx val="2"/>
          <c:order val="2"/>
          <c:tx>
            <c:strRef>
              <c:f>EnergetskaBilanca!$C$277</c:f>
              <c:strCache>
                <c:ptCount val="1"/>
              </c:strCache>
            </c:strRef>
          </c:tx>
          <c:spPr>
            <a:solidFill>
              <a:schemeClr val="accent3"/>
            </a:solidFill>
            <a:ln>
              <a:noFill/>
            </a:ln>
            <a:effectLst/>
          </c:spPr>
          <c:invertIfNegative val="0"/>
          <c:cat>
            <c:multiLvlStrRef>
              <c:f>EnergetskaBilanca!$P$261:$AH$262</c:f>
            </c:multiLvlStrRef>
          </c:cat>
          <c:val>
            <c:numRef>
              <c:f>(EnergetskaBilanca!$P$277:$S$277,EnergetskaBilanca!$AD$277:$AE$277,EnergetskaBilanca!$AH$277)</c:f>
              <c:numCache>
                <c:formatCode>General</c:formatCode>
                <c:ptCount val="7"/>
              </c:numCache>
            </c:numRef>
          </c:val>
          <c:extLst>
            <c:ext xmlns:c16="http://schemas.microsoft.com/office/drawing/2014/chart" uri="{C3380CC4-5D6E-409C-BE32-E72D297353CC}">
              <c16:uniqueId val="{00000002-E24F-42F1-9D3B-55396F0E6ED3}"/>
            </c:ext>
          </c:extLst>
        </c:ser>
        <c:ser>
          <c:idx val="3"/>
          <c:order val="3"/>
          <c:tx>
            <c:strRef>
              <c:f>EnergetskaBilanca!$C$278</c:f>
              <c:strCache>
                <c:ptCount val="1"/>
              </c:strCache>
            </c:strRef>
          </c:tx>
          <c:spPr>
            <a:solidFill>
              <a:schemeClr val="accent4"/>
            </a:solidFill>
            <a:ln>
              <a:noFill/>
            </a:ln>
            <a:effectLst/>
          </c:spPr>
          <c:invertIfNegative val="0"/>
          <c:cat>
            <c:multiLvlStrRef>
              <c:f>EnergetskaBilanca!$P$261:$AH$262</c:f>
            </c:multiLvlStrRef>
          </c:cat>
          <c:val>
            <c:numRef>
              <c:f>(EnergetskaBilanca!$P$278:$S$278,EnergetskaBilanca!$AD$278:$AE$278,EnergetskaBilanca!$AH$278)</c:f>
              <c:numCache>
                <c:formatCode>General</c:formatCode>
                <c:ptCount val="7"/>
              </c:numCache>
            </c:numRef>
          </c:val>
          <c:extLst>
            <c:ext xmlns:c16="http://schemas.microsoft.com/office/drawing/2014/chart" uri="{C3380CC4-5D6E-409C-BE32-E72D297353CC}">
              <c16:uniqueId val="{00000003-E24F-42F1-9D3B-55396F0E6ED3}"/>
            </c:ext>
          </c:extLst>
        </c:ser>
        <c:dLbls>
          <c:showLegendKey val="0"/>
          <c:showVal val="0"/>
          <c:showCatName val="0"/>
          <c:showSerName val="0"/>
          <c:showPercent val="0"/>
          <c:showBubbleSize val="0"/>
        </c:dLbls>
        <c:gapWidth val="50"/>
        <c:overlap val="100"/>
        <c:axId val="260103168"/>
        <c:axId val="260498560"/>
      </c:barChart>
      <c:catAx>
        <c:axId val="26010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sl-SI"/>
          </a:p>
        </c:txPr>
        <c:crossAx val="260498560"/>
        <c:crosses val="autoZero"/>
        <c:auto val="1"/>
        <c:lblAlgn val="ctr"/>
        <c:lblOffset val="100"/>
        <c:noMultiLvlLbl val="0"/>
      </c:catAx>
      <c:valAx>
        <c:axId val="26049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a:t>Raba končne energije [TWh]</a:t>
                </a:r>
              </a:p>
            </c:rich>
          </c:tx>
          <c:layout>
            <c:manualLayout>
              <c:xMode val="edge"/>
              <c:yMode val="edge"/>
              <c:x val="1.8604687502288962E-2"/>
              <c:y val="0.10125702529592208"/>
            </c:manualLayout>
          </c:layout>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sl-SI"/>
          </a:p>
        </c:txPr>
        <c:crossAx val="26010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sl-SI"/>
        </a:p>
      </c:txPr>
    </c:legend>
    <c:plotVisOnly val="1"/>
    <c:dispBlanksAs val="gap"/>
    <c:showDLblsOverMax val="0"/>
  </c:chart>
  <c:spPr>
    <a:solidFill>
      <a:schemeClr val="bg1"/>
    </a:solidFill>
    <a:ln w="9525" cap="flat" cmpd="sng" algn="ctr">
      <a:noFill/>
      <a:round/>
    </a:ln>
    <a:effectLst/>
  </c:spPr>
  <c:txPr>
    <a:bodyPr/>
    <a:lstStyle/>
    <a:p>
      <a:pPr>
        <a:defRPr sz="1100">
          <a:latin typeface="Tahoma" panose="020B0604030504040204" pitchFamily="34" charset="0"/>
          <a:ea typeface="Tahoma" panose="020B0604030504040204" pitchFamily="34" charset="0"/>
          <a:cs typeface="Tahoma" panose="020B0604030504040204" pitchFamily="34" charset="0"/>
        </a:defRPr>
      </a:pPr>
      <a:endParaRPr lang="sl-SI"/>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02576854772509"/>
          <c:y val="4.1825095057034217E-2"/>
          <c:w val="0.80415609111017727"/>
          <c:h val="0.86996856381545462"/>
        </c:manualLayout>
      </c:layout>
      <c:scatterChart>
        <c:scatterStyle val="lineMarker"/>
        <c:varyColors val="0"/>
        <c:ser>
          <c:idx val="0"/>
          <c:order val="0"/>
          <c:tx>
            <c:strRef>
              <c:f>EnergetskaBilanca!$B$200</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EnergetskaBilanca!$D$199:$AD$199</c:f>
              <c:numCache>
                <c:formatCode>General</c:formatCode>
                <c:ptCount val="27"/>
              </c:numCache>
            </c:numRef>
          </c:xVal>
          <c:yVal>
            <c:numRef>
              <c:f>EnergetskaBilanca!$D$200:$AD$200</c:f>
              <c:numCache>
                <c:formatCode>General</c:formatCode>
                <c:ptCount val="27"/>
              </c:numCache>
            </c:numRef>
          </c:yVal>
          <c:smooth val="0"/>
          <c:extLst>
            <c:ext xmlns:c16="http://schemas.microsoft.com/office/drawing/2014/chart" uri="{C3380CC4-5D6E-409C-BE32-E72D297353CC}">
              <c16:uniqueId val="{00000000-13B1-4C9A-A0F5-F773B1ADAECE}"/>
            </c:ext>
          </c:extLst>
        </c:ser>
        <c:ser>
          <c:idx val="1"/>
          <c:order val="1"/>
          <c:tx>
            <c:strRef>
              <c:f>EnergetskaBilanca!$B$201</c:f>
              <c:strCache>
                <c:ptCount val="1"/>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EnergetskaBilanca!$D$199:$AD$199</c:f>
              <c:numCache>
                <c:formatCode>General</c:formatCode>
                <c:ptCount val="27"/>
              </c:numCache>
            </c:numRef>
          </c:xVal>
          <c:yVal>
            <c:numRef>
              <c:f>EnergetskaBilanca!$D$201:$AD$201</c:f>
              <c:numCache>
                <c:formatCode>General</c:formatCode>
                <c:ptCount val="27"/>
              </c:numCache>
            </c:numRef>
          </c:yVal>
          <c:smooth val="0"/>
          <c:extLst>
            <c:ext xmlns:c16="http://schemas.microsoft.com/office/drawing/2014/chart" uri="{C3380CC4-5D6E-409C-BE32-E72D297353CC}">
              <c16:uniqueId val="{00000001-13B1-4C9A-A0F5-F773B1ADAECE}"/>
            </c:ext>
          </c:extLst>
        </c:ser>
        <c:ser>
          <c:idx val="2"/>
          <c:order val="2"/>
          <c:tx>
            <c:strRef>
              <c:f>EnergetskaBilanca!$B$202</c:f>
              <c:strCache>
                <c:ptCount val="1"/>
              </c:strCache>
            </c:strRef>
          </c:tx>
          <c:spPr>
            <a:ln w="19050" cap="rnd">
              <a:solidFill>
                <a:schemeClr val="accent2"/>
              </a:solidFill>
              <a:prstDash val="sysDash"/>
              <a:round/>
            </a:ln>
            <a:effectLst/>
          </c:spPr>
          <c:marker>
            <c:symbol val="none"/>
          </c:marker>
          <c:xVal>
            <c:numRef>
              <c:f>EnergetskaBilanca!$D$199:$AD$199</c:f>
              <c:numCache>
                <c:formatCode>General</c:formatCode>
                <c:ptCount val="27"/>
              </c:numCache>
            </c:numRef>
          </c:xVal>
          <c:yVal>
            <c:numRef>
              <c:f>EnergetskaBilanca!$D$202:$AD$202</c:f>
              <c:numCache>
                <c:formatCode>General</c:formatCode>
                <c:ptCount val="27"/>
              </c:numCache>
            </c:numRef>
          </c:yVal>
          <c:smooth val="0"/>
          <c:extLst>
            <c:ext xmlns:c16="http://schemas.microsoft.com/office/drawing/2014/chart" uri="{C3380CC4-5D6E-409C-BE32-E72D297353CC}">
              <c16:uniqueId val="{00000002-13B1-4C9A-A0F5-F773B1ADAECE}"/>
            </c:ext>
          </c:extLst>
        </c:ser>
        <c:ser>
          <c:idx val="3"/>
          <c:order val="3"/>
          <c:tx>
            <c:v>NEPN</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EnergetskaBilanca!$D$199:$AD$199</c:f>
              <c:numCache>
                <c:formatCode>General</c:formatCode>
                <c:ptCount val="27"/>
              </c:numCache>
            </c:numRef>
          </c:xVal>
          <c:yVal>
            <c:numRef>
              <c:f>EnergetskaBilanca!$D$205:$AD$205</c:f>
              <c:numCache>
                <c:formatCode>General</c:formatCode>
                <c:ptCount val="27"/>
              </c:numCache>
            </c:numRef>
          </c:yVal>
          <c:smooth val="0"/>
          <c:extLst>
            <c:ext xmlns:c16="http://schemas.microsoft.com/office/drawing/2014/chart" uri="{C3380CC4-5D6E-409C-BE32-E72D297353CC}">
              <c16:uniqueId val="{00000003-13B1-4C9A-A0F5-F773B1ADAECE}"/>
            </c:ext>
          </c:extLst>
        </c:ser>
        <c:ser>
          <c:idx val="4"/>
          <c:order val="4"/>
          <c:tx>
            <c:strRef>
              <c:f>EnergetskaBilanca!$B$206</c:f>
              <c:strCache>
                <c:ptCount val="1"/>
              </c:strCache>
            </c:strRef>
          </c:tx>
          <c:spPr>
            <a:ln w="19050" cap="rnd">
              <a:solidFill>
                <a:schemeClr val="accent6"/>
              </a:solidFill>
              <a:prstDash val="sysDash"/>
              <a:round/>
            </a:ln>
            <a:effectLst/>
          </c:spPr>
          <c:marker>
            <c:symbol val="none"/>
          </c:marker>
          <c:xVal>
            <c:numRef>
              <c:f>EnergetskaBilanca!$D$199:$AD$199</c:f>
              <c:numCache>
                <c:formatCode>General</c:formatCode>
                <c:ptCount val="27"/>
              </c:numCache>
            </c:numRef>
          </c:xVal>
          <c:yVal>
            <c:numRef>
              <c:f>EnergetskaBilanca!$D$206:$AD$206</c:f>
              <c:numCache>
                <c:formatCode>General</c:formatCode>
                <c:ptCount val="27"/>
              </c:numCache>
            </c:numRef>
          </c:yVal>
          <c:smooth val="0"/>
          <c:extLst>
            <c:ext xmlns:c16="http://schemas.microsoft.com/office/drawing/2014/chart" uri="{C3380CC4-5D6E-409C-BE32-E72D297353CC}">
              <c16:uniqueId val="{00000004-13B1-4C9A-A0F5-F773B1ADAECE}"/>
            </c:ext>
          </c:extLst>
        </c:ser>
        <c:dLbls>
          <c:showLegendKey val="0"/>
          <c:showVal val="0"/>
          <c:showCatName val="0"/>
          <c:showSerName val="0"/>
          <c:showPercent val="0"/>
          <c:showBubbleSize val="0"/>
        </c:dLbls>
        <c:axId val="260500864"/>
        <c:axId val="260501440"/>
      </c:scatterChart>
      <c:valAx>
        <c:axId val="26050086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sl-SI"/>
          </a:p>
        </c:txPr>
        <c:crossAx val="260501440"/>
        <c:crosses val="autoZero"/>
        <c:crossBetween val="midCat"/>
      </c:valAx>
      <c:valAx>
        <c:axId val="26050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Raba </a:t>
                </a:r>
                <a:r>
                  <a:rPr lang="sl-SI"/>
                  <a:t>končne</a:t>
                </a:r>
                <a:r>
                  <a:rPr lang="en-US"/>
                  <a:t> energije [ktoe]</a:t>
                </a:r>
              </a:p>
            </c:rich>
          </c:tx>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sl-SI"/>
          </a:p>
        </c:txPr>
        <c:crossAx val="260500864"/>
        <c:crosses val="autoZero"/>
        <c:crossBetween val="midCat"/>
      </c:valAx>
      <c:spPr>
        <a:noFill/>
        <a:ln>
          <a:noFill/>
        </a:ln>
        <a:effectLst/>
      </c:spPr>
    </c:plotArea>
    <c:legend>
      <c:legendPos val="r"/>
      <c:legendEntry>
        <c:idx val="2"/>
        <c:delete val="1"/>
      </c:legendEntry>
      <c:legendEntry>
        <c:idx val="4"/>
        <c:delete val="1"/>
      </c:legendEntry>
      <c:layout>
        <c:manualLayout>
          <c:xMode val="edge"/>
          <c:yMode val="edge"/>
          <c:x val="0.2514077785731329"/>
          <c:y val="0.49429478159336554"/>
          <c:w val="0.5950390643617085"/>
          <c:h val="0.2683483836220877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noFill/>
      <a:round/>
    </a:ln>
    <a:effectLst/>
  </c:spPr>
  <c:txPr>
    <a:bodyPr/>
    <a:lstStyle/>
    <a:p>
      <a:pPr>
        <a:defRPr sz="1100"/>
      </a:pPr>
      <a:endParaRPr lang="sl-SI"/>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2.png"/><Relationship Id="rId7" Type="http://schemas.openxmlformats.org/officeDocument/2006/relationships/chart" Target="../charts/chart14.xml"/><Relationship Id="rId2" Type="http://schemas.openxmlformats.org/officeDocument/2006/relationships/image" Target="../media/image1.png"/><Relationship Id="rId1" Type="http://schemas.openxmlformats.org/officeDocument/2006/relationships/chart" Target="../charts/chart10.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xdr:col>
      <xdr:colOff>723900</xdr:colOff>
      <xdr:row>0</xdr:row>
      <xdr:rowOff>47625</xdr:rowOff>
    </xdr:from>
    <xdr:to>
      <xdr:col>7</xdr:col>
      <xdr:colOff>466725</xdr:colOff>
      <xdr:row>0</xdr:row>
      <xdr:rowOff>1152525</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5774" t="1" b="-6780"/>
        <a:stretch/>
      </xdr:blipFill>
      <xdr:spPr>
        <a:xfrm>
          <a:off x="1943100" y="47625"/>
          <a:ext cx="5105400" cy="1104900"/>
        </a:xfrm>
        <a:prstGeom prst="rect">
          <a:avLst/>
        </a:prstGeom>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w16se="http://schemas.microsoft.com/office/word/2015/wordml/symex" xmlns:w15="http://schemas.microsoft.com/office/word/2012/wordml" xmlns:cx1="http://schemas.microsoft.com/office/drawing/2015/9/8/chartex" xmlns:cx="http://schemas.microsoft.com/office/drawing/2014/chartex" xmlns:lc="http://schemas.openxmlformats.org/drawingml/2006/lockedCanvas"/>
          </a:ext>
        </a:extLst>
      </xdr:spPr>
    </xdr:pic>
    <xdr:clientData/>
  </xdr:twoCellAnchor>
  <xdr:twoCellAnchor editAs="oneCell">
    <xdr:from>
      <xdr:col>0</xdr:col>
      <xdr:colOff>0</xdr:colOff>
      <xdr:row>0</xdr:row>
      <xdr:rowOff>0</xdr:rowOff>
    </xdr:from>
    <xdr:to>
      <xdr:col>2</xdr:col>
      <xdr:colOff>220980</xdr:colOff>
      <xdr:row>0</xdr:row>
      <xdr:rowOff>923290</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440180" cy="92329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0.02046</cdr:x>
      <cdr:y>0.93056</cdr:y>
    </cdr:from>
    <cdr:to>
      <cdr:x>0.11509</cdr:x>
      <cdr:y>1</cdr:y>
    </cdr:to>
    <cdr:sp macro="" textlink="">
      <cdr:nvSpPr>
        <cdr:cNvPr id="2"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0.02046</cdr:x>
      <cdr:y>0.93056</cdr:y>
    </cdr:from>
    <cdr:to>
      <cdr:x>0.11509</cdr:x>
      <cdr:y>1</cdr:y>
    </cdr:to>
    <cdr:sp macro="" textlink="">
      <cdr:nvSpPr>
        <cdr:cNvPr id="3"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0.02046</cdr:x>
      <cdr:y>0.93056</cdr:y>
    </cdr:from>
    <cdr:to>
      <cdr:x>0.11509</cdr:x>
      <cdr:y>1</cdr:y>
    </cdr:to>
    <cdr:sp macro="" textlink="">
      <cdr:nvSpPr>
        <cdr:cNvPr id="2"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0.02046</cdr:x>
      <cdr:y>0.93056</cdr:y>
    </cdr:from>
    <cdr:to>
      <cdr:x>0.11509</cdr:x>
      <cdr:y>1</cdr:y>
    </cdr:to>
    <cdr:sp macro="" textlink="">
      <cdr:nvSpPr>
        <cdr:cNvPr id="3"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0.02046</cdr:x>
      <cdr:y>0.93056</cdr:y>
    </cdr:from>
    <cdr:to>
      <cdr:x>0.11509</cdr:x>
      <cdr:y>1</cdr:y>
    </cdr:to>
    <cdr:sp macro="" textlink="">
      <cdr:nvSpPr>
        <cdr:cNvPr id="2"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0.02046</cdr:x>
      <cdr:y>0.93056</cdr:y>
    </cdr:from>
    <cdr:to>
      <cdr:x>0.11509</cdr:x>
      <cdr:y>1</cdr:y>
    </cdr:to>
    <cdr:sp macro="" textlink="">
      <cdr:nvSpPr>
        <cdr:cNvPr id="3"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0.02046</cdr:x>
      <cdr:y>0.93056</cdr:y>
    </cdr:from>
    <cdr:to>
      <cdr:x>0.11509</cdr:x>
      <cdr:y>1</cdr:y>
    </cdr:to>
    <cdr:sp macro="" textlink="">
      <cdr:nvSpPr>
        <cdr:cNvPr id="2"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0.02046</cdr:x>
      <cdr:y>0.93056</cdr:y>
    </cdr:from>
    <cdr:to>
      <cdr:x>0.11509</cdr:x>
      <cdr:y>1</cdr:y>
    </cdr:to>
    <cdr:sp macro="" textlink="">
      <cdr:nvSpPr>
        <cdr:cNvPr id="3"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0.02046</cdr:x>
      <cdr:y>0.93056</cdr:y>
    </cdr:from>
    <cdr:to>
      <cdr:x>0.11509</cdr:x>
      <cdr:y>1</cdr:y>
    </cdr:to>
    <cdr:sp macro="" textlink="">
      <cdr:nvSpPr>
        <cdr:cNvPr id="2"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0.02046</cdr:x>
      <cdr:y>0.93056</cdr:y>
    </cdr:from>
    <cdr:to>
      <cdr:x>0.11509</cdr:x>
      <cdr:y>1</cdr:y>
    </cdr:to>
    <cdr:sp macro="" textlink="">
      <cdr:nvSpPr>
        <cdr:cNvPr id="3"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0.02046</cdr:x>
      <cdr:y>0.93056</cdr:y>
    </cdr:from>
    <cdr:to>
      <cdr:x>0.11509</cdr:x>
      <cdr:y>1</cdr:y>
    </cdr:to>
    <cdr:sp macro="" textlink="">
      <cdr:nvSpPr>
        <cdr:cNvPr id="2"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0.02046</cdr:x>
      <cdr:y>0.93056</cdr:y>
    </cdr:from>
    <cdr:to>
      <cdr:x>0.11509</cdr:x>
      <cdr:y>1</cdr:y>
    </cdr:to>
    <cdr:sp macro="" textlink="">
      <cdr:nvSpPr>
        <cdr:cNvPr id="3" name="TextBox 1"/>
        <cdr:cNvSpPr txBox="1"/>
      </cdr:nvSpPr>
      <cdr:spPr>
        <a:xfrm xmlns:a="http://schemas.openxmlformats.org/drawingml/2006/main">
          <a:off x="142875" y="3190890"/>
          <a:ext cx="660690"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sl-SI" sz="600">
              <a:latin typeface="Arial" panose="020B0604020202020204" pitchFamily="34" charset="0"/>
              <a:cs typeface="Arial" panose="020B0604020202020204" pitchFamily="34" charset="0"/>
            </a:rPr>
            <a:t>Vir: </a:t>
          </a:r>
          <a:r>
            <a:rPr lang="sl-SI" sz="600" baseline="0">
              <a:latin typeface="Arial" panose="020B0604020202020204" pitchFamily="34" charset="0"/>
              <a:cs typeface="Arial" panose="020B0604020202020204" pitchFamily="34" charset="0"/>
            </a:rPr>
            <a:t> Projekt LIFE Podnebna pot 2050</a:t>
          </a:r>
        </a:p>
        <a:p xmlns:a="http://schemas.openxmlformats.org/drawingml/2006/main">
          <a:endParaRPr lang="sl-SI" sz="8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358245</xdr:colOff>
      <xdr:row>234</xdr:row>
      <xdr:rowOff>131761</xdr:rowOff>
    </xdr:from>
    <xdr:to>
      <xdr:col>14</xdr:col>
      <xdr:colOff>34925</xdr:colOff>
      <xdr:row>256</xdr:row>
      <xdr:rowOff>22224</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317500</xdr:colOff>
      <xdr:row>276</xdr:row>
      <xdr:rowOff>73023</xdr:rowOff>
    </xdr:from>
    <xdr:to>
      <xdr:col>51</xdr:col>
      <xdr:colOff>190500</xdr:colOff>
      <xdr:row>291</xdr:row>
      <xdr:rowOff>126999</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48</xdr:col>
      <xdr:colOff>63500</xdr:colOff>
      <xdr:row>256</xdr:row>
      <xdr:rowOff>63500</xdr:rowOff>
    </xdr:from>
    <xdr:ext cx="228781" cy="262572"/>
    <xdr:sp macro="" textlink="$AH$272">
      <xdr:nvSpPr>
        <xdr:cNvPr id="11" name="TextBox 10">
          <a:extLst>
            <a:ext uri="{FF2B5EF4-FFF2-40B4-BE49-F238E27FC236}">
              <a16:creationId xmlns:a16="http://schemas.microsoft.com/office/drawing/2014/main" id="{00000000-0008-0000-0A00-00000B000000}"/>
            </a:ext>
          </a:extLst>
        </xdr:cNvPr>
        <xdr:cNvSpPr txBox="1"/>
      </xdr:nvSpPr>
      <xdr:spPr>
        <a:xfrm>
          <a:off x="25542875" y="48069500"/>
          <a:ext cx="22878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1C7CBD4-6200-422A-9FAF-E5A5379D3AC6}" type="TxLink">
            <a:rPr lang="en-US" sz="11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t> </a:t>
          </a:fld>
          <a:endParaRPr lang="sl-SI" sz="1100" b="0">
            <a:latin typeface="Tahoma" panose="020B0604030504040204" pitchFamily="34" charset="0"/>
            <a:ea typeface="Tahoma" panose="020B0604030504040204" pitchFamily="34" charset="0"/>
            <a:cs typeface="Tahoma" panose="020B0604030504040204" pitchFamily="34" charset="0"/>
          </a:endParaRPr>
        </a:p>
      </xdr:txBody>
    </xdr:sp>
    <xdr:clientData/>
  </xdr:oneCellAnchor>
  <xdr:twoCellAnchor>
    <xdr:from>
      <xdr:col>33</xdr:col>
      <xdr:colOff>582084</xdr:colOff>
      <xdr:row>294</xdr:row>
      <xdr:rowOff>4233</xdr:rowOff>
    </xdr:from>
    <xdr:to>
      <xdr:col>39</xdr:col>
      <xdr:colOff>508000</xdr:colOff>
      <xdr:row>310</xdr:row>
      <xdr:rowOff>116416</xdr:rowOff>
    </xdr:to>
    <xdr:graphicFrame macro="">
      <xdr:nvGraphicFramePr>
        <xdr:cNvPr id="19" name="Chart 18">
          <a:extLst>
            <a:ext uri="{FF2B5EF4-FFF2-40B4-BE49-F238E27FC236}">
              <a16:creationId xmlns:a16="http://schemas.microsoft.com/office/drawing/2014/main" id="{00000000-0008-0000-0A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476250</xdr:colOff>
      <xdr:row>294</xdr:row>
      <xdr:rowOff>21167</xdr:rowOff>
    </xdr:from>
    <xdr:to>
      <xdr:col>45</xdr:col>
      <xdr:colOff>402166</xdr:colOff>
      <xdr:row>310</xdr:row>
      <xdr:rowOff>133350</xdr:rowOff>
    </xdr:to>
    <xdr:graphicFrame macro="">
      <xdr:nvGraphicFramePr>
        <xdr:cNvPr id="20" name="Chart 19">
          <a:extLst>
            <a:ext uri="{FF2B5EF4-FFF2-40B4-BE49-F238E27FC236}">
              <a16:creationId xmlns:a16="http://schemas.microsoft.com/office/drawing/2014/main" id="{00000000-0008-0000-0A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49</xdr:col>
      <xdr:colOff>0</xdr:colOff>
      <xdr:row>295</xdr:row>
      <xdr:rowOff>0</xdr:rowOff>
    </xdr:from>
    <xdr:ext cx="5039149" cy="2920365"/>
    <xdr:pic>
      <xdr:nvPicPr>
        <xdr:cNvPr id="21" name="Picture 20">
          <a:extLst>
            <a:ext uri="{FF2B5EF4-FFF2-40B4-BE49-F238E27FC236}">
              <a16:creationId xmlns:a16="http://schemas.microsoft.com/office/drawing/2014/main" id="{00000000-0008-0000-0A00-000015000000}"/>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384000" y="55435500"/>
          <a:ext cx="5039149" cy="2920365"/>
        </a:xfrm>
        <a:prstGeom prst="rect">
          <a:avLst/>
        </a:prstGeom>
        <a:noFill/>
      </xdr:spPr>
    </xdr:pic>
    <xdr:clientData/>
  </xdr:oneCellAnchor>
  <xdr:twoCellAnchor>
    <xdr:from>
      <xdr:col>59</xdr:col>
      <xdr:colOff>1</xdr:colOff>
      <xdr:row>277</xdr:row>
      <xdr:rowOff>2</xdr:rowOff>
    </xdr:from>
    <xdr:to>
      <xdr:col>60</xdr:col>
      <xdr:colOff>0</xdr:colOff>
      <xdr:row>292</xdr:row>
      <xdr:rowOff>14979</xdr:rowOff>
    </xdr:to>
    <xdr:graphicFrame macro="">
      <xdr:nvGraphicFramePr>
        <xdr:cNvPr id="23" name="Chart 22">
          <a:extLst>
            <a:ext uri="{FF2B5EF4-FFF2-40B4-BE49-F238E27FC236}">
              <a16:creationId xmlns:a16="http://schemas.microsoft.com/office/drawing/2014/main" id="{00000000-0008-0000-0A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0</xdr:colOff>
      <xdr:row>276</xdr:row>
      <xdr:rowOff>158750</xdr:rowOff>
    </xdr:from>
    <xdr:to>
      <xdr:col>62</xdr:col>
      <xdr:colOff>518585</xdr:colOff>
      <xdr:row>292</xdr:row>
      <xdr:rowOff>31750</xdr:rowOff>
    </xdr:to>
    <xdr:graphicFrame macro="">
      <xdr:nvGraphicFramePr>
        <xdr:cNvPr id="24" name="Chart 23">
          <a:extLst>
            <a:ext uri="{FF2B5EF4-FFF2-40B4-BE49-F238E27FC236}">
              <a16:creationId xmlns:a16="http://schemas.microsoft.com/office/drawing/2014/main" id="{00000000-0008-0000-0A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0</xdr:colOff>
      <xdr:row>293</xdr:row>
      <xdr:rowOff>0</xdr:rowOff>
    </xdr:from>
    <xdr:to>
      <xdr:col>60</xdr:col>
      <xdr:colOff>0</xdr:colOff>
      <xdr:row>314</xdr:row>
      <xdr:rowOff>74083</xdr:rowOff>
    </xdr:to>
    <xdr:graphicFrame macro="">
      <xdr:nvGraphicFramePr>
        <xdr:cNvPr id="27" name="Chart 26">
          <a:extLst>
            <a:ext uri="{FF2B5EF4-FFF2-40B4-BE49-F238E27FC236}">
              <a16:creationId xmlns:a16="http://schemas.microsoft.com/office/drawing/2014/main" id="{00000000-0008-0000-0A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60</xdr:col>
      <xdr:colOff>0</xdr:colOff>
      <xdr:row>293</xdr:row>
      <xdr:rowOff>9525</xdr:rowOff>
    </xdr:from>
    <xdr:to>
      <xdr:col>66</xdr:col>
      <xdr:colOff>285749</xdr:colOff>
      <xdr:row>314</xdr:row>
      <xdr:rowOff>127001</xdr:rowOff>
    </xdr:to>
    <xdr:graphicFrame macro="">
      <xdr:nvGraphicFramePr>
        <xdr:cNvPr id="28" name="Chart 27">
          <a:extLst>
            <a:ext uri="{FF2B5EF4-FFF2-40B4-BE49-F238E27FC236}">
              <a16:creationId xmlns:a16="http://schemas.microsoft.com/office/drawing/2014/main" id="{00000000-0008-0000-0A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656165</xdr:colOff>
      <xdr:row>327</xdr:row>
      <xdr:rowOff>1</xdr:rowOff>
    </xdr:from>
    <xdr:to>
      <xdr:col>60</xdr:col>
      <xdr:colOff>0</xdr:colOff>
      <xdr:row>341</xdr:row>
      <xdr:rowOff>105835</xdr:rowOff>
    </xdr:to>
    <xdr:graphicFrame macro="">
      <xdr:nvGraphicFramePr>
        <xdr:cNvPr id="29" name="Chart 28">
          <a:extLst>
            <a:ext uri="{FF2B5EF4-FFF2-40B4-BE49-F238E27FC236}">
              <a16:creationId xmlns:a16="http://schemas.microsoft.com/office/drawing/2014/main" id="{00000000-0008-0000-0A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723900</xdr:colOff>
      <xdr:row>0</xdr:row>
      <xdr:rowOff>47625</xdr:rowOff>
    </xdr:from>
    <xdr:to>
      <xdr:col>9</xdr:col>
      <xdr:colOff>66675</xdr:colOff>
      <xdr:row>0</xdr:row>
      <xdr:rowOff>1152525</xdr:rowOff>
    </xdr:to>
    <xdr:pic>
      <xdr:nvPicPr>
        <xdr:cNvPr id="18" name="Picture 17"/>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35774" t="1" b="-6780"/>
        <a:stretch/>
      </xdr:blipFill>
      <xdr:spPr>
        <a:xfrm>
          <a:off x="1943100" y="47625"/>
          <a:ext cx="5105400" cy="1104900"/>
        </a:xfrm>
        <a:prstGeom prst="rect">
          <a:avLst/>
        </a:prstGeom>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w16se="http://schemas.microsoft.com/office/word/2015/wordml/symex" xmlns:w15="http://schemas.microsoft.com/office/word/2012/wordml" xmlns:cx1="http://schemas.microsoft.com/office/drawing/2015/9/8/chartex" xmlns:cx="http://schemas.microsoft.com/office/drawing/2014/chartex" xmlns:lc="http://schemas.openxmlformats.org/drawingml/2006/lockedCanvas"/>
          </a:ext>
        </a:extLst>
      </xdr:spPr>
    </xdr:pic>
    <xdr:clientData/>
  </xdr:twoCellAnchor>
  <xdr:twoCellAnchor editAs="oneCell">
    <xdr:from>
      <xdr:col>0</xdr:col>
      <xdr:colOff>0</xdr:colOff>
      <xdr:row>0</xdr:row>
      <xdr:rowOff>0</xdr:rowOff>
    </xdr:from>
    <xdr:to>
      <xdr:col>2</xdr:col>
      <xdr:colOff>220980</xdr:colOff>
      <xdr:row>0</xdr:row>
      <xdr:rowOff>923290</xdr:rowOff>
    </xdr:to>
    <xdr:pic>
      <xdr:nvPicPr>
        <xdr:cNvPr id="22" name="Picture 2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0"/>
          <a:ext cx="1440180" cy="92329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0.24413</cdr:x>
      <cdr:y>0.07013</cdr:y>
    </cdr:from>
    <cdr:to>
      <cdr:x>0.33302</cdr:x>
      <cdr:y>0.13766</cdr:y>
    </cdr:to>
    <cdr:sp macro="" textlink="EnergetskaBilanca!$Q$272">
      <cdr:nvSpPr>
        <cdr:cNvPr id="2" name="TextBox 1"/>
        <cdr:cNvSpPr txBox="1"/>
      </cdr:nvSpPr>
      <cdr:spPr>
        <a:xfrm xmlns:a="http://schemas.openxmlformats.org/drawingml/2006/main">
          <a:off x="1273780" y="285769"/>
          <a:ext cx="463791" cy="27515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900BEA55-CC8D-4E14-BDE9-B90DBEC72AF3}" type="TxLink">
            <a:rPr lang="en-US" sz="11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t> </a:t>
          </a:fld>
          <a:endParaRPr lang="sl-SI" sz="1100">
            <a:latin typeface="Tahoma" panose="020B0604030504040204" pitchFamily="34" charset="0"/>
            <a:ea typeface="Tahoma" panose="020B0604030504040204" pitchFamily="34" charset="0"/>
            <a:cs typeface="Tahoma" panose="020B0604030504040204" pitchFamily="34" charset="0"/>
          </a:endParaRPr>
        </a:p>
      </cdr:txBody>
    </cdr:sp>
  </cdr:relSizeAnchor>
  <cdr:relSizeAnchor xmlns:cdr="http://schemas.openxmlformats.org/drawingml/2006/chartDrawing">
    <cdr:from>
      <cdr:x>0.63775</cdr:x>
      <cdr:y>0.10909</cdr:y>
    </cdr:from>
    <cdr:to>
      <cdr:x>0.82975</cdr:x>
      <cdr:y>0.33351</cdr:y>
    </cdr:to>
    <cdr:sp macro="" textlink="EnergetskaBilanca!$AH$272">
      <cdr:nvSpPr>
        <cdr:cNvPr id="3" name="TextBox 2"/>
        <cdr:cNvSpPr txBox="1"/>
      </cdr:nvSpPr>
      <cdr:spPr>
        <a:xfrm xmlns:a="http://schemas.openxmlformats.org/drawingml/2006/main">
          <a:off x="3327493" y="444494"/>
          <a:ext cx="1001776" cy="9144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81C59CC8-268A-4B24-BAB4-D4C93B781490}" type="TxLink">
            <a:rPr lang="en-US" sz="11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t> </a:t>
          </a:fld>
          <a:endParaRPr lang="sl-SI" sz="1100" b="0">
            <a:latin typeface="Tahoma" panose="020B0604030504040204" pitchFamily="34" charset="0"/>
            <a:ea typeface="Tahoma" panose="020B0604030504040204" pitchFamily="34" charset="0"/>
            <a:cs typeface="Tahoma" panose="020B0604030504040204" pitchFamily="34" charset="0"/>
          </a:endParaRPr>
        </a:p>
      </cdr:txBody>
    </cdr:sp>
  </cdr:relSizeAnchor>
  <cdr:relSizeAnchor xmlns:cdr="http://schemas.openxmlformats.org/drawingml/2006/chartDrawing">
    <cdr:from>
      <cdr:x>0.44219</cdr:x>
      <cdr:y>0.07013</cdr:y>
    </cdr:from>
    <cdr:to>
      <cdr:x>0.61744</cdr:x>
      <cdr:y>0.29455</cdr:y>
    </cdr:to>
    <cdr:sp macro="" textlink="EnergetskaBilanca!$AD$272">
      <cdr:nvSpPr>
        <cdr:cNvPr id="4" name="TextBox 3"/>
        <cdr:cNvSpPr txBox="1"/>
      </cdr:nvSpPr>
      <cdr:spPr>
        <a:xfrm xmlns:a="http://schemas.openxmlformats.org/drawingml/2006/main">
          <a:off x="2307167" y="285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554CC9E5-CCFB-4951-8B1B-22011E7A6362}" type="TxLink">
            <a:rPr lang="en-US" sz="1100" b="0" i="0" u="none" strike="noStrike">
              <a:solidFill>
                <a:srgbClr val="000000"/>
              </a:solidFill>
              <a:latin typeface="Tahoma" panose="020B0604030504040204" pitchFamily="34" charset="0"/>
              <a:ea typeface="Tahoma" panose="020B0604030504040204" pitchFamily="34" charset="0"/>
              <a:cs typeface="Tahoma" panose="020B0604030504040204" pitchFamily="34" charset="0"/>
            </a:rPr>
            <a:pPr/>
            <a:t> </a:t>
          </a:fld>
          <a:endParaRPr lang="sl-SI" sz="1100">
            <a:latin typeface="Tahoma" panose="020B0604030504040204" pitchFamily="34" charset="0"/>
            <a:ea typeface="Tahoma" panose="020B0604030504040204" pitchFamily="34" charset="0"/>
            <a:cs typeface="Tahoma" panose="020B060403050404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2</xdr:col>
      <xdr:colOff>276225</xdr:colOff>
      <xdr:row>0</xdr:row>
      <xdr:rowOff>47625</xdr:rowOff>
    </xdr:from>
    <xdr:to>
      <xdr:col>6</xdr:col>
      <xdr:colOff>47625</xdr:colOff>
      <xdr:row>0</xdr:row>
      <xdr:rowOff>1152525</xdr:rowOff>
    </xdr:to>
    <xdr:pic>
      <xdr:nvPicPr>
        <xdr:cNvPr id="3" name="Picture 2"/>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5774" t="1" b="-6780"/>
        <a:stretch/>
      </xdr:blipFill>
      <xdr:spPr>
        <a:xfrm>
          <a:off x="2076450" y="47625"/>
          <a:ext cx="5105400" cy="1104900"/>
        </a:xfrm>
        <a:prstGeom prst="rect">
          <a:avLst/>
        </a:prstGeom>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w16se="http://schemas.microsoft.com/office/word/2015/wordml/symex" xmlns:w15="http://schemas.microsoft.com/office/word/2012/wordml" xmlns:cx1="http://schemas.microsoft.com/office/drawing/2015/9/8/chartex" xmlns:cx="http://schemas.microsoft.com/office/drawing/2014/chartex" xmlns:lc="http://schemas.openxmlformats.org/drawingml/2006/lockedCanvas"/>
          </a:ext>
        </a:extLst>
      </xdr:spPr>
    </xdr:pic>
    <xdr:clientData/>
  </xdr:twoCellAnchor>
  <xdr:twoCellAnchor editAs="oneCell">
    <xdr:from>
      <xdr:col>0</xdr:col>
      <xdr:colOff>133350</xdr:colOff>
      <xdr:row>0</xdr:row>
      <xdr:rowOff>0</xdr:rowOff>
    </xdr:from>
    <xdr:to>
      <xdr:col>1</xdr:col>
      <xdr:colOff>687705</xdr:colOff>
      <xdr:row>0</xdr:row>
      <xdr:rowOff>923290</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350" y="0"/>
          <a:ext cx="1440180" cy="9232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723900</xdr:colOff>
      <xdr:row>0</xdr:row>
      <xdr:rowOff>47625</xdr:rowOff>
    </xdr:from>
    <xdr:to>
      <xdr:col>7</xdr:col>
      <xdr:colOff>466725</xdr:colOff>
      <xdr:row>0</xdr:row>
      <xdr:rowOff>1152525</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5774" t="1" b="-6780"/>
        <a:stretch/>
      </xdr:blipFill>
      <xdr:spPr>
        <a:xfrm>
          <a:off x="1943100" y="47625"/>
          <a:ext cx="5105400" cy="1104900"/>
        </a:xfrm>
        <a:prstGeom prst="rect">
          <a:avLst/>
        </a:prstGeom>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w16se="http://schemas.microsoft.com/office/word/2015/wordml/symex" xmlns:w15="http://schemas.microsoft.com/office/word/2012/wordml" xmlns:cx1="http://schemas.microsoft.com/office/drawing/2015/9/8/chartex" xmlns:cx="http://schemas.microsoft.com/office/drawing/2014/chartex" xmlns:lc="http://schemas.openxmlformats.org/drawingml/2006/lockedCanvas"/>
          </a:ext>
        </a:extLst>
      </xdr:spPr>
    </xdr:pic>
    <xdr:clientData/>
  </xdr:twoCellAnchor>
  <xdr:twoCellAnchor editAs="oneCell">
    <xdr:from>
      <xdr:col>0</xdr:col>
      <xdr:colOff>0</xdr:colOff>
      <xdr:row>0</xdr:row>
      <xdr:rowOff>0</xdr:rowOff>
    </xdr:from>
    <xdr:to>
      <xdr:col>2</xdr:col>
      <xdr:colOff>220980</xdr:colOff>
      <xdr:row>0</xdr:row>
      <xdr:rowOff>923290</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440180" cy="9232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723900</xdr:colOff>
      <xdr:row>0</xdr:row>
      <xdr:rowOff>47625</xdr:rowOff>
    </xdr:from>
    <xdr:to>
      <xdr:col>2</xdr:col>
      <xdr:colOff>5848350</xdr:colOff>
      <xdr:row>0</xdr:row>
      <xdr:rowOff>771525</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5774" r="-240" b="30041"/>
        <a:stretch/>
      </xdr:blipFill>
      <xdr:spPr>
        <a:xfrm>
          <a:off x="1943100" y="47625"/>
          <a:ext cx="5124450" cy="723900"/>
        </a:xfrm>
        <a:prstGeom prst="rect">
          <a:avLst/>
        </a:prstGeom>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w16se="http://schemas.microsoft.com/office/word/2015/wordml/symex" xmlns:w15="http://schemas.microsoft.com/office/word/2012/wordml" xmlns:cx1="http://schemas.microsoft.com/office/drawing/2015/9/8/chartex" xmlns:cx="http://schemas.microsoft.com/office/drawing/2014/chartex" xmlns:lc="http://schemas.openxmlformats.org/drawingml/2006/lockedCanvas"/>
          </a:ext>
        </a:extLst>
      </xdr:spPr>
    </xdr:pic>
    <xdr:clientData/>
  </xdr:twoCellAnchor>
  <xdr:twoCellAnchor editAs="oneCell">
    <xdr:from>
      <xdr:col>0</xdr:col>
      <xdr:colOff>0</xdr:colOff>
      <xdr:row>0</xdr:row>
      <xdr:rowOff>0</xdr:rowOff>
    </xdr:from>
    <xdr:to>
      <xdr:col>2</xdr:col>
      <xdr:colOff>220980</xdr:colOff>
      <xdr:row>0</xdr:row>
      <xdr:rowOff>923290</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440180" cy="9232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723900</xdr:colOff>
      <xdr:row>0</xdr:row>
      <xdr:rowOff>47625</xdr:rowOff>
    </xdr:from>
    <xdr:to>
      <xdr:col>2</xdr:col>
      <xdr:colOff>5848350</xdr:colOff>
      <xdr:row>0</xdr:row>
      <xdr:rowOff>771525</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5774" r="-240" b="30041"/>
        <a:stretch/>
      </xdr:blipFill>
      <xdr:spPr>
        <a:xfrm>
          <a:off x="1943100" y="47625"/>
          <a:ext cx="5124450" cy="723900"/>
        </a:xfrm>
        <a:prstGeom prst="rect">
          <a:avLst/>
        </a:prstGeom>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w16se="http://schemas.microsoft.com/office/word/2015/wordml/symex" xmlns:w15="http://schemas.microsoft.com/office/word/2012/wordml" xmlns:cx1="http://schemas.microsoft.com/office/drawing/2015/9/8/chartex" xmlns:cx="http://schemas.microsoft.com/office/drawing/2014/chartex" xmlns:lc="http://schemas.openxmlformats.org/drawingml/2006/lockedCanvas"/>
          </a:ext>
        </a:extLst>
      </xdr:spPr>
    </xdr:pic>
    <xdr:clientData/>
  </xdr:twoCellAnchor>
  <xdr:twoCellAnchor editAs="oneCell">
    <xdr:from>
      <xdr:col>0</xdr:col>
      <xdr:colOff>0</xdr:colOff>
      <xdr:row>0</xdr:row>
      <xdr:rowOff>0</xdr:rowOff>
    </xdr:from>
    <xdr:to>
      <xdr:col>2</xdr:col>
      <xdr:colOff>220980</xdr:colOff>
      <xdr:row>0</xdr:row>
      <xdr:rowOff>923290</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440180" cy="9232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723900</xdr:colOff>
      <xdr:row>0</xdr:row>
      <xdr:rowOff>47625</xdr:rowOff>
    </xdr:from>
    <xdr:to>
      <xdr:col>7</xdr:col>
      <xdr:colOff>400050</xdr:colOff>
      <xdr:row>0</xdr:row>
      <xdr:rowOff>1152525</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5774" t="1" b="-6780"/>
        <a:stretch/>
      </xdr:blipFill>
      <xdr:spPr>
        <a:xfrm>
          <a:off x="1943100" y="47625"/>
          <a:ext cx="5105400" cy="1104900"/>
        </a:xfrm>
        <a:prstGeom prst="rect">
          <a:avLst/>
        </a:prstGeom>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w16se="http://schemas.microsoft.com/office/word/2015/wordml/symex" xmlns:w15="http://schemas.microsoft.com/office/word/2012/wordml" xmlns:cx1="http://schemas.microsoft.com/office/drawing/2015/9/8/chartex" xmlns:cx="http://schemas.microsoft.com/office/drawing/2014/chartex" xmlns:lc="http://schemas.openxmlformats.org/drawingml/2006/lockedCanvas"/>
          </a:ext>
        </a:extLst>
      </xdr:spPr>
    </xdr:pic>
    <xdr:clientData/>
  </xdr:twoCellAnchor>
  <xdr:twoCellAnchor editAs="oneCell">
    <xdr:from>
      <xdr:col>0</xdr:col>
      <xdr:colOff>0</xdr:colOff>
      <xdr:row>0</xdr:row>
      <xdr:rowOff>0</xdr:rowOff>
    </xdr:from>
    <xdr:to>
      <xdr:col>2</xdr:col>
      <xdr:colOff>220980</xdr:colOff>
      <xdr:row>0</xdr:row>
      <xdr:rowOff>923290</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1440180" cy="9232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19050</xdr:colOff>
      <xdr:row>22</xdr:row>
      <xdr:rowOff>76200</xdr:rowOff>
    </xdr:from>
    <xdr:to>
      <xdr:col>12</xdr:col>
      <xdr:colOff>600075</xdr:colOff>
      <xdr:row>39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180975</xdr:colOff>
      <xdr:row>0</xdr:row>
      <xdr:rowOff>47625</xdr:rowOff>
    </xdr:from>
    <xdr:to>
      <xdr:col>12</xdr:col>
      <xdr:colOff>409575</xdr:colOff>
      <xdr:row>0</xdr:row>
      <xdr:rowOff>1152525</xdr:rowOff>
    </xdr:to>
    <xdr:pic>
      <xdr:nvPicPr>
        <xdr:cNvPr id="4" name="Picture 3"/>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5774" t="1" b="-6780"/>
        <a:stretch/>
      </xdr:blipFill>
      <xdr:spPr>
        <a:xfrm>
          <a:off x="1943100" y="47625"/>
          <a:ext cx="5105400" cy="1104900"/>
        </a:xfrm>
        <a:prstGeom prst="rect">
          <a:avLst/>
        </a:prstGeom>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w16se="http://schemas.microsoft.com/office/word/2015/wordml/symex" xmlns:w15="http://schemas.microsoft.com/office/word/2012/wordml" xmlns:cx1="http://schemas.microsoft.com/office/drawing/2015/9/8/chartex" xmlns:cx="http://schemas.microsoft.com/office/drawing/2014/chartex" xmlns:lc="http://schemas.openxmlformats.org/drawingml/2006/lockedCanvas"/>
          </a:ext>
        </a:extLst>
      </xdr:spPr>
    </xdr:pic>
    <xdr:clientData/>
  </xdr:twoCellAnchor>
  <xdr:twoCellAnchor editAs="oneCell">
    <xdr:from>
      <xdr:col>0</xdr:col>
      <xdr:colOff>0</xdr:colOff>
      <xdr:row>0</xdr:row>
      <xdr:rowOff>0</xdr:rowOff>
    </xdr:from>
    <xdr:to>
      <xdr:col>2</xdr:col>
      <xdr:colOff>116205</xdr:colOff>
      <xdr:row>0</xdr:row>
      <xdr:rowOff>923290</xdr:rowOff>
    </xdr:to>
    <xdr:pic>
      <xdr:nvPicPr>
        <xdr:cNvPr id="5" name="Picture 4"/>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440180" cy="923290"/>
        </a:xfrm>
        <a:prstGeom prst="rect">
          <a:avLst/>
        </a:prstGeom>
      </xdr:spPr>
    </xdr:pic>
    <xdr:clientData/>
  </xdr:twoCellAnchor>
  <xdr:twoCellAnchor>
    <xdr:from>
      <xdr:col>12</xdr:col>
      <xdr:colOff>552450</xdr:colOff>
      <xdr:row>22</xdr:row>
      <xdr:rowOff>76200</xdr:rowOff>
    </xdr:from>
    <xdr:to>
      <xdr:col>23</xdr:col>
      <xdr:colOff>304800</xdr:colOff>
      <xdr:row>39</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80</xdr:row>
      <xdr:rowOff>0</xdr:rowOff>
    </xdr:from>
    <xdr:to>
      <xdr:col>12</xdr:col>
      <xdr:colOff>581025</xdr:colOff>
      <xdr:row>98</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79</xdr:row>
      <xdr:rowOff>0</xdr:rowOff>
    </xdr:from>
    <xdr:to>
      <xdr:col>24</xdr:col>
      <xdr:colOff>361950</xdr:colOff>
      <xdr:row>97</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101</xdr:row>
      <xdr:rowOff>0</xdr:rowOff>
    </xdr:from>
    <xdr:to>
      <xdr:col>24</xdr:col>
      <xdr:colOff>361950</xdr:colOff>
      <xdr:row>119</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19050</xdr:colOff>
      <xdr:row>100</xdr:row>
      <xdr:rowOff>161925</xdr:rowOff>
    </xdr:from>
    <xdr:to>
      <xdr:col>12</xdr:col>
      <xdr:colOff>600075</xdr:colOff>
      <xdr:row>118</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polonal\Local%20Settings\Temporary%20Internet%20Files\OLK196\Moje_delo\MG\SPTE_Zakon\Model\CHP_Model_SI_2006-v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kumenti\Ceusbs\podatki\energetika\SURS-podatki\DelezOVE\SHARES_2011_ver%20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EU%20projekti\CEU%20projekti%202013\Shema_OVE_SPTE_2013\Model_Scenariji\Koncept_model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polonal\Local%20Settings\Temporary%20Internet%20Files\OLK196\Moje_delo\TGP\Operativni_program_2006\ELSIM_SL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polonal\Local%20Settings\Temporary%20Internet%20Files\OLK196\Matrika_v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ocuments%20and%20Settings\polonal\Local%20Settings\Temporary%20Internet%20Files\OLK196\Matrika_v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ocuments%20and%20Settings\stanem\Application%20Data\Microsoft\Excel\Podpore_RSEE_SPTE_v3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Tecraa2\moje_delo\Moje_delo\MG\SPTE_Zakon\Podatki\Cene_Z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My%20Documents\projekti\NEP\podatki_za_mesap\stari_podatki_in_baza_za_nove\CHP_data_Strategija_DB2006_revbor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TE"/>
      <sheetName val="Rezultati"/>
      <sheetName val="SPTE_BIOM"/>
      <sheetName val="Matrika"/>
      <sheetName val="Enote"/>
      <sheetName val="Goriva_Toplota"/>
      <sheetName val="Elektrika"/>
      <sheetName val="Omreznina07"/>
      <sheetName val="ElektrikaSKUPAJ"/>
      <sheetName val="Refvred"/>
      <sheetName val="Ure_SPTE"/>
      <sheetName val="Ure"/>
      <sheetName val="Obratovanje"/>
      <sheetName val="Ekonomika"/>
      <sheetName val="Financiranje"/>
      <sheetName val="Potencial"/>
      <sheetName val="Okolje"/>
      <sheetName val="Sumarno"/>
      <sheetName val="Tabel-FM"/>
      <sheetName val="CenikNov00"/>
      <sheetName val="proizvodni stroški"/>
    </sheetNames>
    <sheetDataSet>
      <sheetData sheetId="0"/>
      <sheetData sheetId="1"/>
      <sheetData sheetId="2"/>
      <sheetData sheetId="3"/>
      <sheetData sheetId="4">
        <row r="31">
          <cell r="E31">
            <v>0</v>
          </cell>
        </row>
        <row r="32">
          <cell r="E32">
            <v>0.08</v>
          </cell>
          <cell r="F32">
            <v>110</v>
          </cell>
        </row>
        <row r="33">
          <cell r="E33">
            <v>0.08</v>
          </cell>
        </row>
        <row r="35">
          <cell r="D35">
            <v>2007</v>
          </cell>
        </row>
        <row r="36">
          <cell r="D36">
            <v>2008</v>
          </cell>
        </row>
        <row r="37">
          <cell r="D37">
            <v>2009</v>
          </cell>
        </row>
        <row r="38">
          <cell r="D38">
            <v>2010</v>
          </cell>
        </row>
        <row r="39">
          <cell r="D39">
            <v>2011</v>
          </cell>
        </row>
        <row r="40">
          <cell r="D40">
            <v>2012</v>
          </cell>
        </row>
      </sheetData>
      <sheetData sheetId="5">
        <row r="1">
          <cell r="N1">
            <v>15</v>
          </cell>
        </row>
        <row r="7">
          <cell r="P7">
            <v>0.20070422535211269</v>
          </cell>
        </row>
        <row r="94">
          <cell r="C94">
            <v>3</v>
          </cell>
        </row>
        <row r="96">
          <cell r="K96">
            <v>10.009</v>
          </cell>
        </row>
        <row r="97">
          <cell r="K97">
            <v>0.25976621041063042</v>
          </cell>
        </row>
        <row r="123">
          <cell r="AG123" t="e">
            <v>#REF!</v>
          </cell>
        </row>
      </sheetData>
      <sheetData sheetId="6"/>
      <sheetData sheetId="7"/>
      <sheetData sheetId="8"/>
      <sheetData sheetId="9"/>
      <sheetData sheetId="10"/>
      <sheetData sheetId="11">
        <row r="61">
          <cell r="D61">
            <v>59</v>
          </cell>
          <cell r="E61">
            <v>13</v>
          </cell>
          <cell r="F61">
            <v>18</v>
          </cell>
          <cell r="I61">
            <v>944</v>
          </cell>
          <cell r="J61">
            <v>472</v>
          </cell>
          <cell r="N61">
            <v>0</v>
          </cell>
          <cell r="O61">
            <v>744</v>
          </cell>
        </row>
        <row r="62">
          <cell r="D62">
            <v>83</v>
          </cell>
          <cell r="E62">
            <v>17</v>
          </cell>
          <cell r="F62">
            <v>22</v>
          </cell>
          <cell r="I62">
            <v>1328</v>
          </cell>
          <cell r="J62">
            <v>664</v>
          </cell>
          <cell r="N62">
            <v>0</v>
          </cell>
          <cell r="O62">
            <v>936</v>
          </cell>
        </row>
        <row r="63">
          <cell r="D63">
            <v>107</v>
          </cell>
          <cell r="E63">
            <v>22</v>
          </cell>
          <cell r="F63">
            <v>24</v>
          </cell>
          <cell r="I63">
            <v>1712</v>
          </cell>
          <cell r="J63">
            <v>856</v>
          </cell>
          <cell r="N63">
            <v>0</v>
          </cell>
          <cell r="O63">
            <v>1104</v>
          </cell>
        </row>
        <row r="68">
          <cell r="O68">
            <v>16</v>
          </cell>
        </row>
        <row r="69">
          <cell r="I69">
            <v>6</v>
          </cell>
          <cell r="J69">
            <v>22</v>
          </cell>
          <cell r="O69">
            <v>16</v>
          </cell>
        </row>
        <row r="70">
          <cell r="I70">
            <v>6</v>
          </cell>
          <cell r="J70">
            <v>22</v>
          </cell>
          <cell r="O70">
            <v>16</v>
          </cell>
        </row>
        <row r="71">
          <cell r="I71">
            <v>6</v>
          </cell>
          <cell r="J71">
            <v>22</v>
          </cell>
        </row>
      </sheetData>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ver"/>
      <sheetName val="Menu"/>
      <sheetName val="Target Calculation"/>
      <sheetName val="Additional information"/>
      <sheetName val="R&amp;W"/>
      <sheetName val="T_R&amp;W"/>
      <sheetName val="Coal"/>
      <sheetName val="T_Coal"/>
      <sheetName val="Gas"/>
      <sheetName val="T_Gas"/>
      <sheetName val="Oil"/>
      <sheetName val="T_Oil"/>
      <sheetName val="El.&amp;H."/>
      <sheetName val="T_El.&amp;H."/>
      <sheetName val="LANGUAGE_MATRIX"/>
      <sheetName val="debug"/>
    </sheetNames>
    <sheetDataSet>
      <sheetData sheetId="0" refreshError="1"/>
      <sheetData sheetId="1">
        <row r="116">
          <cell r="H116" t="str">
            <v>Slovenia</v>
          </cell>
          <cell r="Q116" t="str">
            <v>Ktoe</v>
          </cell>
        </row>
        <row r="117">
          <cell r="Q117" t="str">
            <v>TJ</v>
          </cell>
        </row>
        <row r="119">
          <cell r="Q119">
            <v>1</v>
          </cell>
        </row>
        <row r="121">
          <cell r="Q121">
            <v>1</v>
          </cell>
        </row>
        <row r="131">
          <cell r="H131">
            <v>2011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 val="OVE_Cilj"/>
      <sheetName val="AN_OVEel"/>
      <sheetName val="URE"/>
      <sheetName val="TGP"/>
      <sheetName val="Start"/>
      <sheetName val="Podpore_OVE"/>
      <sheetName val="Podpore_SPTE"/>
      <sheetName val="SIFRANT"/>
      <sheetName val="Faktorji"/>
      <sheetName val="RSEE (i+1)"/>
      <sheetName val="RSEE (i)"/>
      <sheetName val="RSEE (0)"/>
      <sheetName val="CENE"/>
      <sheetName val="Šifranti"/>
      <sheetName val="Primerjava"/>
      <sheetName val="PRIPOMBE"/>
      <sheetName val="Grafi"/>
      <sheetName val="SUMMARY_CHP"/>
    </sheetNames>
    <sheetDataSet>
      <sheetData sheetId="0" refreshError="1"/>
      <sheetData sheetId="1" refreshError="1">
        <row r="1">
          <cell r="K1">
            <v>11.63</v>
          </cell>
        </row>
      </sheetData>
      <sheetData sheetId="2" refreshError="1"/>
      <sheetData sheetId="3" refreshError="1"/>
      <sheetData sheetId="4" refreshError="1">
        <row r="4">
          <cell r="B4">
            <v>0.55000000000000004</v>
          </cell>
        </row>
        <row r="6">
          <cell r="B6">
            <v>0.21</v>
          </cell>
        </row>
      </sheetData>
      <sheetData sheetId="5" refreshError="1"/>
      <sheetData sheetId="6" refreshError="1">
        <row r="18">
          <cell r="B18">
            <v>77797</v>
          </cell>
        </row>
        <row r="36">
          <cell r="B36">
            <v>0</v>
          </cell>
        </row>
        <row r="37">
          <cell r="B37">
            <v>0</v>
          </cell>
        </row>
        <row r="41">
          <cell r="B41">
            <v>105.47</v>
          </cell>
          <cell r="C41">
            <v>0</v>
          </cell>
        </row>
      </sheetData>
      <sheetData sheetId="7" refreshError="1">
        <row r="31">
          <cell r="B31">
            <v>7.65</v>
          </cell>
        </row>
        <row r="32">
          <cell r="B32">
            <v>0</v>
          </cell>
        </row>
        <row r="36">
          <cell r="B36">
            <v>54.76</v>
          </cell>
          <cell r="C36">
            <v>59.4</v>
          </cell>
        </row>
      </sheetData>
      <sheetData sheetId="8" refreshError="1"/>
      <sheetData sheetId="9" refreshError="1"/>
      <sheetData sheetId="10" refreshError="1"/>
      <sheetData sheetId="11" refreshError="1"/>
      <sheetData sheetId="12" refreshError="1"/>
      <sheetData sheetId="13" refreshError="1">
        <row r="7">
          <cell r="C7">
            <v>42</v>
          </cell>
        </row>
        <row r="42">
          <cell r="F42">
            <v>9.4666666666666668</v>
          </cell>
        </row>
      </sheetData>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oški"/>
      <sheetName val="HE"/>
      <sheetName val="SPTE"/>
      <sheetName val="Graf2"/>
      <sheetName val="M_Energija"/>
      <sheetName val="M_Emisije"/>
      <sheetName val="OP-TGP-TE"/>
      <sheetName val="Parametri"/>
      <sheetName val="EF+zakon"/>
      <sheetName val="gorivo"/>
      <sheetName val="emisije"/>
      <sheetName val="G_Izk"/>
      <sheetName val="Gpel"/>
      <sheetName val="Gem"/>
      <sheetName val="GpelE"/>
      <sheetName val="GemE"/>
      <sheetName val="Graf_proj"/>
      <sheetName val="Razno"/>
    </sheetNames>
    <sheetDataSet>
      <sheetData sheetId="0" refreshError="1"/>
      <sheetData sheetId="1" refreshError="1"/>
      <sheetData sheetId="2" refreshError="1"/>
      <sheetData sheetId="3" refreshError="1"/>
      <sheetData sheetId="4">
        <row r="55">
          <cell r="AS55">
            <v>55</v>
          </cell>
        </row>
      </sheetData>
      <sheetData sheetId="5" refreshError="1"/>
      <sheetData sheetId="6" refreshError="1"/>
      <sheetData sheetId="7">
        <row r="13">
          <cell r="B13">
            <v>0.39600000000000002</v>
          </cell>
        </row>
        <row r="14">
          <cell r="B14">
            <v>0.19800000000000001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2"/>
      <sheetName val="Skupine"/>
      <sheetName val="Stroški"/>
      <sheetName val="Analiza"/>
    </sheetNames>
    <sheetDataSet>
      <sheetData sheetId="0" refreshError="1">
        <row r="3">
          <cell r="J3">
            <v>1.2</v>
          </cell>
        </row>
        <row r="5">
          <cell r="J5">
            <v>0.22300469483568075</v>
          </cell>
        </row>
        <row r="8">
          <cell r="K8">
            <v>0.36</v>
          </cell>
          <cell r="L8">
            <v>0.36</v>
          </cell>
          <cell r="N8">
            <v>0.22671009771986972</v>
          </cell>
        </row>
      </sheetData>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2"/>
      <sheetName val="CO2"/>
      <sheetName val="Tehnologije"/>
      <sheetName val="Skupine"/>
      <sheetName val="Stroški"/>
      <sheetName val="Dinv"/>
      <sheetName val="Dinvreal"/>
      <sheetName val="PT"/>
      <sheetName val="CC"/>
      <sheetName val="Analiza"/>
      <sheetName val="PTvCC"/>
    </sheetNames>
    <sheetDataSet>
      <sheetData sheetId="0" refreshError="1"/>
      <sheetData sheetId="1"/>
      <sheetData sheetId="2"/>
      <sheetData sheetId="3">
        <row r="1">
          <cell r="G1">
            <v>239.64</v>
          </cell>
        </row>
      </sheetData>
      <sheetData sheetId="4"/>
      <sheetData sheetId="5" refreshError="1"/>
      <sheetData sheetId="6" refreshError="1"/>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ločanje_podpor"/>
      <sheetName val="Uredba"/>
      <sheetName val="SUMARNO"/>
      <sheetName val="SPTE_plin_do_4000"/>
      <sheetName val="SPTE_plin_nad_4000"/>
      <sheetName val="SPTE_plin_nad_4000RC"/>
      <sheetName val="SPTE_Obrature"/>
      <sheetName val="SPTE_ObratureCez4000"/>
      <sheetName val="SPTE_Obrature+20%"/>
      <sheetName val="Cene_ZP"/>
      <sheetName val="ModelZP"/>
      <sheetName val="OmrežninaZP"/>
      <sheetName val="Standardna porabaZP"/>
      <sheetName val="cene EE"/>
      <sheetName val="CO2"/>
      <sheetName val="Stroški"/>
      <sheetName val="SUMMARY"/>
    </sheetNames>
    <sheetDataSet>
      <sheetData sheetId="0">
        <row r="29">
          <cell r="U29">
            <v>9.4666666666666668</v>
          </cell>
        </row>
        <row r="30">
          <cell r="E30">
            <v>1.57</v>
          </cell>
        </row>
      </sheetData>
      <sheetData sheetId="1"/>
      <sheetData sheetId="2"/>
      <sheetData sheetId="3">
        <row r="24">
          <cell r="G24">
            <v>174.07259316101363</v>
          </cell>
        </row>
      </sheetData>
      <sheetData sheetId="4">
        <row r="24">
          <cell r="G24">
            <v>116.22801382973594</v>
          </cell>
        </row>
      </sheetData>
      <sheetData sheetId="5"/>
      <sheetData sheetId="6"/>
      <sheetData sheetId="7"/>
      <sheetData sheetId="8"/>
      <sheetData sheetId="9"/>
      <sheetData sheetId="10"/>
      <sheetData sheetId="11"/>
      <sheetData sheetId="12"/>
      <sheetData sheetId="13">
        <row r="5">
          <cell r="D5">
            <v>65</v>
          </cell>
        </row>
      </sheetData>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ne_ZP"/>
      <sheetName val="Prenos"/>
      <sheetName val="Distribucija"/>
      <sheetName val="Industrija"/>
      <sheetName val="C(B)"/>
      <sheetName val="Graf"/>
      <sheetName val="Sava"/>
      <sheetName val="PalomaSV"/>
    </sheetNames>
    <sheetDataSet>
      <sheetData sheetId="0" refreshError="1"/>
      <sheetData sheetId="1" refreshError="1"/>
      <sheetData sheetId="2" refreshError="1"/>
      <sheetData sheetId="3" refreshError="1">
        <row r="2">
          <cell r="H2">
            <v>34.08</v>
          </cell>
        </row>
        <row r="3">
          <cell r="H3">
            <v>9.4666666666666668</v>
          </cell>
        </row>
      </sheetData>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 2-5-1"/>
      <sheetName val="SEZNAM PO ENOTAH"/>
      <sheetName val="SURS"/>
      <sheetName val="SamopEEBP"/>
      <sheetName val="Existing"/>
      <sheetName val="PoGor05"/>
      <sheetName val="PoGor06"/>
      <sheetName val="PM2005"/>
      <sheetName val="Costs"/>
      <sheetName val="NEW"/>
      <sheetName val="GCapacity"/>
      <sheetName val="Anketa"/>
      <sheetName val="Potencial"/>
      <sheetName val="Projekcija"/>
      <sheetName val="REF"/>
      <sheetName val="InputREES"/>
      <sheetName val="SKUPAJnove"/>
      <sheetName val="SKUPAJnoveFG"/>
      <sheetName val="Efficiency"/>
      <sheetName val="Sheet10"/>
      <sheetName val="Sheet11"/>
      <sheetName val="Sheet12"/>
      <sheetName val="Sheet13"/>
      <sheetName val="Sheet14"/>
      <sheetName val="Sheet15"/>
      <sheetName val="Sheet16"/>
    </sheetNames>
    <sheetDataSet>
      <sheetData sheetId="0"/>
      <sheetData sheetId="1"/>
      <sheetData sheetId="2"/>
      <sheetData sheetId="3"/>
      <sheetData sheetId="4"/>
      <sheetData sheetId="5" refreshError="1">
        <row r="1">
          <cell r="M1">
            <v>0.89996831097496555</v>
          </cell>
        </row>
      </sheetData>
      <sheetData sheetId="6"/>
      <sheetData sheetId="7"/>
      <sheetData sheetId="8"/>
      <sheetData sheetId="9"/>
      <sheetData sheetId="10"/>
      <sheetData sheetId="11"/>
      <sheetData sheetId="12">
        <row r="80">
          <cell r="J80">
            <v>0.7</v>
          </cell>
        </row>
      </sheetData>
      <sheetData sheetId="13" refreshError="1"/>
      <sheetData sheetId="14"/>
      <sheetData sheetId="15" refreshError="1"/>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Q125"/>
  <sheetViews>
    <sheetView workbookViewId="0">
      <pane xSplit="4" ySplit="7" topLeftCell="E36" activePane="bottomRight" state="frozen"/>
      <selection pane="topRight" activeCell="E1" sqref="E1"/>
      <selection pane="bottomLeft" activeCell="A8" sqref="A8"/>
      <selection pane="bottomRight" activeCell="B3" sqref="B3"/>
    </sheetView>
  </sheetViews>
  <sheetFormatPr defaultRowHeight="15" x14ac:dyDescent="0.25"/>
  <cols>
    <col min="3" max="3" width="43.85546875" bestFit="1" customWidth="1"/>
    <col min="5" max="5" width="9.140625" customWidth="1"/>
    <col min="60" max="60" width="12" bestFit="1" customWidth="1"/>
  </cols>
  <sheetData>
    <row r="1" spans="1:147" ht="91.5" customHeight="1" x14ac:dyDescent="0.25">
      <c r="A1" s="15"/>
      <c r="B1" s="15"/>
      <c r="C1" s="56"/>
      <c r="D1" s="15"/>
      <c r="E1" s="15"/>
      <c r="F1" s="15"/>
      <c r="G1" s="15"/>
      <c r="H1" s="15"/>
      <c r="I1" s="6"/>
      <c r="J1" s="6"/>
      <c r="K1" s="6"/>
      <c r="L1" s="6"/>
      <c r="M1" s="6"/>
      <c r="N1" s="6"/>
      <c r="O1" s="6"/>
      <c r="P1" s="6"/>
      <c r="Q1" s="6"/>
      <c r="R1" s="6"/>
      <c r="S1" s="6"/>
      <c r="T1" s="6"/>
      <c r="U1" s="6"/>
      <c r="V1" s="6"/>
      <c r="W1" s="6"/>
      <c r="X1" s="6"/>
      <c r="Y1" s="6"/>
      <c r="Z1" s="6"/>
      <c r="AA1" s="6"/>
      <c r="AB1" s="6"/>
      <c r="AC1" s="6"/>
      <c r="AD1" s="6"/>
      <c r="AE1" s="6"/>
      <c r="AF1" s="6"/>
      <c r="AG1" s="6"/>
      <c r="AH1" s="6"/>
      <c r="AI1" s="6"/>
      <c r="AJ1" s="4"/>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row>
    <row r="2" spans="1:147"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K2" s="6"/>
      <c r="AL2" s="6"/>
      <c r="AM2" s="6"/>
      <c r="AN2" s="6"/>
      <c r="AO2" s="6"/>
      <c r="AP2" s="6"/>
      <c r="AQ2" s="6"/>
      <c r="AS2" s="6"/>
      <c r="AT2" s="6"/>
      <c r="AU2" s="6"/>
      <c r="AV2" s="6"/>
      <c r="AW2" s="6"/>
      <c r="AX2" s="6"/>
      <c r="AY2" s="6"/>
      <c r="BA2" s="6"/>
      <c r="BB2" s="6"/>
      <c r="BC2" s="6"/>
      <c r="BD2" s="6"/>
      <c r="BE2" s="6"/>
      <c r="BF2" s="6"/>
      <c r="BG2" s="6"/>
      <c r="BI2" s="6"/>
      <c r="BJ2" s="6"/>
      <c r="BK2" s="6"/>
      <c r="BL2" s="6"/>
      <c r="BM2" s="6"/>
      <c r="BN2" s="6"/>
      <c r="BO2" s="6"/>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row>
    <row r="3" spans="1:147" ht="18" x14ac:dyDescent="0.25">
      <c r="B3" s="43" t="s">
        <v>73</v>
      </c>
      <c r="C3" s="22"/>
      <c r="D3" s="23">
        <v>4</v>
      </c>
      <c r="E3" s="23">
        <v>5</v>
      </c>
      <c r="F3" s="23">
        <v>6</v>
      </c>
      <c r="G3" s="23">
        <v>7</v>
      </c>
      <c r="H3" s="23">
        <v>8</v>
      </c>
      <c r="I3" s="23">
        <v>9</v>
      </c>
      <c r="J3" s="23">
        <v>10</v>
      </c>
      <c r="K3" s="23">
        <v>11</v>
      </c>
      <c r="L3" s="23">
        <v>12</v>
      </c>
      <c r="M3" s="23">
        <v>13</v>
      </c>
      <c r="N3" s="23">
        <v>14</v>
      </c>
      <c r="O3" s="23">
        <v>15</v>
      </c>
      <c r="P3" s="23">
        <v>16</v>
      </c>
      <c r="Q3" s="23">
        <v>17</v>
      </c>
      <c r="R3" s="23">
        <v>18</v>
      </c>
      <c r="S3" s="23">
        <v>19</v>
      </c>
      <c r="T3" s="23">
        <v>20</v>
      </c>
      <c r="U3" s="23">
        <v>21</v>
      </c>
      <c r="V3" s="23">
        <v>22</v>
      </c>
      <c r="W3" s="23">
        <v>23</v>
      </c>
      <c r="X3" s="23">
        <v>24</v>
      </c>
      <c r="Y3" s="23">
        <v>25</v>
      </c>
      <c r="Z3" s="23">
        <v>26</v>
      </c>
      <c r="AA3" s="23">
        <v>27</v>
      </c>
      <c r="AB3" s="23">
        <v>28</v>
      </c>
      <c r="AC3" s="23">
        <v>29</v>
      </c>
      <c r="AD3" s="23">
        <v>30</v>
      </c>
      <c r="AE3" s="23">
        <v>31</v>
      </c>
      <c r="AF3" s="23">
        <v>32</v>
      </c>
      <c r="AG3" s="23">
        <v>33</v>
      </c>
      <c r="AH3" s="23">
        <v>34</v>
      </c>
      <c r="AI3" s="23">
        <v>35</v>
      </c>
      <c r="AJ3" s="23">
        <v>36</v>
      </c>
      <c r="AK3" s="23">
        <v>37</v>
      </c>
      <c r="AL3" s="23">
        <v>38</v>
      </c>
      <c r="AM3" s="23">
        <v>39</v>
      </c>
      <c r="AN3" s="23">
        <v>40</v>
      </c>
      <c r="AO3" s="23">
        <v>41</v>
      </c>
      <c r="AP3" s="23">
        <v>42</v>
      </c>
      <c r="AQ3" s="23">
        <v>43</v>
      </c>
      <c r="AR3" s="23">
        <v>44</v>
      </c>
      <c r="AS3" s="23">
        <v>45</v>
      </c>
      <c r="AT3" s="23">
        <v>46</v>
      </c>
      <c r="AU3" s="23">
        <v>47</v>
      </c>
      <c r="AV3" s="23">
        <v>48</v>
      </c>
      <c r="AW3" s="23">
        <v>49</v>
      </c>
      <c r="AX3" s="23">
        <v>50</v>
      </c>
      <c r="AY3" s="23">
        <v>51</v>
      </c>
      <c r="AZ3" s="23">
        <v>52</v>
      </c>
      <c r="BA3" s="23">
        <v>53</v>
      </c>
      <c r="BB3" s="23">
        <v>54</v>
      </c>
      <c r="BC3" s="23">
        <v>55</v>
      </c>
      <c r="BD3" s="23">
        <v>56</v>
      </c>
      <c r="BE3" s="23">
        <v>57</v>
      </c>
      <c r="BF3" s="23">
        <v>58</v>
      </c>
      <c r="BG3" s="23">
        <v>59</v>
      </c>
      <c r="BH3" s="23">
        <v>60</v>
      </c>
      <c r="BI3" s="23">
        <v>61</v>
      </c>
      <c r="BJ3" s="23">
        <v>62</v>
      </c>
      <c r="BK3" s="23">
        <v>63</v>
      </c>
      <c r="BL3" s="23">
        <v>64</v>
      </c>
      <c r="BM3" s="23">
        <v>65</v>
      </c>
      <c r="BN3" s="23">
        <v>66</v>
      </c>
      <c r="BO3" s="23">
        <v>67</v>
      </c>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row>
    <row r="4" spans="1:147" x14ac:dyDescent="0.25">
      <c r="B4" s="55" t="s">
        <v>85</v>
      </c>
      <c r="C4" s="36"/>
      <c r="D4" s="26"/>
      <c r="E4" s="37" t="s">
        <v>74</v>
      </c>
      <c r="F4" s="38"/>
      <c r="G4" s="38"/>
      <c r="H4" s="38"/>
      <c r="I4" s="38"/>
      <c r="J4" s="38"/>
      <c r="K4" s="38"/>
      <c r="L4" s="38"/>
      <c r="M4" s="38"/>
      <c r="N4" s="38"/>
      <c r="O4" s="38"/>
      <c r="P4" s="38"/>
      <c r="Q4" s="38"/>
      <c r="R4" s="38"/>
      <c r="S4" s="38"/>
      <c r="T4" s="39"/>
      <c r="U4" s="37" t="s">
        <v>63</v>
      </c>
      <c r="V4" s="40"/>
      <c r="W4" s="40"/>
      <c r="X4" s="40"/>
      <c r="Y4" s="40"/>
      <c r="Z4" s="40"/>
      <c r="AA4" s="40"/>
      <c r="AB4" s="40"/>
      <c r="AC4" s="40"/>
      <c r="AD4" s="40"/>
      <c r="AE4" s="40"/>
      <c r="AF4" s="40"/>
      <c r="AG4" s="40"/>
      <c r="AH4" s="40"/>
      <c r="AI4" s="40"/>
      <c r="AK4" s="40"/>
      <c r="AL4" s="40"/>
      <c r="AM4" s="40"/>
      <c r="AN4" s="40"/>
      <c r="AO4" s="40"/>
      <c r="AP4" s="40"/>
      <c r="AQ4" s="40"/>
      <c r="AS4" s="40"/>
      <c r="AT4" s="40"/>
      <c r="AU4" s="40"/>
      <c r="AV4" s="40"/>
      <c r="AW4" s="40"/>
      <c r="AX4" s="40"/>
      <c r="AY4" s="40"/>
      <c r="BA4" s="40"/>
      <c r="BB4" s="40"/>
      <c r="BC4" s="40"/>
      <c r="BD4" s="40"/>
      <c r="BE4" s="40"/>
      <c r="BF4" s="40"/>
      <c r="BG4" s="40"/>
      <c r="BI4" s="40"/>
      <c r="BJ4" s="40"/>
      <c r="BK4" s="40"/>
      <c r="BL4" s="40"/>
      <c r="BM4" s="40"/>
      <c r="BN4" s="40"/>
      <c r="BO4" s="40"/>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row>
    <row r="5" spans="1:147" x14ac:dyDescent="0.25">
      <c r="A5" s="25"/>
      <c r="B5" s="136"/>
      <c r="C5" s="135"/>
      <c r="D5" s="136"/>
      <c r="E5" s="137"/>
      <c r="F5" s="138"/>
      <c r="G5" s="138"/>
      <c r="H5" s="138"/>
      <c r="I5" s="138"/>
      <c r="J5" s="138"/>
      <c r="K5" s="138"/>
      <c r="L5" s="138"/>
      <c r="M5" s="138"/>
      <c r="N5" s="138"/>
      <c r="O5" s="138"/>
      <c r="P5" s="138"/>
      <c r="Q5" s="138"/>
      <c r="R5" s="138"/>
      <c r="S5" s="136"/>
      <c r="T5" s="140"/>
      <c r="U5" s="141" t="s">
        <v>68</v>
      </c>
      <c r="V5" s="141"/>
      <c r="W5" s="141"/>
      <c r="X5" s="141"/>
      <c r="Y5" s="141"/>
      <c r="Z5" s="141"/>
      <c r="AA5" s="141"/>
      <c r="AB5" s="151"/>
      <c r="AC5" s="141" t="s">
        <v>67</v>
      </c>
      <c r="AD5" s="141"/>
      <c r="AE5" s="141"/>
      <c r="AF5" s="141"/>
      <c r="AG5" s="141"/>
      <c r="AH5" s="141"/>
      <c r="AI5" s="141"/>
      <c r="AJ5" s="139"/>
      <c r="AK5" s="141" t="s">
        <v>69</v>
      </c>
      <c r="AL5" s="141"/>
      <c r="AM5" s="141"/>
      <c r="AN5" s="141"/>
      <c r="AO5" s="141"/>
      <c r="AP5" s="141"/>
      <c r="AQ5" s="141"/>
      <c r="AR5" s="139"/>
      <c r="AS5" s="141" t="s">
        <v>70</v>
      </c>
      <c r="AT5" s="141"/>
      <c r="AU5" s="141"/>
      <c r="AV5" s="141"/>
      <c r="AW5" s="141"/>
      <c r="AX5" s="141"/>
      <c r="AY5" s="141"/>
      <c r="AZ5" s="139"/>
      <c r="BA5" s="141" t="s">
        <v>71</v>
      </c>
      <c r="BB5" s="141"/>
      <c r="BC5" s="141"/>
      <c r="BD5" s="141"/>
      <c r="BE5" s="141"/>
      <c r="BF5" s="141"/>
      <c r="BG5" s="141"/>
      <c r="BH5" s="130"/>
      <c r="BI5" s="42" t="s">
        <v>72</v>
      </c>
      <c r="BJ5" s="42"/>
      <c r="BK5" s="42"/>
      <c r="BL5" s="42"/>
      <c r="BM5" s="42"/>
      <c r="BN5" s="42"/>
      <c r="BO5" s="42"/>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row>
    <row r="6" spans="1:147" x14ac:dyDescent="0.25">
      <c r="A6" s="24"/>
      <c r="B6" s="152"/>
      <c r="C6" s="27"/>
      <c r="D6" s="27"/>
      <c r="E6" s="27">
        <v>2005</v>
      </c>
      <c r="F6" s="27">
        <v>2006</v>
      </c>
      <c r="G6" s="27">
        <v>2007</v>
      </c>
      <c r="H6" s="27">
        <v>2008</v>
      </c>
      <c r="I6" s="27">
        <v>2009</v>
      </c>
      <c r="J6" s="27">
        <v>2010</v>
      </c>
      <c r="K6" s="27">
        <v>2011</v>
      </c>
      <c r="L6" s="27">
        <v>2012</v>
      </c>
      <c r="M6" s="27">
        <v>2013</v>
      </c>
      <c r="N6" s="27">
        <v>2014</v>
      </c>
      <c r="O6" s="27">
        <v>2015</v>
      </c>
      <c r="P6" s="27">
        <v>2016</v>
      </c>
      <c r="Q6" s="27">
        <v>2017</v>
      </c>
      <c r="R6" s="27">
        <v>2018</v>
      </c>
      <c r="S6" s="152"/>
      <c r="T6" s="27">
        <v>2017</v>
      </c>
      <c r="U6" s="27">
        <v>2020</v>
      </c>
      <c r="V6" s="27">
        <v>2025</v>
      </c>
      <c r="W6" s="27">
        <v>2030</v>
      </c>
      <c r="X6" s="27">
        <v>2035</v>
      </c>
      <c r="Y6" s="27">
        <v>2040</v>
      </c>
      <c r="Z6" s="27">
        <v>2045</v>
      </c>
      <c r="AA6" s="27">
        <v>2050</v>
      </c>
      <c r="AB6" s="139"/>
      <c r="AC6" s="27">
        <v>2020</v>
      </c>
      <c r="AD6" s="27">
        <v>2025</v>
      </c>
      <c r="AE6" s="27">
        <v>2030</v>
      </c>
      <c r="AF6" s="27">
        <v>2035</v>
      </c>
      <c r="AG6" s="27">
        <v>2040</v>
      </c>
      <c r="AH6" s="27">
        <v>2045</v>
      </c>
      <c r="AI6" s="27">
        <v>2050</v>
      </c>
      <c r="AJ6" s="139"/>
      <c r="AK6" s="27">
        <v>2020</v>
      </c>
      <c r="AL6" s="27">
        <v>2025</v>
      </c>
      <c r="AM6" s="27">
        <v>2030</v>
      </c>
      <c r="AN6" s="27">
        <v>2035</v>
      </c>
      <c r="AO6" s="27">
        <v>2040</v>
      </c>
      <c r="AP6" s="27">
        <v>2045</v>
      </c>
      <c r="AQ6" s="27">
        <v>2050</v>
      </c>
      <c r="AR6" s="139"/>
      <c r="AS6" s="27">
        <v>2020</v>
      </c>
      <c r="AT6" s="27">
        <v>2025</v>
      </c>
      <c r="AU6" s="27">
        <v>2030</v>
      </c>
      <c r="AV6" s="27">
        <v>2035</v>
      </c>
      <c r="AW6" s="27">
        <v>2040</v>
      </c>
      <c r="AX6" s="27">
        <v>2045</v>
      </c>
      <c r="AY6" s="27">
        <v>2050</v>
      </c>
      <c r="AZ6" s="139"/>
      <c r="BA6" s="27">
        <v>2020</v>
      </c>
      <c r="BB6" s="27">
        <v>2025</v>
      </c>
      <c r="BC6" s="27">
        <v>2030</v>
      </c>
      <c r="BD6" s="27">
        <v>2035</v>
      </c>
      <c r="BE6" s="27">
        <v>2040</v>
      </c>
      <c r="BF6" s="27">
        <v>2045</v>
      </c>
      <c r="BG6" s="27">
        <v>2050</v>
      </c>
      <c r="BH6" s="130"/>
      <c r="BI6" s="2">
        <v>2020</v>
      </c>
      <c r="BJ6" s="2">
        <v>2025</v>
      </c>
      <c r="BK6" s="2">
        <v>2030</v>
      </c>
      <c r="BL6" s="2">
        <v>2035</v>
      </c>
      <c r="BM6" s="2">
        <v>2040</v>
      </c>
      <c r="BN6" s="2">
        <v>2045</v>
      </c>
      <c r="BO6" s="2">
        <v>2050</v>
      </c>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row>
    <row r="7" spans="1:147" x14ac:dyDescent="0.25">
      <c r="A7" s="6"/>
      <c r="B7" s="168" t="s">
        <v>252</v>
      </c>
      <c r="C7" s="157"/>
      <c r="D7" s="158"/>
      <c r="E7" s="159"/>
      <c r="F7" s="159"/>
      <c r="G7" s="159"/>
      <c r="H7" s="159"/>
      <c r="I7" s="159"/>
      <c r="J7" s="159"/>
      <c r="K7" s="159"/>
      <c r="L7" s="159"/>
      <c r="M7" s="159"/>
      <c r="N7" s="159"/>
      <c r="O7" s="159"/>
      <c r="P7" s="159"/>
      <c r="Q7" s="159"/>
      <c r="R7" s="159"/>
      <c r="S7" s="160"/>
      <c r="T7" s="159"/>
      <c r="U7" s="159"/>
      <c r="V7" s="159"/>
      <c r="W7" s="159"/>
      <c r="X7" s="159"/>
      <c r="Y7" s="159"/>
      <c r="Z7" s="159"/>
      <c r="AA7" s="159"/>
      <c r="AB7" s="148"/>
      <c r="AC7" s="159"/>
      <c r="AD7" s="159"/>
      <c r="AE7" s="159"/>
      <c r="AF7" s="159"/>
      <c r="AG7" s="159"/>
      <c r="AH7" s="159"/>
      <c r="AI7" s="159"/>
      <c r="AJ7" s="148"/>
      <c r="AK7" s="159"/>
      <c r="AL7" s="159"/>
      <c r="AM7" s="159"/>
      <c r="AN7" s="159"/>
      <c r="AO7" s="159"/>
      <c r="AP7" s="159"/>
      <c r="AQ7" s="159"/>
      <c r="AR7" s="148"/>
      <c r="AS7" s="159"/>
      <c r="AT7" s="159"/>
      <c r="AU7" s="159"/>
      <c r="AV7" s="159"/>
      <c r="AW7" s="159"/>
      <c r="AX7" s="159"/>
      <c r="AY7" s="159"/>
      <c r="AZ7" s="148"/>
      <c r="BA7" s="159"/>
      <c r="BB7" s="159"/>
      <c r="BC7" s="159"/>
      <c r="BD7" s="159"/>
      <c r="BE7" s="159"/>
      <c r="BF7" s="159"/>
      <c r="BG7" s="159"/>
      <c r="BH7" s="148"/>
      <c r="BI7" s="161"/>
      <c r="BJ7" s="161"/>
      <c r="BK7" s="161"/>
      <c r="BL7" s="148"/>
      <c r="BM7" s="161"/>
      <c r="BN7" s="161"/>
      <c r="BO7" s="161"/>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row>
    <row r="8" spans="1:147" x14ac:dyDescent="0.25">
      <c r="A8" s="6"/>
      <c r="B8" s="169"/>
      <c r="C8" s="131" t="s">
        <v>120</v>
      </c>
      <c r="D8" s="132"/>
      <c r="E8" s="132"/>
      <c r="F8" s="132"/>
      <c r="G8" s="132"/>
      <c r="H8" s="132"/>
      <c r="I8" s="132"/>
      <c r="J8" s="132"/>
      <c r="K8" s="132"/>
      <c r="L8" s="132"/>
      <c r="M8" s="132"/>
      <c r="N8" s="132"/>
      <c r="O8" s="132"/>
      <c r="P8" s="132"/>
      <c r="Q8" s="132"/>
      <c r="R8" s="132"/>
      <c r="T8" s="132"/>
      <c r="U8" s="132"/>
      <c r="V8" s="132"/>
      <c r="W8" s="132"/>
      <c r="X8" s="132"/>
      <c r="Y8" s="132"/>
      <c r="Z8" s="132"/>
      <c r="AA8" s="132"/>
      <c r="AC8" s="133"/>
      <c r="AD8" s="133"/>
      <c r="AE8" s="133"/>
      <c r="AF8" s="133"/>
      <c r="AG8" s="133"/>
      <c r="AH8" s="133"/>
      <c r="AI8" s="133"/>
      <c r="AK8" s="133"/>
      <c r="AL8" s="133"/>
      <c r="AM8" s="133"/>
      <c r="AN8" s="133"/>
      <c r="AO8" s="133"/>
      <c r="AP8" s="133"/>
      <c r="AQ8" s="133"/>
      <c r="AS8" s="133"/>
      <c r="AT8" s="133"/>
      <c r="AU8" s="133"/>
      <c r="AV8" s="133"/>
      <c r="AW8" s="133"/>
      <c r="AX8" s="133"/>
      <c r="AY8" s="133"/>
      <c r="BA8" s="133"/>
      <c r="BB8" s="133"/>
      <c r="BC8" s="133"/>
      <c r="BD8" s="133"/>
      <c r="BE8" s="133"/>
      <c r="BF8" s="133"/>
      <c r="BG8" s="133"/>
      <c r="BI8" s="133"/>
      <c r="BJ8" s="133"/>
      <c r="BK8" s="133"/>
      <c r="BL8" s="133"/>
      <c r="BM8" s="133"/>
      <c r="BN8" s="133"/>
      <c r="BO8" s="133"/>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row>
    <row r="9" spans="1:147" x14ac:dyDescent="0.25">
      <c r="A9" s="4"/>
      <c r="B9" s="169" t="s">
        <v>308</v>
      </c>
      <c r="C9" s="44" t="s">
        <v>53</v>
      </c>
      <c r="D9" s="98" t="s">
        <v>87</v>
      </c>
      <c r="E9" s="45">
        <v>8777.2681453814421</v>
      </c>
      <c r="F9" s="45">
        <v>8854.42611998949</v>
      </c>
      <c r="G9" s="45">
        <v>8772.0567634211202</v>
      </c>
      <c r="H9" s="45">
        <v>9988.4512953123121</v>
      </c>
      <c r="I9" s="45">
        <v>8900.5069771650033</v>
      </c>
      <c r="J9" s="45">
        <v>8873.534493777981</v>
      </c>
      <c r="K9" s="45">
        <v>8960.0785111775167</v>
      </c>
      <c r="L9" s="45">
        <v>8747.1035910526425</v>
      </c>
      <c r="M9" s="45">
        <v>8290.3901228148443</v>
      </c>
      <c r="N9" s="45">
        <v>7802.6381598078688</v>
      </c>
      <c r="O9" s="45">
        <v>7904.1487368486687</v>
      </c>
      <c r="P9" s="45">
        <v>8362.6552406809988</v>
      </c>
      <c r="Q9" s="45">
        <v>8100.7246952665155</v>
      </c>
      <c r="R9" s="45">
        <v>8390.6637063300404</v>
      </c>
      <c r="S9" s="9"/>
      <c r="T9" s="52">
        <v>8121.8743975693642</v>
      </c>
      <c r="U9" s="52">
        <v>8238.1980038593629</v>
      </c>
      <c r="V9" s="52">
        <v>8251.6076706339663</v>
      </c>
      <c r="W9" s="52">
        <v>8231.9742897479427</v>
      </c>
      <c r="X9" s="52">
        <v>7986.4971531163892</v>
      </c>
      <c r="Y9" s="52">
        <v>7581.06939777752</v>
      </c>
      <c r="Z9" s="52">
        <v>7241.82127967211</v>
      </c>
      <c r="AA9" s="52">
        <v>6951.603625217751</v>
      </c>
      <c r="AB9" s="51"/>
      <c r="AC9" s="52">
        <v>8105.5785812582244</v>
      </c>
      <c r="AD9" s="52">
        <v>7872.4418861084623</v>
      </c>
      <c r="AE9" s="52">
        <v>7378.9526814395922</v>
      </c>
      <c r="AF9" s="52">
        <v>6331.3193674076292</v>
      </c>
      <c r="AG9" s="52">
        <v>5182.6040867387937</v>
      </c>
      <c r="AH9" s="52">
        <v>3947.2510685978486</v>
      </c>
      <c r="AI9" s="52">
        <v>2705.6000145252588</v>
      </c>
      <c r="AK9" s="52">
        <v>8105.543194792509</v>
      </c>
      <c r="AL9" s="52">
        <v>7872.26875344777</v>
      </c>
      <c r="AM9" s="52">
        <v>7378.5513172171386</v>
      </c>
      <c r="AN9" s="52">
        <v>6345.1078404105556</v>
      </c>
      <c r="AO9" s="52">
        <v>5207.2256789601261</v>
      </c>
      <c r="AP9" s="52">
        <v>3982.1449576594086</v>
      </c>
      <c r="AQ9" s="52">
        <v>2741.4956464710453</v>
      </c>
      <c r="AS9" s="52">
        <v>8036.0389545454436</v>
      </c>
      <c r="AT9" s="52">
        <v>7503.4568590421331</v>
      </c>
      <c r="AU9" s="52">
        <v>6371.7538197468539</v>
      </c>
      <c r="AV9" s="52">
        <v>4872.014597748941</v>
      </c>
      <c r="AW9" s="52">
        <v>2860.9237748101823</v>
      </c>
      <c r="AX9" s="52">
        <v>1392.470190155223</v>
      </c>
      <c r="AY9" s="52">
        <v>274.54856552136545</v>
      </c>
      <c r="BA9" s="52">
        <v>8036.0389545454436</v>
      </c>
      <c r="BB9" s="52">
        <v>7503.4568590421331</v>
      </c>
      <c r="BC9" s="52">
        <v>6371.7549028759304</v>
      </c>
      <c r="BD9" s="52">
        <v>4859.4893783681046</v>
      </c>
      <c r="BE9" s="52">
        <v>2877.2023677012357</v>
      </c>
      <c r="BF9" s="52">
        <v>1392.9828807834069</v>
      </c>
      <c r="BG9" s="52">
        <v>312.82154335981318</v>
      </c>
      <c r="BI9" s="52">
        <f>SUM(BI10,BI16)</f>
        <v>9200.0200347981172</v>
      </c>
      <c r="BJ9" s="52">
        <f t="shared" ref="BJ9:BO9" si="0">SUM(BJ10,BJ16)</f>
        <v>9645.872095311981</v>
      </c>
      <c r="BK9" s="52">
        <f t="shared" si="0"/>
        <v>10168.960921703725</v>
      </c>
      <c r="BL9" s="52">
        <f t="shared" si="0"/>
        <v>10656.506176746727</v>
      </c>
      <c r="BM9" s="52">
        <f t="shared" si="0"/>
        <v>11490.954132907702</v>
      </c>
      <c r="BN9" s="52">
        <f t="shared" si="0"/>
        <v>11614.775992517883</v>
      </c>
      <c r="BO9" s="52">
        <f t="shared" si="0"/>
        <v>11458.270082026467</v>
      </c>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row>
    <row r="10" spans="1:147" x14ac:dyDescent="0.25">
      <c r="A10" s="4"/>
      <c r="B10" s="169" t="str">
        <f>B9</f>
        <v>Emisije TGP za neETS</v>
      </c>
      <c r="C10" s="46" t="s">
        <v>54</v>
      </c>
      <c r="D10" s="98" t="s">
        <v>87</v>
      </c>
      <c r="E10" s="45">
        <v>8333.3609676825345</v>
      </c>
      <c r="F10" s="45">
        <v>8413.979879715358</v>
      </c>
      <c r="G10" s="45">
        <v>8330.2511643001308</v>
      </c>
      <c r="H10" s="45">
        <v>9549.3972605689723</v>
      </c>
      <c r="I10" s="45">
        <v>8472.4125786867444</v>
      </c>
      <c r="J10" s="45">
        <v>8443.1383386244852</v>
      </c>
      <c r="K10" s="45">
        <v>8531.5157932153998</v>
      </c>
      <c r="L10" s="45">
        <v>8338.9461766725653</v>
      </c>
      <c r="M10" s="45">
        <v>7910.8711838384497</v>
      </c>
      <c r="N10" s="45">
        <v>7493.640146688721</v>
      </c>
      <c r="O10" s="45">
        <v>7589.1225643034022</v>
      </c>
      <c r="P10" s="45">
        <v>8030.4124497311768</v>
      </c>
      <c r="Q10" s="45">
        <v>7766.3325253852354</v>
      </c>
      <c r="R10" s="45">
        <v>8069.4496253066491</v>
      </c>
      <c r="S10" s="9"/>
      <c r="T10" s="52">
        <v>7787.5246712351664</v>
      </c>
      <c r="U10" s="52">
        <v>7903.3228883009388</v>
      </c>
      <c r="V10" s="52">
        <v>7913.0799910581291</v>
      </c>
      <c r="W10" s="52">
        <v>7915.9671601481095</v>
      </c>
      <c r="X10" s="52">
        <v>7657.4615329984827</v>
      </c>
      <c r="Y10" s="52">
        <v>7310.1561363071896</v>
      </c>
      <c r="Z10" s="52">
        <v>6966.8558819462751</v>
      </c>
      <c r="AA10" s="52">
        <v>6677.6807709211462</v>
      </c>
      <c r="AB10" s="51"/>
      <c r="AC10" s="52">
        <v>7776.8659975792598</v>
      </c>
      <c r="AD10" s="52">
        <v>7539.5857967808524</v>
      </c>
      <c r="AE10" s="52">
        <v>7102.0620613494984</v>
      </c>
      <c r="AF10" s="52">
        <v>6046.1532533326726</v>
      </c>
      <c r="AG10" s="52">
        <v>4936.6764089055241</v>
      </c>
      <c r="AH10" s="52">
        <v>3676.2508682528814</v>
      </c>
      <c r="AI10" s="52">
        <v>2439.1683038250467</v>
      </c>
      <c r="AK10" s="52">
        <v>7776.883073739913</v>
      </c>
      <c r="AL10" s="52">
        <v>7539.6028729415057</v>
      </c>
      <c r="AM10" s="52">
        <v>7102.0791375101517</v>
      </c>
      <c r="AN10" s="52">
        <v>6046.3784526021409</v>
      </c>
      <c r="AO10" s="52">
        <v>4939.0550849435303</v>
      </c>
      <c r="AP10" s="52">
        <v>3677.0683035867182</v>
      </c>
      <c r="AQ10" s="52">
        <v>2440.3896042185406</v>
      </c>
      <c r="AS10" s="52">
        <v>7714.1451999579303</v>
      </c>
      <c r="AT10" s="52">
        <v>7188.0784641761065</v>
      </c>
      <c r="AU10" s="52">
        <v>6133.8734813038182</v>
      </c>
      <c r="AV10" s="52">
        <v>4598.1916376658928</v>
      </c>
      <c r="AW10" s="52">
        <v>2620.5072834731914</v>
      </c>
      <c r="AX10" s="52">
        <v>1133.1896539743889</v>
      </c>
      <c r="AY10" s="52">
        <v>218.45389607219943</v>
      </c>
      <c r="BA10" s="52">
        <v>7714.1451999579303</v>
      </c>
      <c r="BB10" s="52">
        <v>7188.0784641761065</v>
      </c>
      <c r="BC10" s="52">
        <v>6133.8745644328947</v>
      </c>
      <c r="BD10" s="52">
        <v>4598.2705440435493</v>
      </c>
      <c r="BE10" s="52">
        <v>2620.7955348403293</v>
      </c>
      <c r="BF10" s="52">
        <v>1133.6444221495556</v>
      </c>
      <c r="BG10" s="52">
        <v>219.19163451700189</v>
      </c>
      <c r="BH10" s="298"/>
      <c r="BI10" s="52">
        <f>SUM(BI11:BI15)</f>
        <v>8810.9064004672437</v>
      </c>
      <c r="BJ10" s="52">
        <f t="shared" ref="BJ10:BO10" si="1">SUM(BJ11:BJ15)</f>
        <v>9255.5590187478792</v>
      </c>
      <c r="BK10" s="52">
        <f t="shared" si="1"/>
        <v>9778.0856147497379</v>
      </c>
      <c r="BL10" s="52">
        <f t="shared" si="1"/>
        <v>10264.945064198815</v>
      </c>
      <c r="BM10" s="52">
        <f t="shared" si="1"/>
        <v>11099.39302035979</v>
      </c>
      <c r="BN10" s="52">
        <f t="shared" si="1"/>
        <v>11223.214879969972</v>
      </c>
      <c r="BO10" s="52">
        <f t="shared" si="1"/>
        <v>11066.708969478555</v>
      </c>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row>
    <row r="11" spans="1:147" x14ac:dyDescent="0.25">
      <c r="A11" s="4"/>
      <c r="B11" s="169" t="str">
        <f t="shared" ref="B11:B20" si="2">B10</f>
        <v>Emisije TGP za neETS</v>
      </c>
      <c r="C11" s="47" t="s">
        <v>52</v>
      </c>
      <c r="D11" s="98" t="s">
        <v>87</v>
      </c>
      <c r="E11" s="45">
        <v>147.04923352236347</v>
      </c>
      <c r="F11" s="45">
        <v>164.80453564326581</v>
      </c>
      <c r="G11" s="45">
        <v>147.20502498781298</v>
      </c>
      <c r="H11" s="45">
        <v>93.794947080271413</v>
      </c>
      <c r="I11" s="45">
        <v>107.56082663195775</v>
      </c>
      <c r="J11" s="45">
        <v>130.74613099346243</v>
      </c>
      <c r="K11" s="45">
        <v>147.72389091190416</v>
      </c>
      <c r="L11" s="45">
        <v>151.60659723335539</v>
      </c>
      <c r="M11" s="45">
        <v>156.59949910621708</v>
      </c>
      <c r="N11" s="45">
        <v>118.8751109968116</v>
      </c>
      <c r="O11" s="45">
        <v>140.65322892248787</v>
      </c>
      <c r="P11" s="45">
        <v>148.07580029291876</v>
      </c>
      <c r="Q11" s="45">
        <v>174.24922747205346</v>
      </c>
      <c r="R11" s="45">
        <v>194.11452569841913</v>
      </c>
      <c r="S11" s="9"/>
      <c r="T11" s="52">
        <v>174.24922747205346</v>
      </c>
      <c r="U11" s="52">
        <v>120.58204364005815</v>
      </c>
      <c r="V11" s="52">
        <v>104.07141102443256</v>
      </c>
      <c r="W11" s="52">
        <v>114.50841258761193</v>
      </c>
      <c r="X11" s="52">
        <v>104.55855016565602</v>
      </c>
      <c r="Y11" s="52">
        <v>95.545863785985603</v>
      </c>
      <c r="Z11" s="52">
        <v>89.620779242055505</v>
      </c>
      <c r="AA11" s="52">
        <v>84.860738325697639</v>
      </c>
      <c r="AB11" s="51"/>
      <c r="AC11" s="52">
        <v>121.32996938011365</v>
      </c>
      <c r="AD11" s="52">
        <v>94.50907181538696</v>
      </c>
      <c r="AE11" s="52">
        <v>92.52706251192194</v>
      </c>
      <c r="AF11" s="52">
        <v>77.142545298311688</v>
      </c>
      <c r="AG11" s="52">
        <v>63.723880862976785</v>
      </c>
      <c r="AH11" s="52">
        <v>56.400405840882286</v>
      </c>
      <c r="AI11" s="52">
        <v>44.838276913577658</v>
      </c>
      <c r="AK11" s="52">
        <v>121.32996938011365</v>
      </c>
      <c r="AL11" s="52">
        <v>94.50907181538696</v>
      </c>
      <c r="AM11" s="52">
        <v>92.52706251192194</v>
      </c>
      <c r="AN11" s="52">
        <v>77.273757851427945</v>
      </c>
      <c r="AO11" s="52">
        <v>66.024707930339446</v>
      </c>
      <c r="AP11" s="52">
        <v>57.233476807272382</v>
      </c>
      <c r="AQ11" s="52">
        <v>46.058030975380007</v>
      </c>
      <c r="AS11" s="52">
        <v>118.08981919868165</v>
      </c>
      <c r="AT11" s="52">
        <v>88.605187924529673</v>
      </c>
      <c r="AU11" s="52">
        <v>64.544161990284465</v>
      </c>
      <c r="AV11" s="52">
        <v>52.903457981774409</v>
      </c>
      <c r="AW11" s="52">
        <v>43.046992780715186</v>
      </c>
      <c r="AX11" s="52">
        <v>37.820458680099307</v>
      </c>
      <c r="AY11" s="52">
        <v>24.781063628876939</v>
      </c>
      <c r="BA11" s="52">
        <v>118.08981919868165</v>
      </c>
      <c r="BB11" s="52">
        <v>88.605187924529673</v>
      </c>
      <c r="BC11" s="52">
        <v>64.545245119360516</v>
      </c>
      <c r="BD11" s="52">
        <v>52.9576060987049</v>
      </c>
      <c r="BE11" s="52">
        <v>43.331099753967464</v>
      </c>
      <c r="BF11" s="52">
        <v>38.349782717095195</v>
      </c>
      <c r="BG11" s="52">
        <v>25.518802073679414</v>
      </c>
      <c r="BH11" s="271"/>
      <c r="BI11" s="52">
        <v>128.93631055024252</v>
      </c>
      <c r="BJ11" s="52">
        <v>149.53909587555972</v>
      </c>
      <c r="BK11" s="52">
        <v>99.087887635648258</v>
      </c>
      <c r="BL11" s="52">
        <v>73.812650968182425</v>
      </c>
      <c r="BM11" s="52">
        <v>54.322119178299545</v>
      </c>
      <c r="BN11" s="52">
        <v>42.025971657714763</v>
      </c>
      <c r="BO11" s="52">
        <v>31.860313349456192</v>
      </c>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row>
    <row r="12" spans="1:147" x14ac:dyDescent="0.25">
      <c r="A12" s="4"/>
      <c r="B12" s="169" t="str">
        <f t="shared" si="2"/>
        <v>Emisije TGP za neETS</v>
      </c>
      <c r="C12" s="47" t="s">
        <v>55</v>
      </c>
      <c r="D12" s="98" t="s">
        <v>87</v>
      </c>
      <c r="E12" s="45">
        <v>1089.8736794811559</v>
      </c>
      <c r="F12" s="45">
        <v>1172.1219553481897</v>
      </c>
      <c r="G12" s="45">
        <v>947.2208507044586</v>
      </c>
      <c r="H12" s="45">
        <v>943.87487798844177</v>
      </c>
      <c r="I12" s="45">
        <v>800.01972880450762</v>
      </c>
      <c r="J12" s="45">
        <v>779.00035444555328</v>
      </c>
      <c r="K12" s="45">
        <v>674.04107492653338</v>
      </c>
      <c r="L12" s="45">
        <v>650.49083613514028</v>
      </c>
      <c r="M12" s="45">
        <v>604.942048432094</v>
      </c>
      <c r="N12" s="45">
        <v>595.38692839338455</v>
      </c>
      <c r="O12" s="45">
        <v>591.09214964012563</v>
      </c>
      <c r="P12" s="45">
        <v>586.0444373074298</v>
      </c>
      <c r="Q12" s="45">
        <v>615.69039511019196</v>
      </c>
      <c r="R12" s="45">
        <v>740.55735324288639</v>
      </c>
      <c r="S12" s="9"/>
      <c r="T12" s="52">
        <v>615.69039511019196</v>
      </c>
      <c r="U12" s="52">
        <v>735.40527071353995</v>
      </c>
      <c r="V12" s="52">
        <v>673.54092016914274</v>
      </c>
      <c r="W12" s="52">
        <v>661.8943474996579</v>
      </c>
      <c r="X12" s="52">
        <v>645.63639213482315</v>
      </c>
      <c r="Y12" s="52">
        <v>671.28080472079182</v>
      </c>
      <c r="Z12" s="52">
        <v>697.19585027200969</v>
      </c>
      <c r="AA12" s="52">
        <v>721.77035414841203</v>
      </c>
      <c r="AB12" s="51"/>
      <c r="AC12" s="52">
        <v>730.56211814128028</v>
      </c>
      <c r="AD12" s="52">
        <v>645.97095565329425</v>
      </c>
      <c r="AE12" s="52">
        <v>603.93542415718366</v>
      </c>
      <c r="AF12" s="52">
        <v>544.5459479555517</v>
      </c>
      <c r="AG12" s="52">
        <v>523.81851262427836</v>
      </c>
      <c r="AH12" s="52">
        <v>464.12631650393348</v>
      </c>
      <c r="AI12" s="52">
        <v>295.67454092347629</v>
      </c>
      <c r="AK12" s="52">
        <v>730.57919430193397</v>
      </c>
      <c r="AL12" s="52">
        <v>645.98803181394794</v>
      </c>
      <c r="AM12" s="52">
        <v>603.95250031783735</v>
      </c>
      <c r="AN12" s="52">
        <v>544.63993467190369</v>
      </c>
      <c r="AO12" s="52">
        <v>523.89636159492193</v>
      </c>
      <c r="AP12" s="52">
        <v>464.11068087138017</v>
      </c>
      <c r="AQ12" s="52">
        <v>295.67608725516772</v>
      </c>
      <c r="AS12" s="52">
        <v>709.9455862520083</v>
      </c>
      <c r="AT12" s="52">
        <v>595.29866357830417</v>
      </c>
      <c r="AU12" s="52">
        <v>485.88094389209311</v>
      </c>
      <c r="AV12" s="52">
        <v>422.97658841602993</v>
      </c>
      <c r="AW12" s="52">
        <v>373.38961086450718</v>
      </c>
      <c r="AX12" s="52">
        <v>224.93264305450498</v>
      </c>
      <c r="AY12" s="52">
        <v>42.452977785495897</v>
      </c>
      <c r="BA12" s="52">
        <v>709.9455862520083</v>
      </c>
      <c r="BB12" s="52">
        <v>595.29866357830417</v>
      </c>
      <c r="BC12" s="52">
        <v>485.88094389209311</v>
      </c>
      <c r="BD12" s="52">
        <v>423.00134667675593</v>
      </c>
      <c r="BE12" s="52">
        <v>373.39375525839284</v>
      </c>
      <c r="BF12" s="52">
        <v>224.85808719267573</v>
      </c>
      <c r="BG12" s="52">
        <v>42.452977785495897</v>
      </c>
      <c r="BH12" s="271"/>
      <c r="BI12" s="52">
        <v>1010.954259124205</v>
      </c>
      <c r="BJ12" s="52">
        <v>1057.2520715564249</v>
      </c>
      <c r="BK12" s="52">
        <v>1102.9435938747588</v>
      </c>
      <c r="BL12" s="52">
        <v>1144.9504407408535</v>
      </c>
      <c r="BM12" s="52">
        <v>1187.4149458815371</v>
      </c>
      <c r="BN12" s="52">
        <v>1229.17484109968</v>
      </c>
      <c r="BO12" s="52">
        <v>1267.9796715484431</v>
      </c>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row>
    <row r="13" spans="1:147" x14ac:dyDescent="0.25">
      <c r="A13" s="4"/>
      <c r="B13" s="169" t="str">
        <f t="shared" si="2"/>
        <v>Emisije TGP za neETS</v>
      </c>
      <c r="C13" s="47" t="s">
        <v>56</v>
      </c>
      <c r="D13" s="98" t="s">
        <v>87</v>
      </c>
      <c r="E13" s="45">
        <v>4416.4660201850975</v>
      </c>
      <c r="F13" s="45">
        <v>4636.3926135401589</v>
      </c>
      <c r="G13" s="45">
        <v>5219.5614836788609</v>
      </c>
      <c r="H13" s="45">
        <v>6144.9913455469114</v>
      </c>
      <c r="I13" s="45">
        <v>5316.8040024429229</v>
      </c>
      <c r="J13" s="45">
        <v>5262.582352431049</v>
      </c>
      <c r="K13" s="45">
        <v>5697.8676427470909</v>
      </c>
      <c r="L13" s="45">
        <v>5774.3427692830719</v>
      </c>
      <c r="M13" s="45">
        <v>5470.5090111953268</v>
      </c>
      <c r="N13" s="45">
        <v>5394.7500829661849</v>
      </c>
      <c r="O13" s="45">
        <v>5367.7398805137582</v>
      </c>
      <c r="P13" s="45">
        <v>5737.6712041515229</v>
      </c>
      <c r="Q13" s="45">
        <v>5547.3971772574487</v>
      </c>
      <c r="R13" s="45">
        <v>5824.0057438249296</v>
      </c>
      <c r="S13" s="9"/>
      <c r="T13" s="52">
        <v>5541.3706403674487</v>
      </c>
      <c r="U13" s="52">
        <v>5780.048753482366</v>
      </c>
      <c r="V13" s="52">
        <v>6140.4964174623819</v>
      </c>
      <c r="W13" s="52">
        <v>6355.9758139020796</v>
      </c>
      <c r="X13" s="52">
        <v>6267.5100437446436</v>
      </c>
      <c r="Y13" s="52">
        <v>5995.151179675172</v>
      </c>
      <c r="Z13" s="52">
        <v>5695.8063886843274</v>
      </c>
      <c r="AA13" s="52">
        <v>5435.1691617794668</v>
      </c>
      <c r="AB13" s="51"/>
      <c r="AC13" s="52">
        <v>5724.4855203242432</v>
      </c>
      <c r="AD13" s="52">
        <v>5863.1345855732216</v>
      </c>
      <c r="AE13" s="52">
        <v>5672.042568232856</v>
      </c>
      <c r="AF13" s="52">
        <v>4863.0891025518576</v>
      </c>
      <c r="AG13" s="52">
        <v>3904.9363787762759</v>
      </c>
      <c r="AH13" s="52">
        <v>2803.5515878213064</v>
      </c>
      <c r="AI13" s="52">
        <v>1819.1874845121918</v>
      </c>
      <c r="AK13" s="52">
        <v>5724.4855203242432</v>
      </c>
      <c r="AL13" s="52">
        <v>5863.1345855732216</v>
      </c>
      <c r="AM13" s="52">
        <v>5672.042568232856</v>
      </c>
      <c r="AN13" s="52">
        <v>4863.0891025518576</v>
      </c>
      <c r="AO13" s="52">
        <v>3904.9363787762759</v>
      </c>
      <c r="AP13" s="52">
        <v>2803.5515878213064</v>
      </c>
      <c r="AQ13" s="52">
        <v>1819.1874845121918</v>
      </c>
      <c r="AS13" s="52">
        <v>5699.6324041158714</v>
      </c>
      <c r="AT13" s="52">
        <v>5623.2240575106725</v>
      </c>
      <c r="AU13" s="52">
        <v>4963.5975953107027</v>
      </c>
      <c r="AV13" s="52">
        <v>3678.2813828335466</v>
      </c>
      <c r="AW13" s="52">
        <v>1898.7194271319136</v>
      </c>
      <c r="AX13" s="52">
        <v>698.61274715861509</v>
      </c>
      <c r="AY13" s="52">
        <v>45.460657926542183</v>
      </c>
      <c r="BA13" s="52">
        <v>5699.6324041158714</v>
      </c>
      <c r="BB13" s="52">
        <v>5623.2240575106725</v>
      </c>
      <c r="BC13" s="52">
        <v>4963.5975953107027</v>
      </c>
      <c r="BD13" s="52">
        <v>3678.2813828335466</v>
      </c>
      <c r="BE13" s="52">
        <v>1898.7194271319136</v>
      </c>
      <c r="BF13" s="52">
        <v>698.61274715861509</v>
      </c>
      <c r="BG13" s="52">
        <v>45.460657926542183</v>
      </c>
      <c r="BH13" s="271"/>
      <c r="BI13" s="52">
        <v>6214.5066692539094</v>
      </c>
      <c r="BJ13" s="52">
        <v>6687.9086075663345</v>
      </c>
      <c r="BK13" s="52">
        <v>7219.5465646708253</v>
      </c>
      <c r="BL13" s="52">
        <v>7735.358589177853</v>
      </c>
      <c r="BM13" s="52">
        <v>8562.0989513836994</v>
      </c>
      <c r="BN13" s="52">
        <v>8670.3577971570103</v>
      </c>
      <c r="BO13" s="52">
        <v>8508.0394143837893</v>
      </c>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row>
    <row r="14" spans="1:147" x14ac:dyDescent="0.25">
      <c r="A14" s="4"/>
      <c r="B14" s="169" t="str">
        <f t="shared" si="2"/>
        <v>Emisije TGP za neETS</v>
      </c>
      <c r="C14" s="47" t="s">
        <v>57</v>
      </c>
      <c r="D14" s="98" t="s">
        <v>87</v>
      </c>
      <c r="E14" s="45">
        <v>2676.6440541585171</v>
      </c>
      <c r="F14" s="45">
        <v>2437.3327948483429</v>
      </c>
      <c r="G14" s="45">
        <v>2012.7788443890993</v>
      </c>
      <c r="H14" s="45">
        <v>2363.1804600649857</v>
      </c>
      <c r="I14" s="45">
        <v>2244.6865104360404</v>
      </c>
      <c r="J14" s="45">
        <v>2267.9185874659861</v>
      </c>
      <c r="K14" s="45">
        <v>2008.5119865258437</v>
      </c>
      <c r="L14" s="45">
        <v>1759.1265495395219</v>
      </c>
      <c r="M14" s="45">
        <v>1675.8049619241983</v>
      </c>
      <c r="N14" s="45">
        <v>1380.8740747038366</v>
      </c>
      <c r="O14" s="45">
        <v>1485.9361327118693</v>
      </c>
      <c r="P14" s="45">
        <v>1554.9832523271568</v>
      </c>
      <c r="Q14" s="45">
        <v>1424.8564369776409</v>
      </c>
      <c r="R14" s="45">
        <v>1306.8595629264314</v>
      </c>
      <c r="S14" s="9"/>
      <c r="T14" s="52">
        <v>1452.0751197175716</v>
      </c>
      <c r="U14" s="52">
        <v>1263.1456400649752</v>
      </c>
      <c r="V14" s="52">
        <v>990.83006200217153</v>
      </c>
      <c r="W14" s="52">
        <v>779.4474057587604</v>
      </c>
      <c r="X14" s="52">
        <v>635.61536655336056</v>
      </c>
      <c r="Y14" s="52">
        <v>544.03710772524016</v>
      </c>
      <c r="Z14" s="52">
        <v>480.09168334788211</v>
      </c>
      <c r="AA14" s="52">
        <v>431.73933626757031</v>
      </c>
      <c r="AB14" s="51"/>
      <c r="AC14" s="52">
        <v>1196.3472093336227</v>
      </c>
      <c r="AD14" s="52">
        <v>931.8300033389495</v>
      </c>
      <c r="AE14" s="52">
        <v>729.41582604753671</v>
      </c>
      <c r="AF14" s="52">
        <v>557.23447712695156</v>
      </c>
      <c r="AG14" s="52">
        <v>440.05645624199292</v>
      </c>
      <c r="AH14" s="52">
        <v>348.03137768675919</v>
      </c>
      <c r="AI14" s="52">
        <v>275.32682107580104</v>
      </c>
      <c r="AK14" s="52">
        <v>1196.3472093336227</v>
      </c>
      <c r="AL14" s="52">
        <v>931.8300033389495</v>
      </c>
      <c r="AM14" s="52">
        <v>729.41582604753671</v>
      </c>
      <c r="AN14" s="52">
        <v>557.23447712695156</v>
      </c>
      <c r="AO14" s="52">
        <v>440.05645624199292</v>
      </c>
      <c r="AP14" s="52">
        <v>348.03137768675919</v>
      </c>
      <c r="AQ14" s="52">
        <v>275.32682107580104</v>
      </c>
      <c r="AS14" s="52">
        <v>1182.3362099913693</v>
      </c>
      <c r="AT14" s="52">
        <v>876.80937476259999</v>
      </c>
      <c r="AU14" s="52">
        <v>615.70959971073808</v>
      </c>
      <c r="AV14" s="52">
        <v>439.88902803454243</v>
      </c>
      <c r="AW14" s="52">
        <v>301.21007229605533</v>
      </c>
      <c r="AX14" s="52">
        <v>167.68262468116961</v>
      </c>
      <c r="AY14" s="52">
        <v>101.61801633128441</v>
      </c>
      <c r="BA14" s="52">
        <v>1182.3362099913693</v>
      </c>
      <c r="BB14" s="52">
        <v>876.80937476259999</v>
      </c>
      <c r="BC14" s="52">
        <v>615.70959971073808</v>
      </c>
      <c r="BD14" s="52">
        <v>439.88902803454243</v>
      </c>
      <c r="BE14" s="52">
        <v>301.21007229605533</v>
      </c>
      <c r="BF14" s="52">
        <v>167.68262468116961</v>
      </c>
      <c r="BG14" s="52">
        <v>101.61801633128441</v>
      </c>
      <c r="BH14" s="271"/>
      <c r="BI14" s="52">
        <v>1452.3701336388854</v>
      </c>
      <c r="BJ14" s="52">
        <v>1356.7202158495597</v>
      </c>
      <c r="BK14" s="52">
        <v>1352.3685406685058</v>
      </c>
      <c r="BL14" s="52">
        <v>1306.6843554119255</v>
      </c>
      <c r="BM14" s="52">
        <v>1291.4179760162533</v>
      </c>
      <c r="BN14" s="52">
        <v>1277.5172421555644</v>
      </c>
      <c r="BO14" s="52">
        <v>1254.6905422968673</v>
      </c>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row>
    <row r="15" spans="1:147" x14ac:dyDescent="0.25">
      <c r="A15" s="4"/>
      <c r="B15" s="169" t="str">
        <f t="shared" si="2"/>
        <v>Emisije TGP za neETS</v>
      </c>
      <c r="C15" s="47" t="s">
        <v>58</v>
      </c>
      <c r="D15" s="98" t="s">
        <v>87</v>
      </c>
      <c r="E15" s="45">
        <v>3.3279803353999999</v>
      </c>
      <c r="F15" s="45">
        <v>3.3279803353999999</v>
      </c>
      <c r="G15" s="45">
        <v>3.4849605398999999</v>
      </c>
      <c r="H15" s="45">
        <v>3.55562988836181</v>
      </c>
      <c r="I15" s="45">
        <v>3.3415103713165299</v>
      </c>
      <c r="J15" s="45">
        <v>2.8909132884339903</v>
      </c>
      <c r="K15" s="45">
        <v>3.3711981040263397</v>
      </c>
      <c r="L15" s="45">
        <v>3.3794244814767298</v>
      </c>
      <c r="M15" s="45">
        <v>3.0156631806136303</v>
      </c>
      <c r="N15" s="45">
        <v>3.7539496285035101</v>
      </c>
      <c r="O15" s="45">
        <v>3.7011725151619399</v>
      </c>
      <c r="P15" s="45">
        <v>3.6377556521480301</v>
      </c>
      <c r="Q15" s="45">
        <v>4.1392885679009899</v>
      </c>
      <c r="R15" s="45">
        <v>3.91243961398213</v>
      </c>
      <c r="S15" s="9"/>
      <c r="T15" s="52">
        <v>4.1392885679009899</v>
      </c>
      <c r="U15" s="52">
        <v>4.1411803999999997</v>
      </c>
      <c r="V15" s="52">
        <v>4.1411803999999997</v>
      </c>
      <c r="W15" s="52">
        <v>4.1411803999999997</v>
      </c>
      <c r="X15" s="52">
        <v>4.1411803999999997</v>
      </c>
      <c r="Y15" s="52">
        <v>4.1411803999999997</v>
      </c>
      <c r="Z15" s="52">
        <v>4.1411803999999997</v>
      </c>
      <c r="AA15" s="52">
        <v>4.1411803999999997</v>
      </c>
      <c r="AB15" s="51"/>
      <c r="AC15" s="52">
        <v>4.1411803999999997</v>
      </c>
      <c r="AD15" s="52">
        <v>4.1411803999999997</v>
      </c>
      <c r="AE15" s="52">
        <v>4.1411803999999997</v>
      </c>
      <c r="AF15" s="52">
        <v>4.1411803999999997</v>
      </c>
      <c r="AG15" s="52">
        <v>4.1411803999999997</v>
      </c>
      <c r="AH15" s="52">
        <v>4.1411803999999997</v>
      </c>
      <c r="AI15" s="52">
        <v>4.1411803999999997</v>
      </c>
      <c r="AK15" s="52">
        <v>4.1411803999999997</v>
      </c>
      <c r="AL15" s="52">
        <v>4.1411803999999997</v>
      </c>
      <c r="AM15" s="52">
        <v>4.1411803999999997</v>
      </c>
      <c r="AN15" s="52">
        <v>4.1411803999999997</v>
      </c>
      <c r="AO15" s="52">
        <v>4.1411803999999997</v>
      </c>
      <c r="AP15" s="52">
        <v>4.1411803999999997</v>
      </c>
      <c r="AQ15" s="52">
        <v>4.1411803999999997</v>
      </c>
      <c r="AS15" s="52">
        <v>4.1411803999999997</v>
      </c>
      <c r="AT15" s="52">
        <v>4.1411803999999997</v>
      </c>
      <c r="AU15" s="52">
        <v>4.1411803999999997</v>
      </c>
      <c r="AV15" s="52">
        <v>4.1411803999999997</v>
      </c>
      <c r="AW15" s="52">
        <v>4.1411803999999997</v>
      </c>
      <c r="AX15" s="52">
        <v>4.1411803999999997</v>
      </c>
      <c r="AY15" s="52">
        <v>4.1411803999999997</v>
      </c>
      <c r="BA15" s="52">
        <v>4.1411803999999997</v>
      </c>
      <c r="BB15" s="52">
        <v>4.1411803999999997</v>
      </c>
      <c r="BC15" s="52">
        <v>4.1411803999999997</v>
      </c>
      <c r="BD15" s="52">
        <v>4.1411803999999997</v>
      </c>
      <c r="BE15" s="52">
        <v>4.1411803999999997</v>
      </c>
      <c r="BF15" s="52">
        <v>4.1411803999999997</v>
      </c>
      <c r="BG15" s="52">
        <v>4.1411803999999997</v>
      </c>
      <c r="BI15" s="52">
        <v>4.1390279000000003</v>
      </c>
      <c r="BJ15" s="52">
        <v>4.1390279000000003</v>
      </c>
      <c r="BK15" s="52">
        <v>4.1390279000000003</v>
      </c>
      <c r="BL15" s="52">
        <v>4.1390279000000003</v>
      </c>
      <c r="BM15" s="52">
        <v>4.1390279000000003</v>
      </c>
      <c r="BN15" s="52">
        <v>4.1390279000000003</v>
      </c>
      <c r="BO15" s="52">
        <v>4.1390279000000003</v>
      </c>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row>
    <row r="16" spans="1:147" x14ac:dyDescent="0.25">
      <c r="A16" s="4"/>
      <c r="B16" s="169" t="str">
        <f t="shared" si="2"/>
        <v>Emisije TGP za neETS</v>
      </c>
      <c r="C16" s="46" t="s">
        <v>59</v>
      </c>
      <c r="D16" s="98" t="s">
        <v>87</v>
      </c>
      <c r="E16" s="45">
        <v>443.90717769890688</v>
      </c>
      <c r="F16" s="45">
        <v>440.44624027413153</v>
      </c>
      <c r="G16" s="45">
        <v>441.80559912098943</v>
      </c>
      <c r="H16" s="45">
        <v>439.05403474333991</v>
      </c>
      <c r="I16" s="45">
        <v>428.09439847825831</v>
      </c>
      <c r="J16" s="45">
        <v>430.39615515349647</v>
      </c>
      <c r="K16" s="45">
        <v>428.56271796211638</v>
      </c>
      <c r="L16" s="45">
        <v>408.15741438007706</v>
      </c>
      <c r="M16" s="45">
        <v>379.51893897639508</v>
      </c>
      <c r="N16" s="45">
        <v>308.99801311914752</v>
      </c>
      <c r="O16" s="45">
        <v>315.02617254526609</v>
      </c>
      <c r="P16" s="45">
        <v>332.24279094982126</v>
      </c>
      <c r="Q16" s="45">
        <v>334.39216988128055</v>
      </c>
      <c r="R16" s="45">
        <v>321.21408102339183</v>
      </c>
      <c r="S16" s="9"/>
      <c r="T16" s="52">
        <v>334.34972633419778</v>
      </c>
      <c r="U16" s="52">
        <v>334.87511555842343</v>
      </c>
      <c r="V16" s="52">
        <v>338.52767957583751</v>
      </c>
      <c r="W16" s="52">
        <v>316.00712959983298</v>
      </c>
      <c r="X16" s="52">
        <v>329.03562011790694</v>
      </c>
      <c r="Y16" s="52">
        <v>270.91326147033033</v>
      </c>
      <c r="Z16" s="52">
        <v>274.96539772583515</v>
      </c>
      <c r="AA16" s="52">
        <v>273.92285429660461</v>
      </c>
      <c r="AB16" s="51"/>
      <c r="AC16" s="52">
        <v>328.71258367896456</v>
      </c>
      <c r="AD16" s="52">
        <v>332.85608932760988</v>
      </c>
      <c r="AE16" s="52">
        <v>276.89062009009388</v>
      </c>
      <c r="AF16" s="52">
        <v>285.16611407495674</v>
      </c>
      <c r="AG16" s="52">
        <v>245.92767783327002</v>
      </c>
      <c r="AH16" s="52">
        <v>271.00020034496731</v>
      </c>
      <c r="AI16" s="52">
        <v>266.43171070021219</v>
      </c>
      <c r="AK16" s="52">
        <v>328.66012105259597</v>
      </c>
      <c r="AL16" s="52">
        <v>332.66588050626399</v>
      </c>
      <c r="AM16" s="52">
        <v>276.47217970698733</v>
      </c>
      <c r="AN16" s="52">
        <v>298.72938780841446</v>
      </c>
      <c r="AO16" s="52">
        <v>268.1705940165956</v>
      </c>
      <c r="AP16" s="52">
        <v>305.07665407269019</v>
      </c>
      <c r="AQ16" s="52">
        <v>301.10604225250466</v>
      </c>
      <c r="AS16" s="52">
        <v>321.89375458751363</v>
      </c>
      <c r="AT16" s="52">
        <v>315.37839486602621</v>
      </c>
      <c r="AU16" s="52">
        <v>237.88033844303533</v>
      </c>
      <c r="AV16" s="52">
        <v>273.82296008304849</v>
      </c>
      <c r="AW16" s="52">
        <v>240.41649133699099</v>
      </c>
      <c r="AX16" s="52">
        <v>259.28053618083402</v>
      </c>
      <c r="AY16" s="52">
        <v>56.094669449166027</v>
      </c>
      <c r="BA16" s="52">
        <v>321.89375458751363</v>
      </c>
      <c r="BB16" s="52">
        <v>315.37839486602621</v>
      </c>
      <c r="BC16" s="52">
        <v>237.88033844303533</v>
      </c>
      <c r="BD16" s="52">
        <v>261.21883432455513</v>
      </c>
      <c r="BE16" s="52">
        <v>256.40683286090621</v>
      </c>
      <c r="BF16" s="52">
        <v>259.33845863385147</v>
      </c>
      <c r="BG16" s="52">
        <v>93.629908842811275</v>
      </c>
      <c r="BI16" s="52">
        <v>389.11363433087422</v>
      </c>
      <c r="BJ16" s="52">
        <v>390.31307656410257</v>
      </c>
      <c r="BK16" s="52">
        <v>390.87530695398692</v>
      </c>
      <c r="BL16" s="52">
        <v>391.56111254791153</v>
      </c>
      <c r="BM16" s="52">
        <f>BL16</f>
        <v>391.56111254791153</v>
      </c>
      <c r="BN16" s="52">
        <f>BM16</f>
        <v>391.56111254791153</v>
      </c>
      <c r="BO16" s="52">
        <f>BN16</f>
        <v>391.56111254791153</v>
      </c>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row>
    <row r="17" spans="1:147" x14ac:dyDescent="0.25">
      <c r="A17" s="4"/>
      <c r="B17" s="169" t="str">
        <f t="shared" si="2"/>
        <v>Emisije TGP za neETS</v>
      </c>
      <c r="C17" s="44" t="s">
        <v>60</v>
      </c>
      <c r="D17" s="98" t="s">
        <v>87</v>
      </c>
      <c r="E17" s="45">
        <v>454.04865360578151</v>
      </c>
      <c r="F17" s="45">
        <v>475.30687587219109</v>
      </c>
      <c r="G17" s="45">
        <v>506.66775208335309</v>
      </c>
      <c r="H17" s="45">
        <v>455.73477788257628</v>
      </c>
      <c r="I17" s="45">
        <v>425.41153991724963</v>
      </c>
      <c r="J17" s="45">
        <v>447.48917785323084</v>
      </c>
      <c r="K17" s="45">
        <v>445.88105795234299</v>
      </c>
      <c r="L17" s="45">
        <v>484.70042112544149</v>
      </c>
      <c r="M17" s="45">
        <v>466.86357337056558</v>
      </c>
      <c r="N17" s="45">
        <v>479.12803292028849</v>
      </c>
      <c r="O17" s="45">
        <v>511.18613060184884</v>
      </c>
      <c r="P17" s="45">
        <v>522.50449081290901</v>
      </c>
      <c r="Q17" s="45">
        <v>498.04934534463791</v>
      </c>
      <c r="R17" s="45">
        <v>456.1858918112099</v>
      </c>
      <c r="S17" s="9"/>
      <c r="T17" s="52">
        <v>516.38169559036464</v>
      </c>
      <c r="U17" s="52">
        <v>497.08385061415584</v>
      </c>
      <c r="V17" s="52">
        <v>418.90657713467942</v>
      </c>
      <c r="W17" s="52">
        <v>332.73412293428896</v>
      </c>
      <c r="X17" s="52">
        <v>268.73406681380561</v>
      </c>
      <c r="Y17" s="52">
        <v>234.29108259083023</v>
      </c>
      <c r="Z17" s="52">
        <v>228.28911233901636</v>
      </c>
      <c r="AA17" s="52">
        <v>228.83238507357748</v>
      </c>
      <c r="AB17" s="51"/>
      <c r="AC17" s="52">
        <v>497.08385061415584</v>
      </c>
      <c r="AD17" s="52">
        <v>418.90657713467942</v>
      </c>
      <c r="AE17" s="52">
        <v>332.73412293428896</v>
      </c>
      <c r="AF17" s="52">
        <v>268.73406681380561</v>
      </c>
      <c r="AG17" s="52">
        <v>234.29108259083029</v>
      </c>
      <c r="AH17" s="52">
        <v>228.28911233901653</v>
      </c>
      <c r="AI17" s="52">
        <v>228.83238507357737</v>
      </c>
      <c r="AK17" s="52">
        <v>497.08385061415584</v>
      </c>
      <c r="AL17" s="52">
        <v>418.90657713467942</v>
      </c>
      <c r="AM17" s="52">
        <v>332.73412293428896</v>
      </c>
      <c r="AN17" s="52">
        <v>268.73406681380561</v>
      </c>
      <c r="AO17" s="52">
        <v>234.29108259083029</v>
      </c>
      <c r="AP17" s="52">
        <v>228.28911233901653</v>
      </c>
      <c r="AQ17" s="52">
        <v>228.83238507357737</v>
      </c>
      <c r="AS17" s="52">
        <v>497.08385061415584</v>
      </c>
      <c r="AT17" s="52">
        <v>418.90657713467942</v>
      </c>
      <c r="AU17" s="52">
        <v>332.73412293428896</v>
      </c>
      <c r="AV17" s="52">
        <v>268.73406681380561</v>
      </c>
      <c r="AW17" s="52">
        <v>234.29108259083029</v>
      </c>
      <c r="AX17" s="52">
        <v>228.28911233901653</v>
      </c>
      <c r="AY17" s="52">
        <v>228.83238507357737</v>
      </c>
      <c r="BA17" s="52">
        <v>497.08385061415584</v>
      </c>
      <c r="BB17" s="52">
        <v>418.90657713467942</v>
      </c>
      <c r="BC17" s="52">
        <v>332.73412293428896</v>
      </c>
      <c r="BD17" s="52">
        <v>268.73406681380561</v>
      </c>
      <c r="BE17" s="52">
        <v>234.29108259083029</v>
      </c>
      <c r="BF17" s="52">
        <v>228.28911233901653</v>
      </c>
      <c r="BG17" s="52">
        <v>228.83238507357737</v>
      </c>
      <c r="BI17" s="52">
        <v>716.62645667418246</v>
      </c>
      <c r="BJ17" s="52">
        <v>803.9394255465462</v>
      </c>
      <c r="BK17" s="52">
        <v>845.94098361766055</v>
      </c>
      <c r="BL17" s="52">
        <v>857.09984745692554</v>
      </c>
      <c r="BM17" s="52">
        <v>878.61697000136837</v>
      </c>
      <c r="BN17" s="52">
        <v>893.91148032859724</v>
      </c>
      <c r="BO17" s="52">
        <v>902.41150217448217</v>
      </c>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row>
    <row r="18" spans="1:147" x14ac:dyDescent="0.25">
      <c r="A18" s="4"/>
      <c r="B18" s="169" t="str">
        <f t="shared" si="2"/>
        <v>Emisije TGP za neETS</v>
      </c>
      <c r="C18" s="48" t="s">
        <v>61</v>
      </c>
      <c r="D18" s="98" t="s">
        <v>87</v>
      </c>
      <c r="E18" s="45">
        <v>1732.7873575653659</v>
      </c>
      <c r="F18" s="45">
        <v>1733.6122329522248</v>
      </c>
      <c r="G18" s="45">
        <v>1790.0015004101826</v>
      </c>
      <c r="H18" s="45">
        <v>1714.2211133748033</v>
      </c>
      <c r="I18" s="45">
        <v>1726.2139391374376</v>
      </c>
      <c r="J18" s="45">
        <v>1696.4021433287928</v>
      </c>
      <c r="K18" s="45">
        <v>1677.4340599066657</v>
      </c>
      <c r="L18" s="45">
        <v>1660.922261878291</v>
      </c>
      <c r="M18" s="45">
        <v>1645.6478636964673</v>
      </c>
      <c r="N18" s="45">
        <v>1694.0104914064452</v>
      </c>
      <c r="O18" s="45">
        <v>1733.0836979484266</v>
      </c>
      <c r="P18" s="45">
        <v>1756.0497448958349</v>
      </c>
      <c r="Q18" s="45">
        <v>1720.9806374471787</v>
      </c>
      <c r="R18" s="45">
        <v>1721.7117481401287</v>
      </c>
      <c r="S18" s="9"/>
      <c r="T18" s="52">
        <v>1688.1642374400612</v>
      </c>
      <c r="U18" s="52">
        <v>1746.7771243524439</v>
      </c>
      <c r="V18" s="52">
        <v>1771.4928647118272</v>
      </c>
      <c r="W18" s="52">
        <v>1796.1930679989605</v>
      </c>
      <c r="X18" s="52">
        <v>1810.9102667383418</v>
      </c>
      <c r="Y18" s="52">
        <v>1825.6084039686248</v>
      </c>
      <c r="Z18" s="52">
        <v>1839.9320053316233</v>
      </c>
      <c r="AA18" s="52">
        <v>1854.2165410742957</v>
      </c>
      <c r="AB18" s="51"/>
      <c r="AC18" s="52">
        <v>1737.5116198589244</v>
      </c>
      <c r="AD18" s="52">
        <v>1738.8036100874283</v>
      </c>
      <c r="AE18" s="52">
        <v>1741.5921353865056</v>
      </c>
      <c r="AF18" s="52">
        <v>1735.4893014223906</v>
      </c>
      <c r="AG18" s="52">
        <v>1730.6393253782185</v>
      </c>
      <c r="AH18" s="52">
        <v>1726.5862260540541</v>
      </c>
      <c r="AI18" s="52">
        <v>1723.5759431013539</v>
      </c>
      <c r="AK18" s="52">
        <v>1737.5116198589244</v>
      </c>
      <c r="AL18" s="52">
        <v>1738.8036100874283</v>
      </c>
      <c r="AM18" s="52">
        <v>1741.5921353865056</v>
      </c>
      <c r="AN18" s="52">
        <v>1735.4893014223906</v>
      </c>
      <c r="AO18" s="52">
        <v>1730.6393253782185</v>
      </c>
      <c r="AP18" s="52">
        <v>1726.5862260540541</v>
      </c>
      <c r="AQ18" s="52">
        <v>1723.5759431013539</v>
      </c>
      <c r="AS18" s="52">
        <v>1729.7893738123012</v>
      </c>
      <c r="AT18" s="52">
        <v>1711.667588522419</v>
      </c>
      <c r="AU18" s="52">
        <v>1694.6983733112011</v>
      </c>
      <c r="AV18" s="52">
        <v>1613.1752095916131</v>
      </c>
      <c r="AW18" s="52">
        <v>1567.1407168437891</v>
      </c>
      <c r="AX18" s="52">
        <v>1451.0670720913095</v>
      </c>
      <c r="AY18" s="52">
        <v>1337.2333403054688</v>
      </c>
      <c r="BA18" s="52">
        <v>1729.7893738123012</v>
      </c>
      <c r="BB18" s="52">
        <v>1711.667588522419</v>
      </c>
      <c r="BC18" s="52">
        <v>1694.6983733112011</v>
      </c>
      <c r="BD18" s="52">
        <v>1613.1752095916131</v>
      </c>
      <c r="BE18" s="52">
        <v>1567.1407168437891</v>
      </c>
      <c r="BF18" s="52">
        <v>1451.0670720913095</v>
      </c>
      <c r="BG18" s="52">
        <v>1337.2333403054688</v>
      </c>
      <c r="BI18" s="52">
        <v>1814.5038844784945</v>
      </c>
      <c r="BJ18" s="52">
        <v>1839.7791651132513</v>
      </c>
      <c r="BK18" s="52">
        <v>1865.0554822279596</v>
      </c>
      <c r="BL18" s="52">
        <v>1880.2961315303487</v>
      </c>
      <c r="BM18" s="52">
        <v>1895.5378173126887</v>
      </c>
      <c r="BN18" s="52">
        <v>1895.5378173126887</v>
      </c>
      <c r="BO18" s="52">
        <v>1895.5378173126887</v>
      </c>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row>
    <row r="19" spans="1:147" x14ac:dyDescent="0.25">
      <c r="A19" s="4"/>
      <c r="B19" s="169" t="str">
        <f t="shared" si="2"/>
        <v>Emisije TGP za neETS</v>
      </c>
      <c r="C19" s="44" t="s">
        <v>62</v>
      </c>
      <c r="D19" s="98" t="s">
        <v>87</v>
      </c>
      <c r="E19" s="45">
        <v>740.51905753713197</v>
      </c>
      <c r="F19" s="45">
        <v>711.3635409650276</v>
      </c>
      <c r="G19" s="45">
        <v>667.748921457189</v>
      </c>
      <c r="H19" s="45">
        <v>600.65831022838427</v>
      </c>
      <c r="I19" s="45">
        <v>542.41342151269305</v>
      </c>
      <c r="J19" s="45">
        <v>534.79207339825837</v>
      </c>
      <c r="K19" s="45">
        <v>540.9877854469006</v>
      </c>
      <c r="L19" s="45">
        <v>530.43484301223475</v>
      </c>
      <c r="M19" s="45">
        <v>514.76123537412684</v>
      </c>
      <c r="N19" s="45">
        <v>483.94259815434617</v>
      </c>
      <c r="O19" s="45">
        <v>492.89359301794991</v>
      </c>
      <c r="P19" s="45">
        <v>487.74146485292493</v>
      </c>
      <c r="Q19" s="45">
        <v>476.98323495568559</v>
      </c>
      <c r="R19" s="45">
        <v>441.6642626104005</v>
      </c>
      <c r="S19" s="9"/>
      <c r="T19" s="52">
        <v>557.04881915945771</v>
      </c>
      <c r="U19" s="52">
        <v>464.70678532332875</v>
      </c>
      <c r="V19" s="52">
        <v>355.34714482339888</v>
      </c>
      <c r="W19" s="52">
        <v>261.90518595838705</v>
      </c>
      <c r="X19" s="52">
        <v>220.3404499950139</v>
      </c>
      <c r="Y19" s="52">
        <v>189.4654576250486</v>
      </c>
      <c r="Z19" s="52">
        <v>165.92373577853718</v>
      </c>
      <c r="AA19" s="52">
        <v>148.08748516593405</v>
      </c>
      <c r="AB19" s="51"/>
      <c r="AC19" s="52">
        <v>464.70678532332875</v>
      </c>
      <c r="AD19" s="52">
        <v>355.34714482339888</v>
      </c>
      <c r="AE19" s="52">
        <v>261.90518595838705</v>
      </c>
      <c r="AF19" s="52">
        <v>220.3404499950139</v>
      </c>
      <c r="AG19" s="52">
        <v>189.4654576250486</v>
      </c>
      <c r="AH19" s="52">
        <v>165.92373577853718</v>
      </c>
      <c r="AI19" s="52">
        <v>148.08748516593405</v>
      </c>
      <c r="AK19" s="52">
        <v>464.70678532332875</v>
      </c>
      <c r="AL19" s="52">
        <v>355.34714482339888</v>
      </c>
      <c r="AM19" s="52">
        <v>261.90518595838705</v>
      </c>
      <c r="AN19" s="52">
        <v>220.3404499950139</v>
      </c>
      <c r="AO19" s="52">
        <v>189.4654576250486</v>
      </c>
      <c r="AP19" s="52">
        <v>165.92373577853718</v>
      </c>
      <c r="AQ19" s="52">
        <v>148.08748516593405</v>
      </c>
      <c r="AS19" s="52">
        <v>464.70678532332875</v>
      </c>
      <c r="AT19" s="52">
        <v>355.34714482339888</v>
      </c>
      <c r="AU19" s="52">
        <v>261.90518595838705</v>
      </c>
      <c r="AV19" s="52">
        <v>220.3404499950139</v>
      </c>
      <c r="AW19" s="52">
        <v>189.4654576250486</v>
      </c>
      <c r="AX19" s="52">
        <v>165.92373577853718</v>
      </c>
      <c r="AY19" s="52">
        <v>148.08748516593405</v>
      </c>
      <c r="BA19" s="52">
        <v>464.70678532332875</v>
      </c>
      <c r="BB19" s="52">
        <v>355.34714482339888</v>
      </c>
      <c r="BC19" s="52">
        <v>261.90518595838705</v>
      </c>
      <c r="BD19" s="52">
        <v>220.3404499950139</v>
      </c>
      <c r="BE19" s="52">
        <v>189.4654576250486</v>
      </c>
      <c r="BF19" s="52">
        <v>165.92373577853718</v>
      </c>
      <c r="BG19" s="52">
        <v>148.08748516593405</v>
      </c>
      <c r="BI19" s="52">
        <v>1017.872315614772</v>
      </c>
      <c r="BJ19" s="52">
        <v>1120.9143862446731</v>
      </c>
      <c r="BK19" s="52">
        <v>1181.3846757419931</v>
      </c>
      <c r="BL19" s="52">
        <v>1218.9694833467906</v>
      </c>
      <c r="BM19" s="52">
        <v>1243.0015027987038</v>
      </c>
      <c r="BN19" s="52">
        <v>1259.1229418760256</v>
      </c>
      <c r="BO19" s="52">
        <v>1272.321531301327</v>
      </c>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row>
    <row r="20" spans="1:147" x14ac:dyDescent="0.25">
      <c r="A20" s="4"/>
      <c r="B20" s="169" t="str">
        <f t="shared" si="2"/>
        <v>Emisije TGP za neETS</v>
      </c>
      <c r="C20" s="49" t="s">
        <v>307</v>
      </c>
      <c r="D20" s="98" t="s">
        <v>87</v>
      </c>
      <c r="E20" s="50">
        <v>11704.623214089723</v>
      </c>
      <c r="F20" s="50">
        <v>11774.708769778932</v>
      </c>
      <c r="G20" s="50">
        <v>11736.474937371844</v>
      </c>
      <c r="H20" s="50">
        <v>12759.065496798077</v>
      </c>
      <c r="I20" s="50">
        <v>11594.545877732382</v>
      </c>
      <c r="J20" s="50">
        <v>11552.217888358264</v>
      </c>
      <c r="K20" s="50">
        <v>11624.381414483427</v>
      </c>
      <c r="L20" s="50">
        <v>11423.16111706861</v>
      </c>
      <c r="M20" s="50">
        <v>10917.662795256003</v>
      </c>
      <c r="N20" s="50">
        <v>10459.719282288948</v>
      </c>
      <c r="O20" s="50">
        <v>10641.312158416895</v>
      </c>
      <c r="P20" s="50">
        <v>11128.950941242669</v>
      </c>
      <c r="Q20" s="50">
        <v>10796.737913014018</v>
      </c>
      <c r="R20" s="50">
        <v>11010.22560889178</v>
      </c>
      <c r="S20" s="8"/>
      <c r="T20" s="53">
        <v>10883.469149759248</v>
      </c>
      <c r="U20" s="53">
        <v>10946.765764149291</v>
      </c>
      <c r="V20" s="53">
        <v>10797.354257303872</v>
      </c>
      <c r="W20" s="53">
        <v>10622.806666639579</v>
      </c>
      <c r="X20" s="53">
        <v>10286.481936663549</v>
      </c>
      <c r="Y20" s="53">
        <v>9830.4343419620236</v>
      </c>
      <c r="Z20" s="53">
        <v>9475.9661331212865</v>
      </c>
      <c r="AA20" s="53">
        <v>9182.7400365315589</v>
      </c>
      <c r="AB20" s="51"/>
      <c r="AC20" s="53">
        <v>10804.880837054634</v>
      </c>
      <c r="AD20" s="53">
        <v>10385.499218153969</v>
      </c>
      <c r="AE20" s="53">
        <v>9715.1841257187734</v>
      </c>
      <c r="AF20" s="53">
        <v>8555.8831856388388</v>
      </c>
      <c r="AG20" s="53">
        <v>7336.9999523328916</v>
      </c>
      <c r="AH20" s="53">
        <v>6068.0501427694562</v>
      </c>
      <c r="AI20" s="53">
        <v>4806.0958278661237</v>
      </c>
      <c r="AK20" s="53">
        <v>10804.845450588919</v>
      </c>
      <c r="AL20" s="53">
        <v>10385.326085493278</v>
      </c>
      <c r="AM20" s="53">
        <v>9714.7827614963207</v>
      </c>
      <c r="AN20" s="53">
        <v>8569.671658641766</v>
      </c>
      <c r="AO20" s="53">
        <v>7361.6215445542239</v>
      </c>
      <c r="AP20" s="53">
        <v>6102.9440318310162</v>
      </c>
      <c r="AQ20" s="53">
        <v>4841.9914598119103</v>
      </c>
      <c r="AS20" s="53">
        <v>10727.618964295229</v>
      </c>
      <c r="AT20" s="53">
        <v>9989.3781695226317</v>
      </c>
      <c r="AU20" s="53">
        <v>8661.091501950732</v>
      </c>
      <c r="AV20" s="53">
        <v>6974.2643241493734</v>
      </c>
      <c r="AW20" s="53">
        <v>4851.8210318698502</v>
      </c>
      <c r="AX20" s="53">
        <v>3237.7501103640866</v>
      </c>
      <c r="AY20" s="53">
        <v>1988.7017760663457</v>
      </c>
      <c r="BA20" s="53">
        <v>10727.618964295229</v>
      </c>
      <c r="BB20" s="53">
        <v>9989.3781695226317</v>
      </c>
      <c r="BC20" s="53">
        <v>8661.0925850798067</v>
      </c>
      <c r="BD20" s="53">
        <v>6961.7391047685378</v>
      </c>
      <c r="BE20" s="53">
        <v>4868.0996247609037</v>
      </c>
      <c r="BF20" s="53">
        <v>3238.2628009922705</v>
      </c>
      <c r="BG20" s="53">
        <v>2026.9747539047935</v>
      </c>
      <c r="BI20" s="53">
        <f>SUM(BI9,BI17:BI19)</f>
        <v>12749.022691565566</v>
      </c>
      <c r="BJ20" s="53">
        <f t="shared" ref="BJ20:BO20" si="3">SUM(BJ9,BJ17:BJ19)</f>
        <v>13410.505072216452</v>
      </c>
      <c r="BK20" s="53">
        <f t="shared" si="3"/>
        <v>14061.342063291337</v>
      </c>
      <c r="BL20" s="53">
        <f t="shared" si="3"/>
        <v>14612.871639080793</v>
      </c>
      <c r="BM20" s="53">
        <f t="shared" si="3"/>
        <v>15508.110423020462</v>
      </c>
      <c r="BN20" s="53">
        <f t="shared" si="3"/>
        <v>15663.348232035194</v>
      </c>
      <c r="BO20" s="53">
        <f t="shared" si="3"/>
        <v>15528.540932814965</v>
      </c>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row>
    <row r="21" spans="1:147" x14ac:dyDescent="0.25">
      <c r="A21" s="4"/>
      <c r="D21" s="99"/>
      <c r="S21" s="8"/>
      <c r="T21" s="54"/>
      <c r="U21" s="54"/>
      <c r="V21" s="54"/>
      <c r="W21" s="54"/>
      <c r="X21" s="54"/>
      <c r="Y21" s="54"/>
      <c r="Z21" s="54"/>
      <c r="AA21" s="54"/>
      <c r="AB21" s="51"/>
      <c r="AC21" s="54"/>
      <c r="AD21" s="54"/>
      <c r="AE21" s="54"/>
      <c r="AF21" s="54"/>
      <c r="AG21" s="54"/>
      <c r="AH21" s="54"/>
      <c r="AI21" s="54"/>
      <c r="AK21" s="54"/>
      <c r="AL21" s="54"/>
      <c r="AM21" s="54"/>
      <c r="AN21" s="54"/>
      <c r="AO21" s="54"/>
      <c r="AP21" s="54"/>
      <c r="AQ21" s="54"/>
      <c r="AS21" s="54"/>
      <c r="AT21" s="54"/>
      <c r="AU21" s="54"/>
      <c r="AV21" s="54"/>
      <c r="AW21" s="54"/>
      <c r="AX21" s="54"/>
      <c r="AY21" s="54"/>
      <c r="BA21" s="54"/>
      <c r="BB21" s="54"/>
      <c r="BC21" s="54"/>
      <c r="BD21" s="54"/>
      <c r="BE21" s="54"/>
      <c r="BF21" s="54"/>
      <c r="BG21" s="54"/>
      <c r="BI21" s="54"/>
      <c r="BJ21" s="54"/>
      <c r="BK21" s="54"/>
      <c r="BL21" s="54"/>
      <c r="BM21" s="54"/>
      <c r="BN21" s="54"/>
      <c r="BO21" s="5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row>
    <row r="22" spans="1:147" x14ac:dyDescent="0.25">
      <c r="A22" s="4"/>
      <c r="C22" s="44" t="s">
        <v>86</v>
      </c>
      <c r="D22" s="98" t="s">
        <v>87</v>
      </c>
      <c r="E22" s="45">
        <v>11701.909696315222</v>
      </c>
      <c r="F22" s="45">
        <v>11772.718076280553</v>
      </c>
      <c r="G22" s="45">
        <v>11734.277351454333</v>
      </c>
      <c r="H22" s="45">
        <v>12757.006841124417</v>
      </c>
      <c r="I22" s="45">
        <v>11592.581150129412</v>
      </c>
      <c r="J22" s="45">
        <v>11550.265948600574</v>
      </c>
      <c r="K22" s="45">
        <v>11621.634021583057</v>
      </c>
      <c r="L22" s="45">
        <v>11420.883438384801</v>
      </c>
      <c r="M22" s="45">
        <v>10915.951651467773</v>
      </c>
      <c r="N22" s="45">
        <v>10457.867819440349</v>
      </c>
      <c r="O22" s="45">
        <v>10639.348101933136</v>
      </c>
      <c r="P22" s="45">
        <v>11126.940550250669</v>
      </c>
      <c r="Q22" s="45">
        <v>10795.035798939309</v>
      </c>
      <c r="R22" s="45">
        <v>11008.198604191781</v>
      </c>
      <c r="T22" s="51"/>
      <c r="U22" s="51"/>
      <c r="V22" s="51"/>
      <c r="W22" s="51"/>
      <c r="X22" s="51"/>
      <c r="Y22" s="51"/>
      <c r="Z22" s="51"/>
      <c r="AA22" s="51"/>
      <c r="AB22" s="51"/>
      <c r="AC22" s="51"/>
      <c r="AD22" s="51"/>
      <c r="AE22" s="51"/>
      <c r="AF22" s="51"/>
      <c r="AG22" s="51"/>
      <c r="AH22" s="51"/>
      <c r="AI22" s="51"/>
      <c r="AK22" s="51"/>
      <c r="AL22" s="51"/>
      <c r="AM22" s="51"/>
      <c r="AN22" s="51"/>
      <c r="AO22" s="51"/>
      <c r="AP22" s="51"/>
      <c r="AQ22" s="51"/>
      <c r="AS22" s="51"/>
      <c r="AT22" s="51"/>
      <c r="AU22" s="51"/>
      <c r="AV22" s="51"/>
      <c r="AW22" s="51"/>
      <c r="AX22" s="51"/>
      <c r="AY22" s="51"/>
      <c r="BA22" s="51"/>
      <c r="BB22" s="51"/>
      <c r="BC22" s="51"/>
      <c r="BD22" s="51"/>
      <c r="BE22" s="51"/>
      <c r="BF22" s="51"/>
      <c r="BG22" s="51"/>
      <c r="BI22" s="51"/>
      <c r="BJ22" s="51"/>
      <c r="BK22" s="51"/>
      <c r="BL22" s="51"/>
      <c r="BM22" s="51"/>
      <c r="BN22" s="51"/>
      <c r="BO22" s="51"/>
      <c r="EG22" s="4"/>
      <c r="EH22" s="4"/>
      <c r="EI22" s="4"/>
      <c r="EJ22" s="4"/>
      <c r="EK22" s="4"/>
      <c r="EL22" s="4"/>
      <c r="EM22" s="4"/>
      <c r="EN22" s="4"/>
      <c r="EO22" s="4"/>
      <c r="EP22" s="4"/>
      <c r="EQ22" s="4"/>
    </row>
    <row r="23" spans="1:147" x14ac:dyDescent="0.25">
      <c r="A23" s="4"/>
      <c r="C23" s="51"/>
      <c r="D23" s="100"/>
      <c r="E23" s="51"/>
      <c r="F23" s="51"/>
      <c r="G23" s="51"/>
      <c r="H23" s="51"/>
      <c r="I23" s="51"/>
      <c r="J23" s="51"/>
      <c r="K23" s="51"/>
      <c r="L23" s="51"/>
      <c r="M23" s="51"/>
      <c r="N23" s="51"/>
      <c r="O23" s="51"/>
      <c r="P23" s="51"/>
      <c r="Q23" s="51"/>
      <c r="R23" s="51"/>
      <c r="T23" s="51"/>
      <c r="U23" s="51"/>
      <c r="V23" s="51"/>
      <c r="W23" s="51"/>
      <c r="X23" s="51"/>
      <c r="Y23" s="51"/>
      <c r="Z23" s="51"/>
      <c r="AA23" s="51"/>
      <c r="AB23" s="51"/>
      <c r="AC23" s="51"/>
      <c r="AD23" s="51"/>
      <c r="AE23" s="51"/>
      <c r="AF23" s="51"/>
      <c r="AG23" s="51"/>
      <c r="AH23" s="51"/>
      <c r="AI23" s="51"/>
      <c r="AK23" s="51"/>
      <c r="AL23" s="51"/>
      <c r="AM23" s="51"/>
      <c r="AN23" s="51"/>
      <c r="AO23" s="51"/>
      <c r="AP23" s="51"/>
      <c r="AQ23" s="51"/>
      <c r="AS23" s="51"/>
      <c r="AT23" s="51"/>
      <c r="AU23" s="51"/>
      <c r="AV23" s="51"/>
      <c r="AW23" s="51"/>
      <c r="AX23" s="51"/>
      <c r="AY23" s="51"/>
      <c r="BA23" s="51"/>
      <c r="BB23" s="51"/>
      <c r="BC23" s="51"/>
      <c r="BD23" s="51"/>
      <c r="BE23" s="51"/>
      <c r="BF23" s="51"/>
      <c r="BG23" s="51"/>
      <c r="BI23" s="51"/>
      <c r="BJ23" s="51"/>
      <c r="BK23" s="51"/>
      <c r="BL23" s="51"/>
      <c r="BM23" s="51"/>
      <c r="BN23" s="51"/>
      <c r="BO23" s="51"/>
      <c r="EG23" s="4"/>
      <c r="EH23" s="4"/>
      <c r="EI23" s="4"/>
      <c r="EJ23" s="4"/>
      <c r="EK23" s="4"/>
      <c r="EL23" s="4"/>
      <c r="EM23" s="4"/>
      <c r="EN23" s="4"/>
      <c r="EO23" s="4"/>
      <c r="EP23" s="4"/>
      <c r="EQ23" s="4"/>
    </row>
    <row r="24" spans="1:147" x14ac:dyDescent="0.25">
      <c r="A24" s="4"/>
      <c r="B24" s="156" t="s">
        <v>254</v>
      </c>
      <c r="C24" s="153"/>
      <c r="D24" s="154"/>
      <c r="E24" s="151"/>
      <c r="F24" s="151"/>
      <c r="G24" s="151"/>
      <c r="H24" s="151"/>
      <c r="I24" s="151"/>
      <c r="J24" s="151"/>
      <c r="K24" s="151"/>
      <c r="L24" s="151"/>
      <c r="M24" s="151"/>
      <c r="N24" s="151"/>
      <c r="O24" s="151"/>
      <c r="P24" s="139"/>
      <c r="Q24" s="139"/>
      <c r="R24" s="139"/>
      <c r="S24" s="130"/>
      <c r="T24" s="155"/>
      <c r="U24" s="155"/>
      <c r="V24" s="155"/>
      <c r="W24" s="155"/>
      <c r="X24" s="155"/>
      <c r="Y24" s="155"/>
      <c r="Z24" s="155"/>
      <c r="AA24" s="155"/>
      <c r="AB24" s="130"/>
      <c r="AC24" s="155"/>
      <c r="AD24" s="155"/>
      <c r="AE24" s="155"/>
      <c r="AF24" s="155"/>
      <c r="AG24" s="155"/>
      <c r="AH24" s="155"/>
      <c r="AI24" s="155"/>
      <c r="AJ24" s="130"/>
      <c r="AK24" s="155"/>
      <c r="AL24" s="155"/>
      <c r="AM24" s="155"/>
      <c r="AN24" s="155"/>
      <c r="AO24" s="155"/>
      <c r="AP24" s="155"/>
      <c r="AQ24" s="155"/>
      <c r="AR24" s="130"/>
      <c r="AS24" s="155"/>
      <c r="AT24" s="155"/>
      <c r="AU24" s="155"/>
      <c r="AV24" s="155"/>
      <c r="AW24" s="155"/>
      <c r="AX24" s="155"/>
      <c r="AY24" s="155"/>
      <c r="AZ24" s="130"/>
      <c r="BA24" s="155"/>
      <c r="BB24" s="155"/>
      <c r="BC24" s="155"/>
      <c r="BD24" s="155"/>
      <c r="BE24" s="155"/>
      <c r="BF24" s="155"/>
      <c r="BG24" s="155"/>
      <c r="BH24" s="130"/>
      <c r="BI24" s="155"/>
      <c r="BJ24" s="155"/>
      <c r="BK24" s="155"/>
      <c r="BL24" s="155"/>
      <c r="BM24" s="155"/>
      <c r="BN24" s="155"/>
      <c r="BO24" s="155"/>
      <c r="DT24" s="4"/>
      <c r="DU24" s="4"/>
      <c r="DV24" s="4"/>
      <c r="DW24" s="4"/>
      <c r="DX24" s="4"/>
      <c r="DY24" s="4"/>
      <c r="DZ24" s="4"/>
      <c r="EA24" s="4"/>
      <c r="EB24" s="4"/>
      <c r="EC24" s="4"/>
      <c r="ED24" s="4"/>
      <c r="EE24" s="4"/>
      <c r="EF24" s="4"/>
      <c r="EG24" s="4"/>
      <c r="EH24" s="4"/>
      <c r="EI24" s="4"/>
      <c r="EJ24" s="4"/>
      <c r="EK24" s="4"/>
      <c r="EL24" s="4"/>
      <c r="EM24" s="4"/>
      <c r="EN24" s="4"/>
      <c r="EO24" s="4"/>
      <c r="EP24" s="4"/>
      <c r="EQ24" s="4"/>
    </row>
    <row r="25" spans="1:147" x14ac:dyDescent="0.25">
      <c r="A25" s="4"/>
      <c r="B25" s="169" t="s">
        <v>120</v>
      </c>
      <c r="C25" s="131" t="s">
        <v>120</v>
      </c>
      <c r="D25" s="132"/>
      <c r="E25" s="132"/>
      <c r="F25" s="132"/>
      <c r="G25" s="132"/>
      <c r="H25" s="132"/>
      <c r="I25" s="132"/>
      <c r="J25" s="132"/>
      <c r="K25" s="132"/>
      <c r="L25" s="132"/>
      <c r="M25" s="132"/>
      <c r="N25" s="132"/>
      <c r="O25" s="132"/>
      <c r="P25" s="132"/>
      <c r="Q25" s="132"/>
      <c r="R25" s="132"/>
      <c r="T25" s="132"/>
      <c r="U25" s="132"/>
      <c r="V25" s="132"/>
      <c r="W25" s="132"/>
      <c r="X25" s="132"/>
      <c r="Y25" s="132"/>
      <c r="Z25" s="132"/>
      <c r="AA25" s="132"/>
      <c r="AC25" s="133"/>
      <c r="AD25" s="133"/>
      <c r="AE25" s="133"/>
      <c r="AF25" s="133"/>
      <c r="AG25" s="133"/>
      <c r="AH25" s="133"/>
      <c r="AI25" s="133"/>
      <c r="AK25" s="133"/>
      <c r="AL25" s="133"/>
      <c r="AM25" s="133"/>
      <c r="AN25" s="133"/>
      <c r="AO25" s="133"/>
      <c r="AP25" s="133"/>
      <c r="AQ25" s="133"/>
      <c r="AS25" s="133"/>
      <c r="AT25" s="133"/>
      <c r="AU25" s="133"/>
      <c r="AV25" s="133"/>
      <c r="AW25" s="133"/>
      <c r="AX25" s="133"/>
      <c r="AY25" s="133"/>
      <c r="BA25" s="133"/>
      <c r="BB25" s="133"/>
      <c r="BC25" s="133"/>
      <c r="BD25" s="133"/>
      <c r="BE25" s="133"/>
      <c r="BF25" s="133"/>
      <c r="BG25" s="133"/>
      <c r="BI25" s="133"/>
      <c r="BJ25" s="133"/>
      <c r="BK25" s="133"/>
      <c r="BL25" s="133"/>
      <c r="BM25" s="133"/>
      <c r="BN25" s="133"/>
      <c r="BO25" s="133"/>
      <c r="DT25" s="4"/>
      <c r="DU25" s="4"/>
      <c r="DV25" s="4"/>
      <c r="DW25" s="4"/>
      <c r="DX25" s="4"/>
      <c r="DY25" s="4"/>
      <c r="DZ25" s="4"/>
      <c r="EA25" s="4"/>
      <c r="EB25" s="4"/>
      <c r="EC25" s="4"/>
      <c r="ED25" s="4"/>
      <c r="EE25" s="4"/>
      <c r="EF25" s="4"/>
      <c r="EG25" s="4"/>
      <c r="EH25" s="4"/>
      <c r="EI25" s="4"/>
      <c r="EJ25" s="4"/>
      <c r="EK25" s="4"/>
      <c r="EL25" s="4"/>
      <c r="EM25" s="4"/>
      <c r="EN25" s="4"/>
      <c r="EO25" s="4"/>
      <c r="EP25" s="4"/>
      <c r="EQ25" s="4"/>
    </row>
    <row r="26" spans="1:147" x14ac:dyDescent="0.25">
      <c r="A26" s="4"/>
      <c r="B26" s="169" t="s">
        <v>310</v>
      </c>
      <c r="C26" s="44" t="s">
        <v>53</v>
      </c>
      <c r="D26" s="98" t="s">
        <v>87</v>
      </c>
      <c r="E26" s="45">
        <v>16556.05414538144</v>
      </c>
      <c r="F26" s="45">
        <v>16707.62511998949</v>
      </c>
      <c r="G26" s="45">
        <v>16851.54576342112</v>
      </c>
      <c r="H26" s="45">
        <v>17855.06375039649</v>
      </c>
      <c r="I26" s="45">
        <v>16251.140887165004</v>
      </c>
      <c r="J26" s="45">
        <v>16310.92069377798</v>
      </c>
      <c r="K26" s="45">
        <v>16318.740796438457</v>
      </c>
      <c r="L26" s="45">
        <v>15757.336856020129</v>
      </c>
      <c r="M26" s="45">
        <v>15025.764536928989</v>
      </c>
      <c r="N26" s="45">
        <v>13236.122530668352</v>
      </c>
      <c r="O26" s="45">
        <v>13380.43973684867</v>
      </c>
      <c r="P26" s="45">
        <v>14220.591240680997</v>
      </c>
      <c r="Q26" s="45">
        <v>13978.69169526652</v>
      </c>
      <c r="R26" s="45">
        <v>14152.174706330039</v>
      </c>
      <c r="S26" s="9"/>
      <c r="T26" s="52">
        <v>13999.841397569367</v>
      </c>
      <c r="U26" s="52">
        <v>13710.63186137547</v>
      </c>
      <c r="V26" s="52">
        <v>13688.48271325004</v>
      </c>
      <c r="W26" s="52">
        <v>13744.655170197588</v>
      </c>
      <c r="X26" s="52">
        <v>13748.20995022711</v>
      </c>
      <c r="Y26" s="52">
        <v>13004.841730991102</v>
      </c>
      <c r="Z26" s="52">
        <v>12876.437050018545</v>
      </c>
      <c r="AA26" s="52">
        <v>12683.815501203717</v>
      </c>
      <c r="AB26" s="51"/>
      <c r="AC26" s="52">
        <v>13494.160368525399</v>
      </c>
      <c r="AD26" s="52">
        <v>13244.280249167685</v>
      </c>
      <c r="AE26" s="52">
        <v>11778.297465086698</v>
      </c>
      <c r="AF26" s="52">
        <v>8230.8528040154997</v>
      </c>
      <c r="AG26" s="52">
        <v>6736.8511603084253</v>
      </c>
      <c r="AH26" s="52">
        <v>5349.1770197581573</v>
      </c>
      <c r="AI26" s="52">
        <v>3643.9814062271803</v>
      </c>
      <c r="AK26" s="52">
        <v>13494.124982059686</v>
      </c>
      <c r="AL26" s="52">
        <v>13244.107116506993</v>
      </c>
      <c r="AM26" s="52">
        <v>11777.896100864247</v>
      </c>
      <c r="AN26" s="52">
        <v>8899.205922464962</v>
      </c>
      <c r="AO26" s="52">
        <v>7455.1146205889672</v>
      </c>
      <c r="AP26" s="52">
        <v>6587.9127254335644</v>
      </c>
      <c r="AQ26" s="52">
        <v>4304.2774398072015</v>
      </c>
      <c r="AS26" s="52">
        <v>13302.067796194733</v>
      </c>
      <c r="AT26" s="52">
        <v>12553.871215927109</v>
      </c>
      <c r="AU26" s="52">
        <v>10057.328679409449</v>
      </c>
      <c r="AV26" s="52">
        <v>6417.2913241398574</v>
      </c>
      <c r="AW26" s="52">
        <v>4070.4016162795697</v>
      </c>
      <c r="AX26" s="52">
        <v>2211.1346971177318</v>
      </c>
      <c r="AY26" s="52">
        <v>297.49484221773997</v>
      </c>
      <c r="BA26" s="52">
        <v>13302.067796194733</v>
      </c>
      <c r="BB26" s="52">
        <v>12553.871215927109</v>
      </c>
      <c r="BC26" s="52">
        <v>10057.329762538528</v>
      </c>
      <c r="BD26" s="52">
        <v>6875.6559393280504</v>
      </c>
      <c r="BE26" s="52">
        <v>4552.3687368096025</v>
      </c>
      <c r="BF26" s="52">
        <v>2727.1356930980414</v>
      </c>
      <c r="BG26" s="52">
        <v>335.76804585060449</v>
      </c>
      <c r="BI26" s="52">
        <f>SUM(BI27,BI33)</f>
        <v>16375.411480432022</v>
      </c>
      <c r="BJ26" s="52">
        <f t="shared" ref="BJ26:BO26" si="4">SUM(BJ27,BJ33)</f>
        <v>16863.503326854458</v>
      </c>
      <c r="BK26" s="52">
        <f t="shared" si="4"/>
        <v>17379.374162412416</v>
      </c>
      <c r="BL26" s="52">
        <f t="shared" si="4"/>
        <v>17895.024269088528</v>
      </c>
      <c r="BM26" s="52">
        <f t="shared" si="4"/>
        <v>18763.15951955882</v>
      </c>
      <c r="BN26" s="52">
        <f t="shared" si="4"/>
        <v>18919.474626634321</v>
      </c>
      <c r="BO26" s="52">
        <f t="shared" si="4"/>
        <v>18796.551413457943</v>
      </c>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row>
    <row r="27" spans="1:147" x14ac:dyDescent="0.25">
      <c r="A27" s="4"/>
      <c r="B27" s="169" t="s">
        <v>310</v>
      </c>
      <c r="C27" s="46" t="s">
        <v>54</v>
      </c>
      <c r="D27" s="98" t="s">
        <v>87</v>
      </c>
      <c r="E27" s="45">
        <v>16029.769967682534</v>
      </c>
      <c r="F27" s="45">
        <v>16170.085879715358</v>
      </c>
      <c r="G27" s="45">
        <v>16306.653164300129</v>
      </c>
      <c r="H27" s="45">
        <v>17328.001428562347</v>
      </c>
      <c r="I27" s="45">
        <v>15731.863588686745</v>
      </c>
      <c r="J27" s="45">
        <v>15789.170288624484</v>
      </c>
      <c r="K27" s="45">
        <v>15787.359185936341</v>
      </c>
      <c r="L27" s="45">
        <v>15239.755241440052</v>
      </c>
      <c r="M27" s="45">
        <v>14566.922237112594</v>
      </c>
      <c r="N27" s="45">
        <v>12877.179295669204</v>
      </c>
      <c r="O27" s="45">
        <v>13010.043564303403</v>
      </c>
      <c r="P27" s="45">
        <v>13823.534449731176</v>
      </c>
      <c r="Q27" s="45">
        <v>13570.288525385238</v>
      </c>
      <c r="R27" s="45">
        <v>13762.485625306646</v>
      </c>
      <c r="S27" s="9"/>
      <c r="T27" s="52">
        <v>13591.480671235169</v>
      </c>
      <c r="U27" s="52">
        <v>13315.987732859379</v>
      </c>
      <c r="V27" s="52">
        <v>13291.318445110666</v>
      </c>
      <c r="W27" s="52">
        <v>13377.912081122717</v>
      </c>
      <c r="X27" s="52">
        <v>13366.201597745661</v>
      </c>
      <c r="Y27" s="52">
        <v>12696.320197111094</v>
      </c>
      <c r="Z27" s="52">
        <v>12564.233352340443</v>
      </c>
      <c r="AA27" s="52">
        <v>12373.785209979465</v>
      </c>
      <c r="AB27" s="51"/>
      <c r="AC27" s="52">
        <v>13106.877777469219</v>
      </c>
      <c r="AD27" s="52">
        <v>12854.026025829584</v>
      </c>
      <c r="AE27" s="52">
        <v>11455.679571865547</v>
      </c>
      <c r="AF27" s="52">
        <v>7899.169901688756</v>
      </c>
      <c r="AG27" s="52">
        <v>6452.6454613882652</v>
      </c>
      <c r="AH27" s="52">
        <v>5035.6679964058112</v>
      </c>
      <c r="AI27" s="52">
        <v>3336.6384760420942</v>
      </c>
      <c r="AK27" s="52">
        <v>13106.894853629874</v>
      </c>
      <c r="AL27" s="52">
        <v>12854.043101990237</v>
      </c>
      <c r="AM27" s="52">
        <v>11455.696648026202</v>
      </c>
      <c r="AN27" s="52">
        <v>8555.9155280175401</v>
      </c>
      <c r="AO27" s="52">
        <v>7143.2426939023335</v>
      </c>
      <c r="AP27" s="52">
        <v>6243.0184161901188</v>
      </c>
      <c r="AQ27" s="52">
        <v>3963.459948494607</v>
      </c>
      <c r="AS27" s="52">
        <v>12922.736884659966</v>
      </c>
      <c r="AT27" s="52">
        <v>12183.864160848247</v>
      </c>
      <c r="AU27" s="52">
        <v>9780.9669021577192</v>
      </c>
      <c r="AV27" s="52">
        <v>6098.4176152089076</v>
      </c>
      <c r="AW27" s="52">
        <v>3792.1626159434832</v>
      </c>
      <c r="AX27" s="52">
        <v>1910.5547064195985</v>
      </c>
      <c r="AY27" s="52">
        <v>241.40017276857395</v>
      </c>
      <c r="BA27" s="52">
        <v>12922.736884659966</v>
      </c>
      <c r="BB27" s="52">
        <v>12183.864160848247</v>
      </c>
      <c r="BC27" s="52">
        <v>9780.9679852867976</v>
      </c>
      <c r="BD27" s="52">
        <v>6574.7054325992995</v>
      </c>
      <c r="BE27" s="52">
        <v>4257.7796608571198</v>
      </c>
      <c r="BF27" s="52">
        <v>2432.9692414041574</v>
      </c>
      <c r="BG27" s="52">
        <v>242.1381370077932</v>
      </c>
      <c r="BI27" s="52">
        <f>SUM(BI28:BI32)</f>
        <v>15916.402199862414</v>
      </c>
      <c r="BJ27" s="52">
        <f t="shared" ref="BJ27:BO27" si="5">SUM(BJ28:BJ32)</f>
        <v>16403.294604051622</v>
      </c>
      <c r="BK27" s="52">
        <f t="shared" si="5"/>
        <v>16918.603209219695</v>
      </c>
      <c r="BL27" s="52">
        <f t="shared" si="5"/>
        <v>17433.567510301884</v>
      </c>
      <c r="BM27" s="52">
        <f t="shared" si="5"/>
        <v>18300.813258971804</v>
      </c>
      <c r="BN27" s="52">
        <f t="shared" si="5"/>
        <v>18456.234677255576</v>
      </c>
      <c r="BO27" s="52">
        <f t="shared" si="5"/>
        <v>18332.370713805478</v>
      </c>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row>
    <row r="28" spans="1:147" x14ac:dyDescent="0.25">
      <c r="A28" s="4"/>
      <c r="B28" s="169" t="s">
        <v>310</v>
      </c>
      <c r="C28" s="47" t="s">
        <v>52</v>
      </c>
      <c r="D28" s="98" t="s">
        <v>87</v>
      </c>
      <c r="E28" s="45">
        <v>6448.1982335223638</v>
      </c>
      <c r="F28" s="45">
        <v>6504.6605356432656</v>
      </c>
      <c r="G28" s="45">
        <v>6725.7470249878124</v>
      </c>
      <c r="H28" s="45">
        <v>6498.6806460415864</v>
      </c>
      <c r="I28" s="45">
        <v>6210.6725466319585</v>
      </c>
      <c r="J28" s="45">
        <v>6339.6969109934616</v>
      </c>
      <c r="K28" s="45">
        <v>6359.3330627489177</v>
      </c>
      <c r="L28" s="45">
        <v>6052.791542838685</v>
      </c>
      <c r="M28" s="45">
        <v>5773.7306054848395</v>
      </c>
      <c r="N28" s="45">
        <v>4447.8985067676913</v>
      </c>
      <c r="O28" s="45">
        <v>4561.5442289224884</v>
      </c>
      <c r="P28" s="45">
        <v>4929.201800292919</v>
      </c>
      <c r="Q28" s="45">
        <v>4915.3402274720538</v>
      </c>
      <c r="R28" s="45">
        <v>4799.9135256984191</v>
      </c>
      <c r="S28" s="9"/>
      <c r="T28" s="52">
        <v>4915.3402274720538</v>
      </c>
      <c r="U28" s="52">
        <v>4602.4739988201154</v>
      </c>
      <c r="V28" s="52">
        <v>4456.2032308359485</v>
      </c>
      <c r="W28" s="52">
        <v>4588.4104096841693</v>
      </c>
      <c r="X28" s="52">
        <v>4753.7262072589156</v>
      </c>
      <c r="Y28" s="52">
        <v>4394.0298924594326</v>
      </c>
      <c r="Z28" s="52">
        <v>4573.3097833104193</v>
      </c>
      <c r="AA28" s="52">
        <v>4645.2180662422852</v>
      </c>
      <c r="AB28" s="51"/>
      <c r="AC28" s="52">
        <v>4518.0602538419025</v>
      </c>
      <c r="AD28" s="52">
        <v>4388.9291261696935</v>
      </c>
      <c r="AE28" s="52">
        <v>3442.8500377754153</v>
      </c>
      <c r="AF28" s="52">
        <v>936.78248869953359</v>
      </c>
      <c r="AG28" s="52">
        <v>779.39628767372676</v>
      </c>
      <c r="AH28" s="52">
        <v>707.2286701953426</v>
      </c>
      <c r="AI28" s="52">
        <v>517.08042963414903</v>
      </c>
      <c r="AK28" s="52">
        <v>4518.0602538419025</v>
      </c>
      <c r="AL28" s="52">
        <v>4388.9291261696935</v>
      </c>
      <c r="AM28" s="52">
        <v>3442.8500377754153</v>
      </c>
      <c r="AN28" s="52">
        <v>1593.4341283119661</v>
      </c>
      <c r="AO28" s="52">
        <v>1469.9156712171509</v>
      </c>
      <c r="AP28" s="52">
        <v>1914.5947256122029</v>
      </c>
      <c r="AQ28" s="52">
        <v>1143.9003557549702</v>
      </c>
      <c r="AS28" s="52">
        <v>4435.0235833960842</v>
      </c>
      <c r="AT28" s="52">
        <v>4185.5415172900539</v>
      </c>
      <c r="AU28" s="52">
        <v>2943.3056818579953</v>
      </c>
      <c r="AV28" s="52">
        <v>831.16843186729466</v>
      </c>
      <c r="AW28" s="52">
        <v>679.9938496872245</v>
      </c>
      <c r="AX28" s="52">
        <v>517.19605551773759</v>
      </c>
      <c r="AY28" s="52">
        <v>25.100162244156355</v>
      </c>
      <c r="BA28" s="52">
        <v>4435.0235833960842</v>
      </c>
      <c r="BB28" s="52">
        <v>4185.5415172900539</v>
      </c>
      <c r="BC28" s="52">
        <v>2943.3067649870713</v>
      </c>
      <c r="BD28" s="52">
        <v>1307.4314909969605</v>
      </c>
      <c r="BE28" s="52">
        <v>1145.6067502069761</v>
      </c>
      <c r="BF28" s="52">
        <v>1039.685146364126</v>
      </c>
      <c r="BG28" s="52">
        <v>25.838126483375596</v>
      </c>
      <c r="BI28" s="52">
        <v>6207.5854475334627</v>
      </c>
      <c r="BJ28" s="52">
        <v>6228.1882328587799</v>
      </c>
      <c r="BK28" s="52">
        <v>6177.7370246188684</v>
      </c>
      <c r="BL28" s="52">
        <v>6152.4617879514026</v>
      </c>
      <c r="BM28" s="52">
        <v>6132.9712561615197</v>
      </c>
      <c r="BN28" s="52">
        <v>6120.6751086409349</v>
      </c>
      <c r="BO28" s="52">
        <v>6110.5094503326764</v>
      </c>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row>
    <row r="29" spans="1:147" x14ac:dyDescent="0.25">
      <c r="A29" s="4"/>
      <c r="B29" s="169" t="s">
        <v>310</v>
      </c>
      <c r="C29" s="47" t="s">
        <v>55</v>
      </c>
      <c r="D29" s="98" t="s">
        <v>87</v>
      </c>
      <c r="E29" s="45">
        <v>2485.1336794811559</v>
      </c>
      <c r="F29" s="45">
        <v>2588.3719553481897</v>
      </c>
      <c r="G29" s="45">
        <v>2345.0808507044585</v>
      </c>
      <c r="H29" s="45">
        <v>2317.5933470205046</v>
      </c>
      <c r="I29" s="45">
        <v>1956.3590188045077</v>
      </c>
      <c r="J29" s="45">
        <v>1916.0815244455534</v>
      </c>
      <c r="K29" s="45">
        <v>1718.275295810462</v>
      </c>
      <c r="L29" s="45">
        <v>1650.1149552972981</v>
      </c>
      <c r="M29" s="45">
        <v>1643.8619953276173</v>
      </c>
      <c r="N29" s="45">
        <v>1649.9026816029871</v>
      </c>
      <c r="O29" s="45">
        <v>1591.1221496401256</v>
      </c>
      <c r="P29" s="45">
        <v>1598.0404373074298</v>
      </c>
      <c r="Q29" s="45">
        <v>1678.555395110192</v>
      </c>
      <c r="R29" s="45">
        <v>1827.7943532428865</v>
      </c>
      <c r="S29" s="9"/>
      <c r="T29" s="52">
        <v>1678.555395110192</v>
      </c>
      <c r="U29" s="52">
        <v>1666.1781600919228</v>
      </c>
      <c r="V29" s="52">
        <v>1699.6475544101645</v>
      </c>
      <c r="W29" s="52">
        <v>1649.937271377707</v>
      </c>
      <c r="X29" s="52">
        <v>1705.2087997887418</v>
      </c>
      <c r="Y29" s="52">
        <v>1758.9608368512502</v>
      </c>
      <c r="Z29" s="52">
        <v>1810.8843165978144</v>
      </c>
      <c r="AA29" s="52">
        <v>1857.5174652901437</v>
      </c>
      <c r="AB29" s="51"/>
      <c r="AC29" s="52">
        <v>1663.843613569451</v>
      </c>
      <c r="AD29" s="52">
        <v>1665.991130347719</v>
      </c>
      <c r="AE29" s="52">
        <v>1607.2299594097396</v>
      </c>
      <c r="AF29" s="52">
        <v>1537.9226529104133</v>
      </c>
      <c r="AG29" s="52">
        <v>1324.11515829627</v>
      </c>
      <c r="AH29" s="52">
        <v>1172.715180302404</v>
      </c>
      <c r="AI29" s="52">
        <v>720.90256041995247</v>
      </c>
      <c r="AK29" s="52">
        <v>1663.8606897301047</v>
      </c>
      <c r="AL29" s="52">
        <v>1666.0082065083727</v>
      </c>
      <c r="AM29" s="52">
        <v>1607.2470355703933</v>
      </c>
      <c r="AN29" s="52">
        <v>1538.0166396267653</v>
      </c>
      <c r="AO29" s="52">
        <v>1324.1930072669136</v>
      </c>
      <c r="AP29" s="52">
        <v>1172.6995446698506</v>
      </c>
      <c r="AQ29" s="52">
        <v>720.90410675164389</v>
      </c>
      <c r="AS29" s="52">
        <v>1601.6035067566395</v>
      </c>
      <c r="AT29" s="52">
        <v>1494.1480308849195</v>
      </c>
      <c r="AU29" s="52">
        <v>1254.2128448782844</v>
      </c>
      <c r="AV29" s="52">
        <v>1144.9375920735245</v>
      </c>
      <c r="AW29" s="52">
        <v>908.09808642828955</v>
      </c>
      <c r="AX29" s="52">
        <v>522.922098662076</v>
      </c>
      <c r="AY29" s="52">
        <v>65.080155866591028</v>
      </c>
      <c r="BA29" s="52">
        <v>1601.6035067566395</v>
      </c>
      <c r="BB29" s="52">
        <v>1494.1480308849195</v>
      </c>
      <c r="BC29" s="52">
        <v>1254.2128448782844</v>
      </c>
      <c r="BD29" s="52">
        <v>1144.9623503342505</v>
      </c>
      <c r="BE29" s="52">
        <v>908.10223082217522</v>
      </c>
      <c r="BF29" s="52">
        <v>522.84754280024674</v>
      </c>
      <c r="BG29" s="52">
        <v>65.080155866591028</v>
      </c>
      <c r="BI29" s="52">
        <v>2037.800921536156</v>
      </c>
      <c r="BJ29" s="52">
        <v>2126.338519876947</v>
      </c>
      <c r="BK29" s="52">
        <v>2164.8120513614922</v>
      </c>
      <c r="BL29" s="52">
        <v>2234.923749860704</v>
      </c>
      <c r="BM29" s="52">
        <v>2310.1860475103299</v>
      </c>
      <c r="BN29" s="52">
        <v>2383.5455014020658</v>
      </c>
      <c r="BO29" s="52">
        <v>2454.9922788921449</v>
      </c>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row>
    <row r="30" spans="1:147" x14ac:dyDescent="0.25">
      <c r="A30" s="4"/>
      <c r="B30" s="169" t="s">
        <v>310</v>
      </c>
      <c r="C30" s="47" t="s">
        <v>56</v>
      </c>
      <c r="D30" s="98" t="s">
        <v>87</v>
      </c>
      <c r="E30" s="45">
        <v>4416.4660201850975</v>
      </c>
      <c r="F30" s="45">
        <v>4636.3926135401589</v>
      </c>
      <c r="G30" s="45">
        <v>5219.5614836788609</v>
      </c>
      <c r="H30" s="45">
        <v>6144.9913455469114</v>
      </c>
      <c r="I30" s="45">
        <v>5316.8040024429229</v>
      </c>
      <c r="J30" s="45">
        <v>5262.582352431049</v>
      </c>
      <c r="K30" s="45">
        <v>5697.8676427470909</v>
      </c>
      <c r="L30" s="45">
        <v>5774.3427692830719</v>
      </c>
      <c r="M30" s="45">
        <v>5470.5090111953268</v>
      </c>
      <c r="N30" s="45">
        <v>5394.7500829661849</v>
      </c>
      <c r="O30" s="45">
        <v>5367.7398805137582</v>
      </c>
      <c r="P30" s="45">
        <v>5737.6712041515229</v>
      </c>
      <c r="Q30" s="45">
        <v>5547.3971772574487</v>
      </c>
      <c r="R30" s="45">
        <v>5824.0057438249296</v>
      </c>
      <c r="S30" s="9"/>
      <c r="T30" s="52">
        <v>5541.3706403674487</v>
      </c>
      <c r="U30" s="52">
        <v>5780.048753482366</v>
      </c>
      <c r="V30" s="52">
        <v>6140.4964174623819</v>
      </c>
      <c r="W30" s="52">
        <v>6355.9758139020796</v>
      </c>
      <c r="X30" s="52">
        <v>6267.5100437446436</v>
      </c>
      <c r="Y30" s="52">
        <v>5995.151179675172</v>
      </c>
      <c r="Z30" s="52">
        <v>5695.8063886843274</v>
      </c>
      <c r="AA30" s="52">
        <v>5435.1691617794668</v>
      </c>
      <c r="AB30" s="51"/>
      <c r="AC30" s="52">
        <v>5724.4855203242432</v>
      </c>
      <c r="AD30" s="52">
        <v>5863.1345855732216</v>
      </c>
      <c r="AE30" s="52">
        <v>5672.042568232856</v>
      </c>
      <c r="AF30" s="52">
        <v>4863.0891025518576</v>
      </c>
      <c r="AG30" s="52">
        <v>3904.9363787762759</v>
      </c>
      <c r="AH30" s="52">
        <v>2803.5515878213064</v>
      </c>
      <c r="AI30" s="52">
        <v>1819.1874845121918</v>
      </c>
      <c r="AK30" s="52">
        <v>5724.4855203242432</v>
      </c>
      <c r="AL30" s="52">
        <v>5863.1345855732216</v>
      </c>
      <c r="AM30" s="52">
        <v>5672.042568232856</v>
      </c>
      <c r="AN30" s="52">
        <v>4863.0891025518576</v>
      </c>
      <c r="AO30" s="52">
        <v>3904.9363787762759</v>
      </c>
      <c r="AP30" s="52">
        <v>2803.5515878213064</v>
      </c>
      <c r="AQ30" s="52">
        <v>1819.1874845121918</v>
      </c>
      <c r="AS30" s="52">
        <v>5699.6324041158714</v>
      </c>
      <c r="AT30" s="52">
        <v>5623.2240575106725</v>
      </c>
      <c r="AU30" s="52">
        <v>4963.5975953107027</v>
      </c>
      <c r="AV30" s="52">
        <v>3678.2813828335466</v>
      </c>
      <c r="AW30" s="52">
        <v>1898.7194271319136</v>
      </c>
      <c r="AX30" s="52">
        <v>698.61274715861509</v>
      </c>
      <c r="AY30" s="52">
        <v>45.460657926542183</v>
      </c>
      <c r="BA30" s="52">
        <v>5699.6324041158714</v>
      </c>
      <c r="BB30" s="52">
        <v>5623.2240575106725</v>
      </c>
      <c r="BC30" s="52">
        <v>4963.5975953107027</v>
      </c>
      <c r="BD30" s="52">
        <v>3678.2813828335466</v>
      </c>
      <c r="BE30" s="52">
        <v>1898.7194271319136</v>
      </c>
      <c r="BF30" s="52">
        <v>698.61274715861509</v>
      </c>
      <c r="BG30" s="52">
        <v>45.460657926542183</v>
      </c>
      <c r="BI30" s="52">
        <v>6214.5066692539094</v>
      </c>
      <c r="BJ30" s="52">
        <v>6687.9086075663345</v>
      </c>
      <c r="BK30" s="52">
        <v>7219.5465646708253</v>
      </c>
      <c r="BL30" s="52">
        <v>7735.358589177853</v>
      </c>
      <c r="BM30" s="52">
        <v>8562.0989513836994</v>
      </c>
      <c r="BN30" s="52">
        <v>8670.3577971570103</v>
      </c>
      <c r="BO30" s="52">
        <v>8508.0394143837893</v>
      </c>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row>
    <row r="31" spans="1:147" x14ac:dyDescent="0.25">
      <c r="A31" s="4"/>
      <c r="B31" s="169" t="s">
        <v>310</v>
      </c>
      <c r="C31" s="47" t="s">
        <v>57</v>
      </c>
      <c r="D31" s="98" t="s">
        <v>87</v>
      </c>
      <c r="E31" s="45">
        <v>2676.6440541585171</v>
      </c>
      <c r="F31" s="45">
        <v>2437.3327948483429</v>
      </c>
      <c r="G31" s="45">
        <v>2012.7788443890993</v>
      </c>
      <c r="H31" s="45">
        <v>2363.1804600649857</v>
      </c>
      <c r="I31" s="45">
        <v>2244.6865104360404</v>
      </c>
      <c r="J31" s="45">
        <v>2267.9185874659861</v>
      </c>
      <c r="K31" s="45">
        <v>2008.5119865258437</v>
      </c>
      <c r="L31" s="45">
        <v>1759.1265495395219</v>
      </c>
      <c r="M31" s="45">
        <v>1675.8049619241983</v>
      </c>
      <c r="N31" s="45">
        <v>1380.8740747038366</v>
      </c>
      <c r="O31" s="45">
        <v>1485.9361327118693</v>
      </c>
      <c r="P31" s="45">
        <v>1554.9832523271568</v>
      </c>
      <c r="Q31" s="45">
        <v>1424.8564369776409</v>
      </c>
      <c r="R31" s="45">
        <v>1306.8595629264314</v>
      </c>
      <c r="S31" s="9"/>
      <c r="T31" s="52">
        <v>1452.0751197175716</v>
      </c>
      <c r="U31" s="52">
        <v>1263.1456400649752</v>
      </c>
      <c r="V31" s="52">
        <v>990.83006200217153</v>
      </c>
      <c r="W31" s="52">
        <v>779.4474057587604</v>
      </c>
      <c r="X31" s="52">
        <v>635.61536655336056</v>
      </c>
      <c r="Y31" s="52">
        <v>544.03710772524016</v>
      </c>
      <c r="Z31" s="52">
        <v>480.09168334788211</v>
      </c>
      <c r="AA31" s="52">
        <v>431.73933626757031</v>
      </c>
      <c r="AB31" s="51"/>
      <c r="AC31" s="52">
        <v>1196.3472093336227</v>
      </c>
      <c r="AD31" s="52">
        <v>931.8300033389495</v>
      </c>
      <c r="AE31" s="52">
        <v>729.41582604753671</v>
      </c>
      <c r="AF31" s="52">
        <v>557.23447712695156</v>
      </c>
      <c r="AG31" s="52">
        <v>440.05645624199292</v>
      </c>
      <c r="AH31" s="52">
        <v>348.03137768675919</v>
      </c>
      <c r="AI31" s="52">
        <v>275.32682107580104</v>
      </c>
      <c r="AK31" s="52">
        <v>1196.3472093336227</v>
      </c>
      <c r="AL31" s="52">
        <v>931.8300033389495</v>
      </c>
      <c r="AM31" s="52">
        <v>729.41582604753671</v>
      </c>
      <c r="AN31" s="52">
        <v>557.23447712695156</v>
      </c>
      <c r="AO31" s="52">
        <v>440.05645624199292</v>
      </c>
      <c r="AP31" s="52">
        <v>348.03137768675919</v>
      </c>
      <c r="AQ31" s="52">
        <v>275.32682107580104</v>
      </c>
      <c r="AS31" s="52">
        <v>1182.3362099913693</v>
      </c>
      <c r="AT31" s="52">
        <v>876.80937476259999</v>
      </c>
      <c r="AU31" s="52">
        <v>615.70959971073808</v>
      </c>
      <c r="AV31" s="52">
        <v>439.88902803454243</v>
      </c>
      <c r="AW31" s="52">
        <v>301.21007229605533</v>
      </c>
      <c r="AX31" s="52">
        <v>167.68262468116961</v>
      </c>
      <c r="AY31" s="52">
        <v>101.61801633128441</v>
      </c>
      <c r="BA31" s="52">
        <v>1182.3362099913693</v>
      </c>
      <c r="BB31" s="52">
        <v>876.80937476259999</v>
      </c>
      <c r="BC31" s="52">
        <v>615.70959971073808</v>
      </c>
      <c r="BD31" s="52">
        <v>439.88902803454243</v>
      </c>
      <c r="BE31" s="52">
        <v>301.21007229605533</v>
      </c>
      <c r="BF31" s="52">
        <v>167.68262468116961</v>
      </c>
      <c r="BG31" s="52">
        <v>101.61801633128441</v>
      </c>
      <c r="BI31" s="52">
        <v>1452.3701336388854</v>
      </c>
      <c r="BJ31" s="52">
        <v>1356.7202158495597</v>
      </c>
      <c r="BK31" s="52">
        <v>1352.3685406685058</v>
      </c>
      <c r="BL31" s="52">
        <v>1306.6843554119255</v>
      </c>
      <c r="BM31" s="52">
        <v>1291.4179760162533</v>
      </c>
      <c r="BN31" s="52">
        <v>1277.5172421555644</v>
      </c>
      <c r="BO31" s="52">
        <v>1254.6905422968673</v>
      </c>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row>
    <row r="32" spans="1:147" x14ac:dyDescent="0.25">
      <c r="A32" s="4"/>
      <c r="B32" s="169" t="s">
        <v>310</v>
      </c>
      <c r="C32" s="47" t="s">
        <v>58</v>
      </c>
      <c r="D32" s="98" t="s">
        <v>87</v>
      </c>
      <c r="E32" s="45">
        <v>3.3279803353999999</v>
      </c>
      <c r="F32" s="45">
        <v>3.3279803353999999</v>
      </c>
      <c r="G32" s="45">
        <v>3.4849605398999999</v>
      </c>
      <c r="H32" s="45">
        <v>3.55562988836181</v>
      </c>
      <c r="I32" s="45">
        <v>3.3415103713165299</v>
      </c>
      <c r="J32" s="45">
        <v>2.8909132884339903</v>
      </c>
      <c r="K32" s="45">
        <v>3.3711981040263397</v>
      </c>
      <c r="L32" s="45">
        <v>3.3794244814767298</v>
      </c>
      <c r="M32" s="45">
        <v>3.0156631806136303</v>
      </c>
      <c r="N32" s="45">
        <v>3.7539496285035101</v>
      </c>
      <c r="O32" s="45">
        <v>3.7011725151619399</v>
      </c>
      <c r="P32" s="45">
        <v>3.6377556521480301</v>
      </c>
      <c r="Q32" s="45">
        <v>4.1392885679009899</v>
      </c>
      <c r="R32" s="45">
        <v>3.91243961398213</v>
      </c>
      <c r="S32" s="9"/>
      <c r="T32" s="52">
        <v>4.1392885679009899</v>
      </c>
      <c r="U32" s="52">
        <v>4.1411803999999997</v>
      </c>
      <c r="V32" s="52">
        <v>4.1411803999999997</v>
      </c>
      <c r="W32" s="52">
        <v>4.1411803999999997</v>
      </c>
      <c r="X32" s="52">
        <v>4.1411803999999997</v>
      </c>
      <c r="Y32" s="52">
        <v>4.1411803999999997</v>
      </c>
      <c r="Z32" s="52">
        <v>4.1411803999999997</v>
      </c>
      <c r="AA32" s="52">
        <v>4.1411803999999997</v>
      </c>
      <c r="AB32" s="51"/>
      <c r="AC32" s="52">
        <v>4.1411803999999997</v>
      </c>
      <c r="AD32" s="52">
        <v>4.1411803999999997</v>
      </c>
      <c r="AE32" s="52">
        <v>4.1411803999999997</v>
      </c>
      <c r="AF32" s="52">
        <v>4.1411803999999997</v>
      </c>
      <c r="AG32" s="52">
        <v>4.1411803999999997</v>
      </c>
      <c r="AH32" s="52">
        <v>4.1411803999999997</v>
      </c>
      <c r="AI32" s="52">
        <v>4.1411803999999997</v>
      </c>
      <c r="AK32" s="52">
        <v>4.1411803999999997</v>
      </c>
      <c r="AL32" s="52">
        <v>4.1411803999999997</v>
      </c>
      <c r="AM32" s="52">
        <v>4.1411803999999997</v>
      </c>
      <c r="AN32" s="52">
        <v>4.1411803999999997</v>
      </c>
      <c r="AO32" s="52">
        <v>4.1411803999999997</v>
      </c>
      <c r="AP32" s="52">
        <v>4.1411803999999997</v>
      </c>
      <c r="AQ32" s="52">
        <v>4.1411803999999997</v>
      </c>
      <c r="AS32" s="52">
        <v>4.1411803999999997</v>
      </c>
      <c r="AT32" s="52">
        <v>4.1411803999999997</v>
      </c>
      <c r="AU32" s="52">
        <v>4.1411803999999997</v>
      </c>
      <c r="AV32" s="52">
        <v>4.1411803999999997</v>
      </c>
      <c r="AW32" s="52">
        <v>4.1411803999999997</v>
      </c>
      <c r="AX32" s="52">
        <v>4.1411803999999997</v>
      </c>
      <c r="AY32" s="52">
        <v>4.1411803999999997</v>
      </c>
      <c r="BA32" s="52">
        <v>4.1411803999999997</v>
      </c>
      <c r="BB32" s="52">
        <v>4.1411803999999997</v>
      </c>
      <c r="BC32" s="52">
        <v>4.1411803999999997</v>
      </c>
      <c r="BD32" s="52">
        <v>4.1411803999999997</v>
      </c>
      <c r="BE32" s="52">
        <v>4.1411803999999997</v>
      </c>
      <c r="BF32" s="52">
        <v>4.1411803999999997</v>
      </c>
      <c r="BG32" s="52">
        <v>4.1411803999999997</v>
      </c>
      <c r="BI32" s="52">
        <v>4.1390279000000003</v>
      </c>
      <c r="BJ32" s="52">
        <v>4.1390279000000003</v>
      </c>
      <c r="BK32" s="52">
        <v>4.1390279000000003</v>
      </c>
      <c r="BL32" s="52">
        <v>4.1390279000000003</v>
      </c>
      <c r="BM32" s="52">
        <v>4.1390279000000003</v>
      </c>
      <c r="BN32" s="52">
        <v>4.1390279000000003</v>
      </c>
      <c r="BO32" s="52">
        <v>4.1390279000000003</v>
      </c>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row>
    <row r="33" spans="1:147" x14ac:dyDescent="0.25">
      <c r="A33" s="4"/>
      <c r="B33" s="169" t="s">
        <v>310</v>
      </c>
      <c r="C33" s="46" t="s">
        <v>59</v>
      </c>
      <c r="D33" s="98" t="s">
        <v>87</v>
      </c>
      <c r="E33" s="45">
        <v>526.28417769890689</v>
      </c>
      <c r="F33" s="45">
        <v>537.53924027413154</v>
      </c>
      <c r="G33" s="45">
        <v>544.89259912098942</v>
      </c>
      <c r="H33" s="45">
        <v>527.06232183414272</v>
      </c>
      <c r="I33" s="45">
        <v>519.27729847825833</v>
      </c>
      <c r="J33" s="45">
        <v>521.75040515349644</v>
      </c>
      <c r="K33" s="45">
        <v>531.38161050211636</v>
      </c>
      <c r="L33" s="45">
        <v>517.58161458007703</v>
      </c>
      <c r="M33" s="45">
        <v>458.8422998163951</v>
      </c>
      <c r="N33" s="45">
        <v>358.94323499914753</v>
      </c>
      <c r="O33" s="45">
        <v>370.3961725452661</v>
      </c>
      <c r="P33" s="45">
        <v>397.05679094982128</v>
      </c>
      <c r="Q33" s="45">
        <v>408.40316988128052</v>
      </c>
      <c r="R33" s="45">
        <v>389.68908102339185</v>
      </c>
      <c r="S33" s="9"/>
      <c r="T33" s="52">
        <v>408.36072633419775</v>
      </c>
      <c r="U33" s="52">
        <v>394.64412851609131</v>
      </c>
      <c r="V33" s="52">
        <v>397.16426813937358</v>
      </c>
      <c r="W33" s="52">
        <v>366.74308907487034</v>
      </c>
      <c r="X33" s="52">
        <v>382.00835248144818</v>
      </c>
      <c r="Y33" s="52">
        <v>308.52153388000767</v>
      </c>
      <c r="Z33" s="52">
        <v>312.20369767810257</v>
      </c>
      <c r="AA33" s="52">
        <v>310.03029122425176</v>
      </c>
      <c r="AB33" s="51"/>
      <c r="AC33" s="52">
        <v>387.28259105618019</v>
      </c>
      <c r="AD33" s="52">
        <v>390.25422333810138</v>
      </c>
      <c r="AE33" s="52">
        <v>322.61789322115169</v>
      </c>
      <c r="AF33" s="52">
        <v>331.68290232674417</v>
      </c>
      <c r="AG33" s="52">
        <v>284.20569892016005</v>
      </c>
      <c r="AH33" s="52">
        <v>313.50902335234633</v>
      </c>
      <c r="AI33" s="52">
        <v>307.34293018508606</v>
      </c>
      <c r="AK33" s="52">
        <v>387.2301284298116</v>
      </c>
      <c r="AL33" s="52">
        <v>390.06401451675549</v>
      </c>
      <c r="AM33" s="52">
        <v>322.19945283804509</v>
      </c>
      <c r="AN33" s="52">
        <v>343.29039444742216</v>
      </c>
      <c r="AO33" s="52">
        <v>311.87192668663374</v>
      </c>
      <c r="AP33" s="52">
        <v>344.89430924344549</v>
      </c>
      <c r="AQ33" s="52">
        <v>340.8174913125942</v>
      </c>
      <c r="AS33" s="52">
        <v>379.33091153476715</v>
      </c>
      <c r="AT33" s="52">
        <v>370.00705507886244</v>
      </c>
      <c r="AU33" s="52">
        <v>276.36177725172928</v>
      </c>
      <c r="AV33" s="52">
        <v>318.87370893094987</v>
      </c>
      <c r="AW33" s="52">
        <v>278.23900033608669</v>
      </c>
      <c r="AX33" s="52">
        <v>300.57999069813354</v>
      </c>
      <c r="AY33" s="52">
        <v>56.094669449166027</v>
      </c>
      <c r="BA33" s="52">
        <v>379.33091153476715</v>
      </c>
      <c r="BB33" s="52">
        <v>370.00705507886244</v>
      </c>
      <c r="BC33" s="52">
        <v>276.36177725172928</v>
      </c>
      <c r="BD33" s="52">
        <v>300.95050672875072</v>
      </c>
      <c r="BE33" s="52">
        <v>294.58907595248235</v>
      </c>
      <c r="BF33" s="52">
        <v>294.16645169388403</v>
      </c>
      <c r="BG33" s="52">
        <v>93.629908842811275</v>
      </c>
      <c r="BI33" s="52">
        <v>459.00928056960754</v>
      </c>
      <c r="BJ33" s="52">
        <v>460.20872280283589</v>
      </c>
      <c r="BK33" s="52">
        <v>460.77095319272024</v>
      </c>
      <c r="BL33" s="52">
        <v>461.45675878664485</v>
      </c>
      <c r="BM33" s="52">
        <v>462.34626058701406</v>
      </c>
      <c r="BN33" s="52">
        <v>463.23994937874465</v>
      </c>
      <c r="BO33" s="52">
        <v>464.18069965246559</v>
      </c>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row>
    <row r="34" spans="1:147" x14ac:dyDescent="0.25">
      <c r="B34" s="169" t="s">
        <v>310</v>
      </c>
      <c r="C34" s="44" t="s">
        <v>60</v>
      </c>
      <c r="D34" s="98" t="s">
        <v>87</v>
      </c>
      <c r="E34" s="45">
        <v>1427.3902669513006</v>
      </c>
      <c r="F34" s="45">
        <v>1472.653946108305</v>
      </c>
      <c r="G34" s="45">
        <v>1479.9873822921004</v>
      </c>
      <c r="H34" s="45">
        <v>1344.517579158025</v>
      </c>
      <c r="I34" s="45">
        <v>1010.3360868646312</v>
      </c>
      <c r="J34" s="45">
        <v>1013.1002329054877</v>
      </c>
      <c r="K34" s="45">
        <v>1028.4499294086063</v>
      </c>
      <c r="L34" s="45">
        <v>1056.1459294176</v>
      </c>
      <c r="M34" s="45">
        <v>1121.4708511776216</v>
      </c>
      <c r="N34" s="45">
        <v>1160.9364281603603</v>
      </c>
      <c r="O34" s="45">
        <v>1144.4851306018488</v>
      </c>
      <c r="P34" s="45">
        <v>1143.230490812909</v>
      </c>
      <c r="Q34" s="45">
        <v>1190.1083453446379</v>
      </c>
      <c r="R34" s="45">
        <v>1186.5868918112099</v>
      </c>
      <c r="S34" s="9"/>
      <c r="T34" s="52">
        <v>1208.4406955903646</v>
      </c>
      <c r="U34" s="52">
        <v>1207.2795388126779</v>
      </c>
      <c r="V34" s="52">
        <v>1145.6055372635017</v>
      </c>
      <c r="W34" s="52">
        <v>1072.7598460462686</v>
      </c>
      <c r="X34" s="52">
        <v>1021.1933374176874</v>
      </c>
      <c r="Y34" s="52">
        <v>999.33966940923574</v>
      </c>
      <c r="Z34" s="52">
        <v>1003.7257463886233</v>
      </c>
      <c r="AA34" s="52">
        <v>1008.1582572611386</v>
      </c>
      <c r="AB34" s="51"/>
      <c r="AC34" s="52">
        <v>1207.2795388126779</v>
      </c>
      <c r="AD34" s="52">
        <v>1145.6055372635017</v>
      </c>
      <c r="AE34" s="52">
        <v>1066.1139100378589</v>
      </c>
      <c r="AF34" s="52">
        <v>1010.3648158361059</v>
      </c>
      <c r="AG34" s="52">
        <v>472.86645589063511</v>
      </c>
      <c r="AH34" s="52">
        <v>469.68731951072539</v>
      </c>
      <c r="AI34" s="52">
        <v>471.32433435850334</v>
      </c>
      <c r="AK34" s="52">
        <v>1207.2795388126779</v>
      </c>
      <c r="AL34" s="52">
        <v>1145.6055372635017</v>
      </c>
      <c r="AM34" s="52">
        <v>1066.1139100378589</v>
      </c>
      <c r="AN34" s="52">
        <v>1010.3648158361059</v>
      </c>
      <c r="AO34" s="52">
        <v>472.86645589063511</v>
      </c>
      <c r="AP34" s="52">
        <v>469.68731951072539</v>
      </c>
      <c r="AQ34" s="52">
        <v>471.32433435850334</v>
      </c>
      <c r="AS34" s="52">
        <v>1207.2795388126779</v>
      </c>
      <c r="AT34" s="52">
        <v>1145.6055372635017</v>
      </c>
      <c r="AU34" s="52">
        <v>1066.1139100378589</v>
      </c>
      <c r="AV34" s="52">
        <v>1010.3648158361059</v>
      </c>
      <c r="AW34" s="52">
        <v>472.86645589063511</v>
      </c>
      <c r="AX34" s="52">
        <v>469.68731951072539</v>
      </c>
      <c r="AY34" s="52">
        <v>471.32433435850334</v>
      </c>
      <c r="BA34" s="52">
        <v>1207.2795388126779</v>
      </c>
      <c r="BB34" s="52">
        <v>1145.6055372635017</v>
      </c>
      <c r="BC34" s="52">
        <v>1066.1139100378589</v>
      </c>
      <c r="BD34" s="52">
        <v>1010.3648158361059</v>
      </c>
      <c r="BE34" s="52">
        <v>472.86645589063511</v>
      </c>
      <c r="BF34" s="52">
        <v>469.68731951072539</v>
      </c>
      <c r="BG34" s="52">
        <v>471.32433435850334</v>
      </c>
      <c r="BI34" s="52">
        <v>1426.8221448727045</v>
      </c>
      <c r="BJ34" s="52">
        <v>1530.6383856753685</v>
      </c>
      <c r="BK34" s="52">
        <v>1585.9667067296402</v>
      </c>
      <c r="BL34" s="52">
        <v>1609.5591180608074</v>
      </c>
      <c r="BM34" s="52">
        <v>1643.6655568197739</v>
      </c>
      <c r="BN34" s="52">
        <v>1669.3481143782042</v>
      </c>
      <c r="BO34" s="52">
        <v>1681.7373743620433</v>
      </c>
    </row>
    <row r="35" spans="1:147" x14ac:dyDescent="0.25">
      <c r="B35" s="169" t="s">
        <v>310</v>
      </c>
      <c r="C35" s="48" t="s">
        <v>61</v>
      </c>
      <c r="D35" s="98" t="s">
        <v>87</v>
      </c>
      <c r="E35" s="45">
        <v>1732.7873575653659</v>
      </c>
      <c r="F35" s="45">
        <v>1733.6122329522248</v>
      </c>
      <c r="G35" s="45">
        <v>1790.0015004101826</v>
      </c>
      <c r="H35" s="45">
        <v>1714.2211133748033</v>
      </c>
      <c r="I35" s="45">
        <v>1726.2139391374376</v>
      </c>
      <c r="J35" s="45">
        <v>1696.4021433287928</v>
      </c>
      <c r="K35" s="45">
        <v>1677.4340599066657</v>
      </c>
      <c r="L35" s="45">
        <v>1660.922261878291</v>
      </c>
      <c r="M35" s="45">
        <v>1645.6478636964673</v>
      </c>
      <c r="N35" s="45">
        <v>1694.0104914064452</v>
      </c>
      <c r="O35" s="45">
        <v>1733.0836979484266</v>
      </c>
      <c r="P35" s="45">
        <v>1756.0497448958349</v>
      </c>
      <c r="Q35" s="45">
        <v>1720.9806374471787</v>
      </c>
      <c r="R35" s="45">
        <v>1721.7117481401287</v>
      </c>
      <c r="S35" s="9"/>
      <c r="T35" s="52">
        <v>1688.1642374400612</v>
      </c>
      <c r="U35" s="52">
        <v>1746.7771243524439</v>
      </c>
      <c r="V35" s="52">
        <v>1771.4928647118272</v>
      </c>
      <c r="W35" s="52">
        <v>1796.1930679989605</v>
      </c>
      <c r="X35" s="52">
        <v>1810.9102667383418</v>
      </c>
      <c r="Y35" s="52">
        <v>1825.6084039686248</v>
      </c>
      <c r="Z35" s="52">
        <v>1839.9320053316233</v>
      </c>
      <c r="AA35" s="52">
        <v>1854.2165410742957</v>
      </c>
      <c r="AB35" s="51"/>
      <c r="AC35" s="52">
        <v>1737.5116198589244</v>
      </c>
      <c r="AD35" s="52">
        <v>1738.8036100874283</v>
      </c>
      <c r="AE35" s="52">
        <v>1741.5921353865056</v>
      </c>
      <c r="AF35" s="52">
        <v>1735.4893014223906</v>
      </c>
      <c r="AG35" s="52">
        <v>1730.6393253782185</v>
      </c>
      <c r="AH35" s="52">
        <v>1726.5862260540541</v>
      </c>
      <c r="AI35" s="52">
        <v>1723.5759431013539</v>
      </c>
      <c r="AK35" s="52">
        <v>1737.5116198589244</v>
      </c>
      <c r="AL35" s="52">
        <v>1738.8036100874283</v>
      </c>
      <c r="AM35" s="52">
        <v>1741.5921353865056</v>
      </c>
      <c r="AN35" s="52">
        <v>1735.4893014223906</v>
      </c>
      <c r="AO35" s="52">
        <v>1730.6393253782185</v>
      </c>
      <c r="AP35" s="52">
        <v>1726.5862260540541</v>
      </c>
      <c r="AQ35" s="52">
        <v>1723.5759431013539</v>
      </c>
      <c r="AS35" s="52">
        <v>1729.7893738123012</v>
      </c>
      <c r="AT35" s="52">
        <v>1711.667588522419</v>
      </c>
      <c r="AU35" s="52">
        <v>1694.6983733112011</v>
      </c>
      <c r="AV35" s="52">
        <v>1613.1752095916131</v>
      </c>
      <c r="AW35" s="52">
        <v>1567.1407168437891</v>
      </c>
      <c r="AX35" s="52">
        <v>1451.0670720913095</v>
      </c>
      <c r="AY35" s="52">
        <v>1337.2333403054688</v>
      </c>
      <c r="BA35" s="52">
        <v>1729.7893738123012</v>
      </c>
      <c r="BB35" s="52">
        <v>1711.667588522419</v>
      </c>
      <c r="BC35" s="52">
        <v>1694.6983733112011</v>
      </c>
      <c r="BD35" s="52">
        <v>1613.1752095916131</v>
      </c>
      <c r="BE35" s="52">
        <v>1567.1407168437891</v>
      </c>
      <c r="BF35" s="52">
        <v>1451.0670720913095</v>
      </c>
      <c r="BG35" s="52">
        <v>1337.2333403054688</v>
      </c>
      <c r="BI35" s="52">
        <v>1814.5038844784945</v>
      </c>
      <c r="BJ35" s="52">
        <v>1839.7791651132513</v>
      </c>
      <c r="BK35" s="52">
        <v>1865.0554822279596</v>
      </c>
      <c r="BL35" s="52">
        <v>1880.2961315303487</v>
      </c>
      <c r="BM35" s="52">
        <v>1895.5378173126887</v>
      </c>
      <c r="BN35" s="52">
        <v>1895.5378173126887</v>
      </c>
      <c r="BO35" s="52">
        <v>1895.5378173126887</v>
      </c>
    </row>
    <row r="36" spans="1:147" s="268" customFormat="1" x14ac:dyDescent="0.25">
      <c r="B36" s="169" t="s">
        <v>310</v>
      </c>
      <c r="C36" s="44" t="s">
        <v>234</v>
      </c>
      <c r="D36" s="272" t="s">
        <v>87</v>
      </c>
      <c r="E36" s="271">
        <v>-7120.9047191306427</v>
      </c>
      <c r="F36" s="271">
        <v>-7108.3741863846735</v>
      </c>
      <c r="G36" s="271">
        <v>-7405.3241543915628</v>
      </c>
      <c r="H36" s="271">
        <v>-6247.1706005228307</v>
      </c>
      <c r="I36" s="271">
        <v>-6186.8207014585714</v>
      </c>
      <c r="J36" s="271">
        <v>-6125.4608258566814</v>
      </c>
      <c r="K36" s="271">
        <v>-6041.7691871953557</v>
      </c>
      <c r="L36" s="271">
        <v>-5976.1332390419602</v>
      </c>
      <c r="M36" s="271">
        <v>-7326.9126102005066</v>
      </c>
      <c r="N36" s="271">
        <v>36.910615369097286</v>
      </c>
      <c r="O36" s="271">
        <v>-9.2791604565344343</v>
      </c>
      <c r="P36" s="271">
        <v>142.71891038022088</v>
      </c>
      <c r="Q36" s="271">
        <v>-175.10637799890935</v>
      </c>
      <c r="R36" s="271">
        <v>243.14382024482796</v>
      </c>
      <c r="S36"/>
      <c r="T36" s="271">
        <v>-1451.2785819408746</v>
      </c>
      <c r="U36" s="271">
        <v>-4863.7500235994112</v>
      </c>
      <c r="V36" s="271">
        <v>-4405.2057475927877</v>
      </c>
      <c r="W36" s="271">
        <v>-5795.1439693850489</v>
      </c>
      <c r="X36" s="271">
        <v>-3572.66443883086</v>
      </c>
      <c r="Y36" s="271">
        <v>-2437.5318518944723</v>
      </c>
      <c r="Z36" s="271">
        <v>-373.79059438553406</v>
      </c>
      <c r="AA36" s="271">
        <v>-795.45811541783303</v>
      </c>
      <c r="AB36"/>
      <c r="AC36" s="271">
        <v>-5642.3838848931282</v>
      </c>
      <c r="AD36" s="271">
        <v>-5565.0299024120995</v>
      </c>
      <c r="AE36" s="271">
        <v>-6379.1682368073562</v>
      </c>
      <c r="AF36" s="271">
        <v>-4960.9951345745867</v>
      </c>
      <c r="AG36" s="271">
        <v>-4129.5476364557098</v>
      </c>
      <c r="AH36" s="271">
        <v>-2527.1346921886161</v>
      </c>
      <c r="AI36" s="271">
        <v>-2358.6466041146518</v>
      </c>
      <c r="AJ36"/>
      <c r="AK36" s="271">
        <v>-5642.3838848931282</v>
      </c>
      <c r="AL36" s="271">
        <v>-5565.0299024120995</v>
      </c>
      <c r="AM36" s="271">
        <v>-6379.1682368073562</v>
      </c>
      <c r="AN36" s="271">
        <v>-4960.9951345745867</v>
      </c>
      <c r="AO36" s="271">
        <v>-4129.5476364557098</v>
      </c>
      <c r="AP36" s="271">
        <v>-2527.1346921886161</v>
      </c>
      <c r="AQ36" s="271">
        <v>-2358.6466041146518</v>
      </c>
      <c r="AR36"/>
      <c r="AS36" s="271">
        <v>-3695.8742731677357</v>
      </c>
      <c r="AT36" s="271">
        <v>-3298.1440346543664</v>
      </c>
      <c r="AU36" s="271">
        <v>-3231.4801752396543</v>
      </c>
      <c r="AV36" s="271">
        <v>-2927.3407829959201</v>
      </c>
      <c r="AW36" s="271">
        <v>-3118.2371342276992</v>
      </c>
      <c r="AX36" s="271">
        <v>-3055.2716188373265</v>
      </c>
      <c r="AY36" s="271">
        <v>-3523.6806266888648</v>
      </c>
      <c r="AZ36"/>
      <c r="BA36" s="271">
        <v>-3695.8742731677357</v>
      </c>
      <c r="BB36" s="271">
        <v>-3298.1440346543664</v>
      </c>
      <c r="BC36" s="271">
        <v>-3231.4801752396543</v>
      </c>
      <c r="BD36" s="271">
        <v>-2927.3407829959201</v>
      </c>
      <c r="BE36" s="271">
        <v>-3118.2371342276992</v>
      </c>
      <c r="BF36" s="271">
        <v>-3055.2716188373265</v>
      </c>
      <c r="BG36" s="271">
        <v>-3523.6806266888648</v>
      </c>
      <c r="BI36"/>
      <c r="BJ36"/>
      <c r="BK36"/>
      <c r="BL36"/>
      <c r="BM36"/>
      <c r="BN36"/>
      <c r="BO36"/>
    </row>
    <row r="37" spans="1:147" s="268" customFormat="1" x14ac:dyDescent="0.25">
      <c r="B37" s="169" t="s">
        <v>310</v>
      </c>
      <c r="C37" s="46" t="s">
        <v>235</v>
      </c>
      <c r="D37" s="272" t="s">
        <v>87</v>
      </c>
      <c r="E37" s="271">
        <v>-6878.6849013898136</v>
      </c>
      <c r="F37" s="271">
        <v>-6835.5552380509871</v>
      </c>
      <c r="G37" s="271">
        <v>-6876.1691052739943</v>
      </c>
      <c r="H37" s="271">
        <v>-5812.3631913593654</v>
      </c>
      <c r="I37" s="271">
        <v>-5811.7691367899406</v>
      </c>
      <c r="J37" s="271">
        <v>-5820.7225332556836</v>
      </c>
      <c r="K37" s="271">
        <v>-5825.9103839984346</v>
      </c>
      <c r="L37" s="271">
        <v>-5807.1789096948023</v>
      </c>
      <c r="M37" s="271">
        <v>-6976.3537355803937</v>
      </c>
      <c r="N37" s="271">
        <v>483.18856712554572</v>
      </c>
      <c r="O37" s="271">
        <v>457.59656592811501</v>
      </c>
      <c r="P37" s="271">
        <v>587.14205260171877</v>
      </c>
      <c r="Q37" s="271">
        <v>245.0916203041256</v>
      </c>
      <c r="R37" s="271">
        <v>714.6077857032426</v>
      </c>
      <c r="S37"/>
      <c r="T37" s="271">
        <v>-870.12677596920719</v>
      </c>
      <c r="U37" s="271">
        <v>-4277.7843717834403</v>
      </c>
      <c r="V37" s="271">
        <v>-3867.7131486718858</v>
      </c>
      <c r="W37" s="271">
        <v>-5334.3675696341434</v>
      </c>
      <c r="X37" s="271">
        <v>-3134.175244345367</v>
      </c>
      <c r="Y37" s="271">
        <v>-1968.7293087863045</v>
      </c>
      <c r="Z37" s="271">
        <v>142.05257256320184</v>
      </c>
      <c r="AA37" s="271">
        <v>-239.772218382143</v>
      </c>
      <c r="AB37"/>
      <c r="AC37" s="271">
        <v>-5179.3639936971376</v>
      </c>
      <c r="AD37" s="271">
        <v>-5167.5616235964844</v>
      </c>
      <c r="AE37" s="271">
        <v>-6034.5060055662952</v>
      </c>
      <c r="AF37" s="271">
        <v>-4623.6250822315933</v>
      </c>
      <c r="AG37" s="271">
        <v>-3770.6451393004027</v>
      </c>
      <c r="AH37" s="271">
        <v>-2129.2696572456703</v>
      </c>
      <c r="AI37" s="271">
        <v>-1927.5221918129841</v>
      </c>
      <c r="AK37" s="271">
        <v>-5179.3639936971376</v>
      </c>
      <c r="AL37" s="271">
        <v>-5167.5616235964844</v>
      </c>
      <c r="AM37" s="271">
        <v>-6034.5060055662952</v>
      </c>
      <c r="AN37" s="271">
        <v>-4623.6250822315933</v>
      </c>
      <c r="AO37" s="271">
        <v>-3770.6451393004027</v>
      </c>
      <c r="AP37" s="271">
        <v>-2129.2696572456703</v>
      </c>
      <c r="AQ37" s="271">
        <v>-1927.5221918129841</v>
      </c>
      <c r="AS37" s="271">
        <v>-3203.9201885875859</v>
      </c>
      <c r="AT37" s="271">
        <v>-2791.9784670777449</v>
      </c>
      <c r="AU37" s="271">
        <v>-2692.5758858417466</v>
      </c>
      <c r="AV37" s="271">
        <v>-2309.3078960539342</v>
      </c>
      <c r="AW37" s="271">
        <v>-2426.097396518483</v>
      </c>
      <c r="AX37" s="271">
        <v>-2296.7993872888183</v>
      </c>
      <c r="AY37" s="271">
        <v>-2703.9374767838958</v>
      </c>
      <c r="BA37" s="271">
        <v>-3203.9201885875859</v>
      </c>
      <c r="BB37" s="271">
        <v>-2791.9784670777449</v>
      </c>
      <c r="BC37" s="271">
        <v>-2692.5758858417466</v>
      </c>
      <c r="BD37" s="271">
        <v>-2309.3078960539342</v>
      </c>
      <c r="BE37" s="271">
        <v>-2426.097396518483</v>
      </c>
      <c r="BF37" s="271">
        <v>-2296.7993872888183</v>
      </c>
      <c r="BG37" s="271">
        <v>-2703.9374767838958</v>
      </c>
      <c r="BH37"/>
      <c r="BI37"/>
      <c r="BJ37"/>
      <c r="BK37"/>
      <c r="BL37"/>
      <c r="BM37"/>
      <c r="BN37"/>
      <c r="BO37"/>
    </row>
    <row r="38" spans="1:147" s="268" customFormat="1" x14ac:dyDescent="0.25">
      <c r="B38" s="169" t="s">
        <v>310</v>
      </c>
      <c r="C38" s="46" t="s">
        <v>236</v>
      </c>
      <c r="D38" s="272" t="s">
        <v>87</v>
      </c>
      <c r="E38" s="271">
        <v>-216.36363458020205</v>
      </c>
      <c r="F38" s="271">
        <v>-213.09179336943717</v>
      </c>
      <c r="G38" s="271">
        <v>-220.20818737838141</v>
      </c>
      <c r="H38" s="271">
        <v>-216.47139567013474</v>
      </c>
      <c r="I38" s="271">
        <v>-212.12139550304209</v>
      </c>
      <c r="J38" s="271">
        <v>-207.81308350084291</v>
      </c>
      <c r="K38" s="271">
        <v>-199.09716234907202</v>
      </c>
      <c r="L38" s="271">
        <v>-192.62555752957923</v>
      </c>
      <c r="M38" s="271">
        <v>-172.99606217494534</v>
      </c>
      <c r="N38" s="271">
        <v>-161.44284598019684</v>
      </c>
      <c r="O38" s="271">
        <v>-155.14992059970476</v>
      </c>
      <c r="P38" s="271">
        <v>-151.21569426429883</v>
      </c>
      <c r="Q38" s="271">
        <v>-144.98140909878808</v>
      </c>
      <c r="R38" s="271">
        <v>-139.1050143512831</v>
      </c>
      <c r="S38"/>
      <c r="T38" s="271">
        <v>-151.64002605167181</v>
      </c>
      <c r="U38" s="271">
        <v>-159.02451674775941</v>
      </c>
      <c r="V38" s="271">
        <v>-159.13847404400741</v>
      </c>
      <c r="W38" s="271">
        <v>-159.25426214194982</v>
      </c>
      <c r="X38" s="271">
        <v>-159.25426214194982</v>
      </c>
      <c r="Y38" s="271">
        <v>-159.25426214194982</v>
      </c>
      <c r="Z38" s="271">
        <v>-159.25426214194982</v>
      </c>
      <c r="AA38" s="271">
        <v>-159.25426214194982</v>
      </c>
      <c r="AB38"/>
      <c r="AC38" s="271">
        <v>-159.02451674775941</v>
      </c>
      <c r="AD38" s="271">
        <v>-159.13847404400741</v>
      </c>
      <c r="AE38" s="271">
        <v>-159.25426214194982</v>
      </c>
      <c r="AF38" s="271">
        <v>-159.25426214194982</v>
      </c>
      <c r="AG38" s="271">
        <v>-159.25426214194982</v>
      </c>
      <c r="AH38" s="271">
        <v>-159.25426214194982</v>
      </c>
      <c r="AI38" s="271">
        <v>-159.25426214194982</v>
      </c>
      <c r="AJ38"/>
      <c r="AK38" s="271">
        <v>-159.02451674775941</v>
      </c>
      <c r="AL38" s="271">
        <v>-159.13847404400741</v>
      </c>
      <c r="AM38" s="271">
        <v>-159.25426214194982</v>
      </c>
      <c r="AN38" s="271">
        <v>-159.25426214194982</v>
      </c>
      <c r="AO38" s="271">
        <v>-159.25426214194982</v>
      </c>
      <c r="AP38" s="271">
        <v>-159.25426214194982</v>
      </c>
      <c r="AQ38" s="271">
        <v>-159.25426214194982</v>
      </c>
      <c r="AR38"/>
      <c r="AS38" s="271">
        <v>-159.02451674775941</v>
      </c>
      <c r="AT38" s="271">
        <v>-159.13847404400741</v>
      </c>
      <c r="AU38" s="271">
        <v>-159.25426214194982</v>
      </c>
      <c r="AV38" s="271">
        <v>-159.25426214194982</v>
      </c>
      <c r="AW38" s="271">
        <v>-159.25426214194982</v>
      </c>
      <c r="AX38" s="271">
        <v>-159.25426214194982</v>
      </c>
      <c r="AY38" s="271">
        <v>-159.25426214194982</v>
      </c>
      <c r="AZ38"/>
      <c r="BA38" s="271">
        <v>-159.02451674775941</v>
      </c>
      <c r="BB38" s="271">
        <v>-159.13847404400741</v>
      </c>
      <c r="BC38" s="271">
        <v>-159.25426214194982</v>
      </c>
      <c r="BD38" s="271">
        <v>-159.25426214194982</v>
      </c>
      <c r="BE38" s="271">
        <v>-159.25426214194982</v>
      </c>
      <c r="BF38" s="271">
        <v>-159.25426214194982</v>
      </c>
      <c r="BG38" s="271">
        <v>-159.25426214194982</v>
      </c>
      <c r="BH38"/>
      <c r="BI38"/>
      <c r="BJ38"/>
      <c r="BK38"/>
      <c r="BL38"/>
      <c r="BM38"/>
      <c r="BN38"/>
      <c r="BO38"/>
    </row>
    <row r="39" spans="1:147" s="268" customFormat="1" x14ac:dyDescent="0.25">
      <c r="B39" s="169" t="s">
        <v>310</v>
      </c>
      <c r="C39" s="46" t="s">
        <v>237</v>
      </c>
      <c r="D39" s="272" t="s">
        <v>87</v>
      </c>
      <c r="E39" s="271">
        <v>-487.1903377310357</v>
      </c>
      <c r="F39" s="271">
        <v>-486.45377796308759</v>
      </c>
      <c r="G39" s="271">
        <v>-521.885583813881</v>
      </c>
      <c r="H39" s="271">
        <v>-500.467426964303</v>
      </c>
      <c r="I39" s="271">
        <v>-477.80045828607138</v>
      </c>
      <c r="J39" s="271">
        <v>-452.17361388595128</v>
      </c>
      <c r="K39" s="271">
        <v>-410.40883283258927</v>
      </c>
      <c r="L39" s="271">
        <v>-364.48857817973436</v>
      </c>
      <c r="M39" s="271">
        <v>-458.54566614630301</v>
      </c>
      <c r="N39" s="271">
        <v>-454.34027881734312</v>
      </c>
      <c r="O39" s="271">
        <v>-440.78124286917898</v>
      </c>
      <c r="P39" s="271">
        <v>-427.08759368021708</v>
      </c>
      <c r="Q39" s="271">
        <v>-402.61532941323213</v>
      </c>
      <c r="R39" s="271">
        <v>-396.9924243654969</v>
      </c>
      <c r="S39"/>
      <c r="T39" s="271">
        <v>-343.49043353481426</v>
      </c>
      <c r="U39" s="271">
        <v>-361.4412504892008</v>
      </c>
      <c r="V39" s="271">
        <v>-360.68887318090367</v>
      </c>
      <c r="W39" s="271">
        <v>-360.77771788829875</v>
      </c>
      <c r="X39" s="271">
        <v>-360.77771788829875</v>
      </c>
      <c r="Y39" s="271">
        <v>-360.77771788829875</v>
      </c>
      <c r="Z39" s="271">
        <v>-360.77771788829875</v>
      </c>
      <c r="AA39" s="271">
        <v>-360.77771788829875</v>
      </c>
      <c r="AB39"/>
      <c r="AC39" s="271">
        <v>-361.4412504892008</v>
      </c>
      <c r="AD39" s="271">
        <v>-360.68887318090367</v>
      </c>
      <c r="AE39" s="271">
        <v>-360.77771788829875</v>
      </c>
      <c r="AF39" s="271">
        <v>-360.77771788829875</v>
      </c>
      <c r="AG39" s="271">
        <v>-360.77771788829875</v>
      </c>
      <c r="AH39" s="271">
        <v>-360.77771788829875</v>
      </c>
      <c r="AI39" s="271">
        <v>-360.77771788829875</v>
      </c>
      <c r="AJ39"/>
      <c r="AK39" s="271">
        <v>-361.4412504892008</v>
      </c>
      <c r="AL39" s="271">
        <v>-360.68887318090367</v>
      </c>
      <c r="AM39" s="271">
        <v>-360.77771788829875</v>
      </c>
      <c r="AN39" s="271">
        <v>-360.77771788829875</v>
      </c>
      <c r="AO39" s="271">
        <v>-360.77771788829875</v>
      </c>
      <c r="AP39" s="271">
        <v>-360.77771788829875</v>
      </c>
      <c r="AQ39" s="271">
        <v>-360.77771788829875</v>
      </c>
      <c r="AR39"/>
      <c r="AS39" s="271">
        <v>-361.4412504892008</v>
      </c>
      <c r="AT39" s="271">
        <v>-360.68887318090367</v>
      </c>
      <c r="AU39" s="271">
        <v>-360.77771788829875</v>
      </c>
      <c r="AV39" s="271">
        <v>-360.77771788829875</v>
      </c>
      <c r="AW39" s="271">
        <v>-360.77771788829875</v>
      </c>
      <c r="AX39" s="271">
        <v>-360.77771788829875</v>
      </c>
      <c r="AY39" s="271">
        <v>-360.77771788829875</v>
      </c>
      <c r="AZ39"/>
      <c r="BA39" s="271">
        <v>-361.4412504892008</v>
      </c>
      <c r="BB39" s="271">
        <v>-360.68887318090367</v>
      </c>
      <c r="BC39" s="271">
        <v>-360.77771788829875</v>
      </c>
      <c r="BD39" s="271">
        <v>-360.77771788829875</v>
      </c>
      <c r="BE39" s="271">
        <v>-360.77771788829875</v>
      </c>
      <c r="BF39" s="271">
        <v>-360.77771788829875</v>
      </c>
      <c r="BG39" s="271">
        <v>-360.77771788829875</v>
      </c>
      <c r="BH39"/>
      <c r="BI39"/>
      <c r="BJ39"/>
      <c r="BK39"/>
      <c r="BL39"/>
      <c r="BM39"/>
      <c r="BN39"/>
      <c r="BO39"/>
    </row>
    <row r="40" spans="1:147" s="268" customFormat="1" x14ac:dyDescent="0.25">
      <c r="B40" s="169" t="s">
        <v>310</v>
      </c>
      <c r="C40" s="46" t="s">
        <v>238</v>
      </c>
      <c r="D40" s="272" t="s">
        <v>87</v>
      </c>
      <c r="E40" s="271">
        <v>7.0326174071758096</v>
      </c>
      <c r="F40" s="271">
        <v>7.4412361604409503</v>
      </c>
      <c r="G40" s="271">
        <v>25.753561511751389</v>
      </c>
      <c r="H40" s="271">
        <v>26.207888313396481</v>
      </c>
      <c r="I40" s="271">
        <v>26.662459003443509</v>
      </c>
      <c r="J40" s="271">
        <v>27.117273581892469</v>
      </c>
      <c r="K40" s="271">
        <v>27.579977048743519</v>
      </c>
      <c r="L40" s="271">
        <v>28.042924403996508</v>
      </c>
      <c r="M40" s="271">
        <v>2.2784858560010499</v>
      </c>
      <c r="N40" s="271">
        <v>2.4659991893343798</v>
      </c>
      <c r="O40" s="271">
        <v>2.6535125226677101</v>
      </c>
      <c r="P40" s="271">
        <v>2.5557487131438901</v>
      </c>
      <c r="Q40" s="271">
        <v>2.45798490362011</v>
      </c>
      <c r="R40" s="271">
        <v>2.36022109409629</v>
      </c>
      <c r="S40"/>
      <c r="T40" s="271">
        <v>1.7359728157543901</v>
      </c>
      <c r="U40" s="271">
        <v>1.8125300500400943</v>
      </c>
      <c r="V40" s="271">
        <v>1.7927219243245898</v>
      </c>
      <c r="W40" s="271">
        <v>1.7903611923102805</v>
      </c>
      <c r="X40" s="271">
        <v>1.7903611923102805</v>
      </c>
      <c r="Y40" s="271">
        <v>1.7903611923102805</v>
      </c>
      <c r="Z40" s="271">
        <v>1.7903611923102805</v>
      </c>
      <c r="AA40" s="271">
        <v>1.7903611923102805</v>
      </c>
      <c r="AB40"/>
      <c r="AC40" s="271">
        <v>1.8125300500400943</v>
      </c>
      <c r="AD40" s="271">
        <v>1.7927219243245898</v>
      </c>
      <c r="AE40" s="271">
        <v>1.7903611923102805</v>
      </c>
      <c r="AF40" s="271">
        <v>1.7903611923102805</v>
      </c>
      <c r="AG40" s="271">
        <v>1.7903611923102805</v>
      </c>
      <c r="AH40" s="271">
        <v>1.7903611923102805</v>
      </c>
      <c r="AI40" s="271">
        <v>1.7903611923102805</v>
      </c>
      <c r="AJ40"/>
      <c r="AK40" s="271">
        <v>1.8125300500400943</v>
      </c>
      <c r="AL40" s="271">
        <v>1.7927219243245898</v>
      </c>
      <c r="AM40" s="271">
        <v>1.7903611923102805</v>
      </c>
      <c r="AN40" s="271">
        <v>1.7903611923102805</v>
      </c>
      <c r="AO40" s="271">
        <v>1.7903611923102805</v>
      </c>
      <c r="AP40" s="271">
        <v>1.7903611923102805</v>
      </c>
      <c r="AQ40" s="271">
        <v>1.7903611923102805</v>
      </c>
      <c r="AR40"/>
      <c r="AS40" s="271">
        <v>1.8125300500400943</v>
      </c>
      <c r="AT40" s="271">
        <v>1.7927219243245898</v>
      </c>
      <c r="AU40" s="271">
        <v>1.7903611923102805</v>
      </c>
      <c r="AV40" s="271">
        <v>1.7903611923102805</v>
      </c>
      <c r="AW40" s="271">
        <v>1.7903611923102805</v>
      </c>
      <c r="AX40" s="271">
        <v>1.7903611923102805</v>
      </c>
      <c r="AY40" s="271">
        <v>1.7903611923102805</v>
      </c>
      <c r="AZ40"/>
      <c r="BA40" s="271">
        <v>1.8125300500400943</v>
      </c>
      <c r="BB40" s="271">
        <v>1.7927219243245898</v>
      </c>
      <c r="BC40" s="271">
        <v>1.7903611923102805</v>
      </c>
      <c r="BD40" s="271">
        <v>1.7903611923102805</v>
      </c>
      <c r="BE40" s="271">
        <v>1.7903611923102805</v>
      </c>
      <c r="BF40" s="271">
        <v>1.7903611923102805</v>
      </c>
      <c r="BG40" s="271">
        <v>1.7903611923102805</v>
      </c>
      <c r="BH40"/>
      <c r="BI40"/>
      <c r="BJ40"/>
      <c r="BK40"/>
      <c r="BL40"/>
      <c r="BM40"/>
      <c r="BN40"/>
      <c r="BO40"/>
    </row>
    <row r="41" spans="1:147" s="268" customFormat="1" x14ac:dyDescent="0.25">
      <c r="B41" s="169" t="s">
        <v>310</v>
      </c>
      <c r="C41" s="46" t="s">
        <v>239</v>
      </c>
      <c r="D41" s="272" t="s">
        <v>87</v>
      </c>
      <c r="E41" s="271">
        <v>612.11353502674274</v>
      </c>
      <c r="F41" s="271">
        <v>611.03643683816813</v>
      </c>
      <c r="G41" s="271">
        <v>468.37450690186665</v>
      </c>
      <c r="H41" s="271">
        <v>454.67457974885207</v>
      </c>
      <c r="I41" s="271">
        <v>440.97532328894289</v>
      </c>
      <c r="J41" s="271">
        <v>427.27673752213315</v>
      </c>
      <c r="K41" s="271">
        <v>410.96219151890784</v>
      </c>
      <c r="L41" s="271">
        <v>394.64831620879386</v>
      </c>
      <c r="M41" s="271">
        <v>290.74238373914449</v>
      </c>
      <c r="N41" s="271">
        <v>267.50642340340841</v>
      </c>
      <c r="O41" s="271">
        <v>244.06365917988387</v>
      </c>
      <c r="P41" s="271">
        <v>222.27779687635797</v>
      </c>
      <c r="Q41" s="271">
        <v>200.29408680295145</v>
      </c>
      <c r="R41" s="271">
        <v>178.29775459179635</v>
      </c>
      <c r="S41"/>
      <c r="T41" s="271">
        <v>199.49250946390245</v>
      </c>
      <c r="U41" s="271">
        <v>228.65135737931269</v>
      </c>
      <c r="V41" s="271">
        <v>228.52040410994891</v>
      </c>
      <c r="W41" s="271">
        <v>228.92656026994209</v>
      </c>
      <c r="X41" s="271">
        <v>228.92656026994209</v>
      </c>
      <c r="Y41" s="271">
        <v>228.92656026994209</v>
      </c>
      <c r="Z41" s="271">
        <v>228.92656026994209</v>
      </c>
      <c r="AA41" s="271">
        <v>228.92656026994209</v>
      </c>
      <c r="AB41"/>
      <c r="AC41" s="271">
        <v>228.65135737931269</v>
      </c>
      <c r="AD41" s="271">
        <v>228.52040410994891</v>
      </c>
      <c r="AE41" s="271">
        <v>228.92656026994209</v>
      </c>
      <c r="AF41" s="271">
        <v>228.92656026994209</v>
      </c>
      <c r="AG41" s="271">
        <v>228.92656026994209</v>
      </c>
      <c r="AH41" s="271">
        <v>228.92656026994209</v>
      </c>
      <c r="AI41" s="271">
        <v>228.92656026994209</v>
      </c>
      <c r="AJ41"/>
      <c r="AK41" s="271">
        <v>228.65135737931269</v>
      </c>
      <c r="AL41" s="271">
        <v>228.52040410994891</v>
      </c>
      <c r="AM41" s="271">
        <v>228.92656026994209</v>
      </c>
      <c r="AN41" s="271">
        <v>228.92656026994209</v>
      </c>
      <c r="AO41" s="271">
        <v>228.92656026994209</v>
      </c>
      <c r="AP41" s="271">
        <v>228.92656026994209</v>
      </c>
      <c r="AQ41" s="271">
        <v>228.92656026994209</v>
      </c>
      <c r="AR41"/>
      <c r="AS41" s="271">
        <v>228.65135737931269</v>
      </c>
      <c r="AT41" s="271">
        <v>228.52040410994891</v>
      </c>
      <c r="AU41" s="271">
        <v>229.03828631350899</v>
      </c>
      <c r="AV41" s="271">
        <v>171.78828631350905</v>
      </c>
      <c r="AW41" s="271">
        <v>114.53828631350908</v>
      </c>
      <c r="AX41" s="271">
        <v>57.288286313509062</v>
      </c>
      <c r="AY41" s="271">
        <v>3.828631350905809E-2</v>
      </c>
      <c r="AZ41"/>
      <c r="BA41" s="271">
        <v>228.65135737931269</v>
      </c>
      <c r="BB41" s="271">
        <v>228.52040410994891</v>
      </c>
      <c r="BC41" s="271">
        <v>229.03828631350899</v>
      </c>
      <c r="BD41" s="271">
        <v>171.78828631350905</v>
      </c>
      <c r="BE41" s="271">
        <v>114.53828631350908</v>
      </c>
      <c r="BF41" s="271">
        <v>57.288286313509062</v>
      </c>
      <c r="BG41" s="271">
        <v>3.828631350905809E-2</v>
      </c>
      <c r="BH41"/>
      <c r="BI41"/>
      <c r="BJ41"/>
      <c r="BK41"/>
      <c r="BL41"/>
      <c r="BM41"/>
      <c r="BN41"/>
      <c r="BO41"/>
    </row>
    <row r="42" spans="1:147" s="268" customFormat="1" x14ac:dyDescent="0.25">
      <c r="B42" s="169" t="s">
        <v>310</v>
      </c>
      <c r="C42" s="46" t="s">
        <v>240</v>
      </c>
      <c r="D42" s="272" t="s">
        <v>87</v>
      </c>
      <c r="E42" s="271">
        <v>18.334029908219321</v>
      </c>
      <c r="F42" s="271">
        <v>18.550947372176289</v>
      </c>
      <c r="G42" s="271">
        <v>21.552109498149111</v>
      </c>
      <c r="H42" s="271">
        <v>21.835098311580701</v>
      </c>
      <c r="I42" s="271">
        <v>22.118209069210259</v>
      </c>
      <c r="J42" s="271">
        <v>22.401441771040883</v>
      </c>
      <c r="K42" s="271">
        <v>22.475520674382711</v>
      </c>
      <c r="L42" s="271">
        <v>22.54972152192251</v>
      </c>
      <c r="M42" s="271">
        <v>6.8174273394103695</v>
      </c>
      <c r="N42" s="271">
        <v>6.2593586922298297</v>
      </c>
      <c r="O42" s="271">
        <v>5.7012900450492401</v>
      </c>
      <c r="P42" s="271">
        <v>5.5222142809881598</v>
      </c>
      <c r="Q42" s="271">
        <v>5.3431385169270502</v>
      </c>
      <c r="R42" s="271">
        <v>5.1640627528659699</v>
      </c>
      <c r="T42" s="271">
        <v>5.3431385169270502</v>
      </c>
      <c r="U42" s="271">
        <v>5.649253215981684</v>
      </c>
      <c r="V42" s="271">
        <v>5.6723375281385939</v>
      </c>
      <c r="W42" s="271">
        <v>5.6809194773900078</v>
      </c>
      <c r="X42" s="271">
        <v>5.6809194773900078</v>
      </c>
      <c r="Y42" s="271">
        <v>5.6809194773900078</v>
      </c>
      <c r="Z42" s="271">
        <v>5.6809194773900078</v>
      </c>
      <c r="AA42" s="271">
        <v>5.6809194773900078</v>
      </c>
      <c r="AC42" s="271">
        <v>5.649253215981684</v>
      </c>
      <c r="AD42" s="271">
        <v>5.6723375281385939</v>
      </c>
      <c r="AE42" s="271">
        <v>5.6809194773900078</v>
      </c>
      <c r="AF42" s="271">
        <v>5.6809194773900078</v>
      </c>
      <c r="AG42" s="271">
        <v>5.6809194773900078</v>
      </c>
      <c r="AH42" s="271">
        <v>5.6809194773900078</v>
      </c>
      <c r="AI42" s="271">
        <v>5.6809194773900078</v>
      </c>
      <c r="AK42" s="271">
        <v>5.649253215981684</v>
      </c>
      <c r="AL42" s="271">
        <v>5.6723375281385939</v>
      </c>
      <c r="AM42" s="271">
        <v>5.6809194773900078</v>
      </c>
      <c r="AN42" s="271">
        <v>5.6809194773900078</v>
      </c>
      <c r="AO42" s="271">
        <v>5.6809194773900078</v>
      </c>
      <c r="AP42" s="271">
        <v>5.6809194773900078</v>
      </c>
      <c r="AQ42" s="271">
        <v>5.6809194773900078</v>
      </c>
      <c r="AS42" s="271">
        <v>5.649253215981684</v>
      </c>
      <c r="AT42" s="271">
        <v>5.6723375281385939</v>
      </c>
      <c r="AU42" s="271">
        <v>5.6809194773900078</v>
      </c>
      <c r="AV42" s="271">
        <v>5.6809194773900078</v>
      </c>
      <c r="AW42" s="271">
        <v>5.6809194773900078</v>
      </c>
      <c r="AX42" s="271">
        <v>5.6809194773900078</v>
      </c>
      <c r="AY42" s="271">
        <v>5.6809194773900078</v>
      </c>
      <c r="BA42" s="271">
        <v>5.649253215981684</v>
      </c>
      <c r="BB42" s="271">
        <v>5.6723375281385939</v>
      </c>
      <c r="BC42" s="271">
        <v>5.6809194773900078</v>
      </c>
      <c r="BD42" s="271">
        <v>5.6809194773900078</v>
      </c>
      <c r="BE42" s="271">
        <v>5.6809194773900078</v>
      </c>
      <c r="BF42" s="271">
        <v>5.6809194773900078</v>
      </c>
      <c r="BG42" s="271">
        <v>5.6809194773900078</v>
      </c>
    </row>
    <row r="43" spans="1:147" s="268" customFormat="1" x14ac:dyDescent="0.25">
      <c r="B43" s="169" t="s">
        <v>310</v>
      </c>
      <c r="C43" s="46" t="s">
        <v>241</v>
      </c>
      <c r="D43" s="272" t="s">
        <v>87</v>
      </c>
      <c r="E43" s="271">
        <v>-184.59003910534938</v>
      </c>
      <c r="F43" s="271">
        <v>-218.64636306645892</v>
      </c>
      <c r="G43" s="271">
        <v>-310.85658731156394</v>
      </c>
      <c r="H43" s="271">
        <v>-228.47205015732973</v>
      </c>
      <c r="I43" s="271">
        <v>-182.54236527556856</v>
      </c>
      <c r="J43" s="271">
        <v>-128.97447690370635</v>
      </c>
      <c r="K43" s="271">
        <v>-74.554169706584716</v>
      </c>
      <c r="L43" s="271">
        <v>-64.021071856703614</v>
      </c>
      <c r="M43" s="271">
        <v>-25.37659661847929</v>
      </c>
      <c r="N43" s="271">
        <v>-112.82899892985135</v>
      </c>
      <c r="O43" s="271">
        <v>-129.04129645678231</v>
      </c>
      <c r="P43" s="271">
        <v>-101.84240884574676</v>
      </c>
      <c r="Q43" s="271">
        <v>-85.746431424183186</v>
      </c>
      <c r="R43" s="271">
        <v>-125.92169330145815</v>
      </c>
      <c r="S43"/>
      <c r="T43" s="271">
        <v>-292.59296718176518</v>
      </c>
      <c r="U43" s="271">
        <v>-301.61302522434477</v>
      </c>
      <c r="V43" s="271">
        <v>-253.6507152584033</v>
      </c>
      <c r="W43" s="271">
        <v>-177.1422606602988</v>
      </c>
      <c r="X43" s="271">
        <v>-154.85505539488665</v>
      </c>
      <c r="Y43" s="271">
        <v>-185.16840401756144</v>
      </c>
      <c r="Z43" s="271">
        <v>-232.20902785812976</v>
      </c>
      <c r="AA43" s="271">
        <v>-272.05175794508403</v>
      </c>
      <c r="AC43" s="271">
        <v>-178.66726460436436</v>
      </c>
      <c r="AD43" s="271">
        <v>-113.6263951531166</v>
      </c>
      <c r="AE43" s="271">
        <v>-61.028092150454789</v>
      </c>
      <c r="AF43" s="271">
        <v>-53.73591325238673</v>
      </c>
      <c r="AG43" s="271">
        <v>-75.268358064701019</v>
      </c>
      <c r="AH43" s="271">
        <v>-114.23089585233932</v>
      </c>
      <c r="AI43" s="271">
        <v>-147.49027321106115</v>
      </c>
      <c r="AK43" s="271">
        <v>-178.66726460436436</v>
      </c>
      <c r="AL43" s="271">
        <v>-113.6263951531166</v>
      </c>
      <c r="AM43" s="271">
        <v>-61.028092150454789</v>
      </c>
      <c r="AN43" s="271">
        <v>-53.73591325238673</v>
      </c>
      <c r="AO43" s="271">
        <v>-75.268358064701019</v>
      </c>
      <c r="AP43" s="271">
        <v>-114.23089585233932</v>
      </c>
      <c r="AQ43" s="271">
        <v>-147.49027321106115</v>
      </c>
      <c r="AS43" s="271">
        <v>-207.60145798852463</v>
      </c>
      <c r="AT43" s="271">
        <v>-222.32368391412257</v>
      </c>
      <c r="AU43" s="271">
        <v>-255.38187635086862</v>
      </c>
      <c r="AV43" s="271">
        <v>-277.26047389494693</v>
      </c>
      <c r="AW43" s="271">
        <v>-294.11732466217694</v>
      </c>
      <c r="AX43" s="271">
        <v>-303.19981850146883</v>
      </c>
      <c r="AY43" s="271">
        <v>-307.22073685792992</v>
      </c>
      <c r="BA43" s="271">
        <v>-207.60145798852463</v>
      </c>
      <c r="BB43" s="271">
        <v>-222.32368391412257</v>
      </c>
      <c r="BC43" s="271">
        <v>-255.38187635086862</v>
      </c>
      <c r="BD43" s="271">
        <v>-277.26047389494693</v>
      </c>
      <c r="BE43" s="271">
        <v>-294.11732466217694</v>
      </c>
      <c r="BF43" s="271">
        <v>-303.19981850146883</v>
      </c>
      <c r="BG43" s="271">
        <v>-307.22073685792992</v>
      </c>
      <c r="BH43"/>
      <c r="BI43"/>
      <c r="BJ43"/>
      <c r="BK43"/>
      <c r="BL43"/>
      <c r="BM43"/>
      <c r="BN43"/>
      <c r="BO43"/>
    </row>
    <row r="44" spans="1:147" x14ac:dyDescent="0.25">
      <c r="B44" s="169" t="s">
        <v>310</v>
      </c>
      <c r="C44" s="44" t="s">
        <v>62</v>
      </c>
      <c r="D44" s="98" t="s">
        <v>87</v>
      </c>
      <c r="E44" s="45">
        <v>740.51905753713197</v>
      </c>
      <c r="F44" s="45">
        <v>711.3635409650276</v>
      </c>
      <c r="G44" s="45">
        <v>667.748921457189</v>
      </c>
      <c r="H44" s="45">
        <v>600.65831022838427</v>
      </c>
      <c r="I44" s="45">
        <v>542.41342151269305</v>
      </c>
      <c r="J44" s="45">
        <v>534.79207339825837</v>
      </c>
      <c r="K44" s="45">
        <v>540.9877854469006</v>
      </c>
      <c r="L44" s="45">
        <v>530.43484301223475</v>
      </c>
      <c r="M44" s="45">
        <v>514.76123537412684</v>
      </c>
      <c r="N44" s="45">
        <v>483.94259815434617</v>
      </c>
      <c r="O44" s="45">
        <v>492.89359301794991</v>
      </c>
      <c r="P44" s="45">
        <v>487.74146485292493</v>
      </c>
      <c r="Q44" s="45">
        <v>476.98323495568559</v>
      </c>
      <c r="R44" s="45">
        <v>441.6642626104005</v>
      </c>
      <c r="S44" s="9"/>
      <c r="T44" s="52">
        <v>557.04881915945771</v>
      </c>
      <c r="U44" s="52">
        <v>464.70678532332875</v>
      </c>
      <c r="V44" s="52">
        <v>355.34714482339888</v>
      </c>
      <c r="W44" s="52">
        <v>261.90518595838705</v>
      </c>
      <c r="X44" s="52">
        <v>220.3404499950139</v>
      </c>
      <c r="Y44" s="52">
        <v>189.4654576250486</v>
      </c>
      <c r="Z44" s="52">
        <v>165.92373577853718</v>
      </c>
      <c r="AA44" s="52">
        <v>148.08748516593405</v>
      </c>
      <c r="AB44" s="51"/>
      <c r="AC44" s="52">
        <v>464.70678532332875</v>
      </c>
      <c r="AD44" s="52">
        <v>355.34714482339888</v>
      </c>
      <c r="AE44" s="52">
        <v>261.90518595838705</v>
      </c>
      <c r="AF44" s="52">
        <v>220.3404499950139</v>
      </c>
      <c r="AG44" s="52">
        <v>189.4654576250486</v>
      </c>
      <c r="AH44" s="52">
        <v>165.92373577853718</v>
      </c>
      <c r="AI44" s="52">
        <v>148.08748516593405</v>
      </c>
      <c r="AK44" s="52">
        <v>464.70678532332875</v>
      </c>
      <c r="AL44" s="52">
        <v>355.34714482339888</v>
      </c>
      <c r="AM44" s="52">
        <v>261.90518595838705</v>
      </c>
      <c r="AN44" s="52">
        <v>220.3404499950139</v>
      </c>
      <c r="AO44" s="52">
        <v>189.4654576250486</v>
      </c>
      <c r="AP44" s="52">
        <v>165.92373577853718</v>
      </c>
      <c r="AQ44" s="52">
        <v>148.08748516593405</v>
      </c>
      <c r="AS44" s="52">
        <v>464.70678532332875</v>
      </c>
      <c r="AT44" s="52">
        <v>355.34714482339888</v>
      </c>
      <c r="AU44" s="52">
        <v>261.90518595838705</v>
      </c>
      <c r="AV44" s="52">
        <v>220.3404499950139</v>
      </c>
      <c r="AW44" s="52">
        <v>189.4654576250486</v>
      </c>
      <c r="AX44" s="52">
        <v>165.92373577853718</v>
      </c>
      <c r="AY44" s="52">
        <v>148.08748516593405</v>
      </c>
      <c r="BA44" s="52">
        <v>464.70678532332875</v>
      </c>
      <c r="BB44" s="52">
        <v>355.34714482339888</v>
      </c>
      <c r="BC44" s="52">
        <v>261.90518595838705</v>
      </c>
      <c r="BD44" s="52">
        <v>220.3404499950139</v>
      </c>
      <c r="BE44" s="52">
        <v>189.4654576250486</v>
      </c>
      <c r="BF44" s="52">
        <v>165.92373577853718</v>
      </c>
      <c r="BG44" s="52">
        <v>148.08748516593405</v>
      </c>
      <c r="BI44" s="52">
        <v>1017.872315614772</v>
      </c>
      <c r="BJ44" s="52">
        <v>1120.9143862446731</v>
      </c>
      <c r="BK44" s="52">
        <v>1181.3846757419931</v>
      </c>
      <c r="BL44" s="52">
        <v>1218.9694833467906</v>
      </c>
      <c r="BM44" s="52">
        <v>1243.0015027987038</v>
      </c>
      <c r="BN44" s="52">
        <v>1259.1229418760256</v>
      </c>
      <c r="BO44" s="52">
        <v>1272.321531301327</v>
      </c>
    </row>
    <row r="45" spans="1:147" x14ac:dyDescent="0.25">
      <c r="B45" s="169" t="s">
        <v>310</v>
      </c>
      <c r="C45" s="49" t="s">
        <v>128</v>
      </c>
      <c r="D45" s="98" t="s">
        <v>87</v>
      </c>
      <c r="E45" s="50">
        <v>20456.750827435237</v>
      </c>
      <c r="F45" s="50">
        <v>20625.254840015048</v>
      </c>
      <c r="G45" s="50">
        <v>20789.283567580595</v>
      </c>
      <c r="H45" s="50">
        <v>21514.460753157702</v>
      </c>
      <c r="I45" s="50">
        <v>19530.104334679767</v>
      </c>
      <c r="J45" s="50">
        <v>19555.215143410518</v>
      </c>
      <c r="K45" s="50">
        <v>19565.612571200632</v>
      </c>
      <c r="L45" s="50">
        <v>19004.839890328254</v>
      </c>
      <c r="M45" s="50">
        <v>18307.644487177207</v>
      </c>
      <c r="N45" s="50">
        <v>16575.012048389501</v>
      </c>
      <c r="O45" s="50">
        <v>16750.902158416895</v>
      </c>
      <c r="P45" s="50">
        <v>17607.612941242667</v>
      </c>
      <c r="Q45" s="50">
        <v>17366.76391301402</v>
      </c>
      <c r="R45" s="50">
        <v>17502.137608891779</v>
      </c>
      <c r="S45" s="8"/>
      <c r="T45" s="53">
        <v>17453.495149759248</v>
      </c>
      <c r="U45" s="53">
        <v>17129.395309863921</v>
      </c>
      <c r="V45" s="53">
        <v>16960.928260048768</v>
      </c>
      <c r="W45" s="53">
        <v>16875.513270201205</v>
      </c>
      <c r="X45" s="53">
        <v>16800.654004378157</v>
      </c>
      <c r="Y45" s="53">
        <v>16019.255261994011</v>
      </c>
      <c r="Z45" s="53">
        <v>15886.01853751733</v>
      </c>
      <c r="AA45" s="53">
        <v>15694.277784705086</v>
      </c>
      <c r="AB45" s="51"/>
      <c r="AC45" s="53">
        <v>16903.658312520329</v>
      </c>
      <c r="AD45" s="53">
        <v>16484.036541342015</v>
      </c>
      <c r="AE45" s="53">
        <v>14847.908696469449</v>
      </c>
      <c r="AF45" s="53">
        <v>11197.047371269011</v>
      </c>
      <c r="AG45" s="53">
        <v>9129.8223992023268</v>
      </c>
      <c r="AH45" s="53">
        <v>7711.374301101474</v>
      </c>
      <c r="AI45" s="53">
        <v>5986.9691688529711</v>
      </c>
      <c r="AK45" s="53">
        <v>16903.622926054617</v>
      </c>
      <c r="AL45" s="53">
        <v>16483.863408681322</v>
      </c>
      <c r="AM45" s="53">
        <v>14847.507332246998</v>
      </c>
      <c r="AN45" s="53">
        <v>11865.400489718473</v>
      </c>
      <c r="AO45" s="53">
        <v>9848.0858594828696</v>
      </c>
      <c r="AP45" s="53">
        <v>8950.1100067768803</v>
      </c>
      <c r="AQ45" s="53">
        <v>6647.2652024329927</v>
      </c>
      <c r="AS45" s="53">
        <v>16703.843494143039</v>
      </c>
      <c r="AT45" s="51">
        <v>15766.49148653643</v>
      </c>
      <c r="AU45" s="53">
        <v>13080.046148716896</v>
      </c>
      <c r="AV45" s="53">
        <v>9261.1717995625895</v>
      </c>
      <c r="AW45" s="53">
        <v>6299.8742466390422</v>
      </c>
      <c r="AX45" s="53">
        <v>4297.8128244983036</v>
      </c>
      <c r="AY45" s="53">
        <v>2254.1400020476462</v>
      </c>
      <c r="BA45" s="53">
        <v>16703.843494143039</v>
      </c>
      <c r="BB45" s="53">
        <v>15766.49148653643</v>
      </c>
      <c r="BC45" s="58">
        <v>13080.047231845974</v>
      </c>
      <c r="BD45" s="53">
        <v>9719.5364147507826</v>
      </c>
      <c r="BE45" s="53">
        <v>6781.8413671690751</v>
      </c>
      <c r="BF45" s="53">
        <v>4813.8138204786137</v>
      </c>
      <c r="BG45" s="53">
        <v>2292.4132056805106</v>
      </c>
      <c r="BI45" s="53">
        <f>SUM(BI26,BI34:BI44)</f>
        <v>20634.609825397991</v>
      </c>
      <c r="BJ45" s="53">
        <f t="shared" ref="BJ45:BO45" si="6">SUM(BJ26,BJ34:BJ44)</f>
        <v>21354.835263887748</v>
      </c>
      <c r="BK45" s="53">
        <f t="shared" si="6"/>
        <v>22011.781027112007</v>
      </c>
      <c r="BL45" s="53">
        <f t="shared" si="6"/>
        <v>22603.849002026473</v>
      </c>
      <c r="BM45" s="53">
        <f t="shared" si="6"/>
        <v>23545.364396489986</v>
      </c>
      <c r="BN45" s="53">
        <f t="shared" si="6"/>
        <v>23743.483500201241</v>
      </c>
      <c r="BO45" s="53">
        <f t="shared" si="6"/>
        <v>23646.148136434003</v>
      </c>
    </row>
    <row r="46" spans="1:147" x14ac:dyDescent="0.25">
      <c r="B46" s="169" t="s">
        <v>310</v>
      </c>
      <c r="C46" s="49" t="s">
        <v>242</v>
      </c>
      <c r="D46" s="272" t="s">
        <v>87</v>
      </c>
      <c r="E46" s="50">
        <f>E45+E36</f>
        <v>13335.846108304595</v>
      </c>
      <c r="F46" s="50">
        <f t="shared" ref="F46:R46" si="7">F45+F36</f>
        <v>13516.880653630375</v>
      </c>
      <c r="G46" s="50">
        <f t="shared" si="7"/>
        <v>13383.959413189032</v>
      </c>
      <c r="H46" s="50">
        <f t="shared" si="7"/>
        <v>15267.290152634872</v>
      </c>
      <c r="I46" s="50">
        <f t="shared" si="7"/>
        <v>13343.283633221195</v>
      </c>
      <c r="J46" s="50">
        <f t="shared" si="7"/>
        <v>13429.754317553838</v>
      </c>
      <c r="K46" s="50">
        <f t="shared" si="7"/>
        <v>13523.843384005277</v>
      </c>
      <c r="L46" s="50">
        <f t="shared" si="7"/>
        <v>13028.706651286295</v>
      </c>
      <c r="M46" s="50">
        <f t="shared" si="7"/>
        <v>10980.731876976701</v>
      </c>
      <c r="N46" s="50">
        <f t="shared" si="7"/>
        <v>16611.922663758596</v>
      </c>
      <c r="O46" s="50">
        <f t="shared" si="7"/>
        <v>16741.622997960359</v>
      </c>
      <c r="P46" s="50">
        <f t="shared" si="7"/>
        <v>17750.331851622886</v>
      </c>
      <c r="Q46" s="50">
        <f t="shared" si="7"/>
        <v>17191.657535015111</v>
      </c>
      <c r="R46" s="50">
        <f t="shared" si="7"/>
        <v>17745.281429136605</v>
      </c>
      <c r="T46" s="50">
        <f t="shared" ref="T46:AA46" si="8">T45+T36</f>
        <v>16002.216567818374</v>
      </c>
      <c r="U46" s="50">
        <f t="shared" si="8"/>
        <v>12265.645286264509</v>
      </c>
      <c r="V46" s="50">
        <f t="shared" si="8"/>
        <v>12555.722512455981</v>
      </c>
      <c r="W46" s="50">
        <f t="shared" si="8"/>
        <v>11080.369300816157</v>
      </c>
      <c r="X46" s="50">
        <f t="shared" si="8"/>
        <v>13227.989565547297</v>
      </c>
      <c r="Y46" s="50">
        <f t="shared" si="8"/>
        <v>13581.723410099537</v>
      </c>
      <c r="Z46" s="50">
        <f t="shared" si="8"/>
        <v>15512.227943131795</v>
      </c>
      <c r="AA46" s="50">
        <f t="shared" si="8"/>
        <v>14898.819669287253</v>
      </c>
      <c r="AC46" s="50">
        <f t="shared" ref="AC46:AI46" si="9">AC45+AC36</f>
        <v>11261.274427627201</v>
      </c>
      <c r="AD46" s="50">
        <f t="shared" si="9"/>
        <v>10919.006638929915</v>
      </c>
      <c r="AE46" s="50">
        <f t="shared" si="9"/>
        <v>8468.7404596620927</v>
      </c>
      <c r="AF46" s="50">
        <f t="shared" si="9"/>
        <v>6236.0522366944242</v>
      </c>
      <c r="AG46" s="50">
        <f t="shared" si="9"/>
        <v>5000.2747627466169</v>
      </c>
      <c r="AH46" s="50">
        <f t="shared" si="9"/>
        <v>5184.2396089128579</v>
      </c>
      <c r="AI46" s="50">
        <f t="shared" si="9"/>
        <v>3628.3225647383192</v>
      </c>
      <c r="AK46" s="50">
        <f t="shared" ref="AK46:AQ46" si="10">AK45+AK36</f>
        <v>11261.239041161489</v>
      </c>
      <c r="AL46" s="50">
        <f t="shared" si="10"/>
        <v>10918.833506269222</v>
      </c>
      <c r="AM46" s="50">
        <f t="shared" si="10"/>
        <v>8468.3390954396418</v>
      </c>
      <c r="AN46" s="50">
        <f t="shared" si="10"/>
        <v>6904.4053551438865</v>
      </c>
      <c r="AO46" s="50">
        <f t="shared" si="10"/>
        <v>5718.5382230271598</v>
      </c>
      <c r="AP46" s="50">
        <f t="shared" si="10"/>
        <v>6422.9753145882642</v>
      </c>
      <c r="AQ46" s="50">
        <f t="shared" si="10"/>
        <v>4288.6185983183404</v>
      </c>
      <c r="AS46" s="50">
        <f t="shared" ref="AS46:AY46" si="11">AS45+AS36</f>
        <v>13007.969220975303</v>
      </c>
      <c r="AT46" s="50">
        <f t="shared" si="11"/>
        <v>12468.347451882064</v>
      </c>
      <c r="AU46" s="50">
        <f t="shared" si="11"/>
        <v>9848.5659734772416</v>
      </c>
      <c r="AV46" s="50">
        <f t="shared" si="11"/>
        <v>6333.8310165666699</v>
      </c>
      <c r="AW46" s="50">
        <f t="shared" si="11"/>
        <v>3181.637112411343</v>
      </c>
      <c r="AX46" s="50">
        <f t="shared" si="11"/>
        <v>1242.5412056609771</v>
      </c>
      <c r="AY46" s="50">
        <f t="shared" si="11"/>
        <v>-1269.5406246412185</v>
      </c>
      <c r="BA46" s="50">
        <f t="shared" ref="BA46:BG46" si="12">BA45+BA36</f>
        <v>13007.969220975303</v>
      </c>
      <c r="BB46" s="50">
        <f t="shared" si="12"/>
        <v>12468.347451882064</v>
      </c>
      <c r="BC46" s="50">
        <f t="shared" si="12"/>
        <v>9848.56705660632</v>
      </c>
      <c r="BD46" s="50">
        <f t="shared" si="12"/>
        <v>6792.1956317548629</v>
      </c>
      <c r="BE46" s="50">
        <f t="shared" si="12"/>
        <v>3663.6042329413758</v>
      </c>
      <c r="BF46" s="50">
        <f t="shared" si="12"/>
        <v>1758.5422016412872</v>
      </c>
      <c r="BG46" s="50">
        <f t="shared" si="12"/>
        <v>-1231.2674210083542</v>
      </c>
      <c r="BI46" s="50">
        <f t="shared" ref="BI46:BO46" si="13">BI45+BI36</f>
        <v>20634.609825397991</v>
      </c>
      <c r="BJ46" s="50">
        <f t="shared" si="13"/>
        <v>21354.835263887748</v>
      </c>
      <c r="BK46" s="50">
        <f t="shared" si="13"/>
        <v>22011.781027112007</v>
      </c>
      <c r="BL46" s="50">
        <f t="shared" si="13"/>
        <v>22603.849002026473</v>
      </c>
      <c r="BM46" s="50">
        <f t="shared" si="13"/>
        <v>23545.364396489986</v>
      </c>
      <c r="BN46" s="50">
        <f t="shared" si="13"/>
        <v>23743.483500201241</v>
      </c>
      <c r="BO46" s="50">
        <f t="shared" si="13"/>
        <v>23646.148136434003</v>
      </c>
    </row>
    <row r="47" spans="1:147" x14ac:dyDescent="0.25">
      <c r="B47" s="169" t="s">
        <v>310</v>
      </c>
      <c r="C47" s="44" t="s">
        <v>88</v>
      </c>
      <c r="D47" s="45">
        <v>20344.726102383695</v>
      </c>
    </row>
    <row r="49" spans="2:67" x14ac:dyDescent="0.25">
      <c r="B49" s="156" t="s">
        <v>253</v>
      </c>
      <c r="C49" s="153"/>
      <c r="D49" s="154"/>
      <c r="E49" s="151"/>
      <c r="F49" s="151"/>
      <c r="G49" s="151"/>
      <c r="H49" s="151"/>
      <c r="I49" s="151"/>
      <c r="J49" s="151"/>
      <c r="K49" s="151"/>
      <c r="L49" s="151"/>
      <c r="M49" s="151"/>
      <c r="N49" s="151"/>
      <c r="O49" s="151"/>
      <c r="P49" s="139"/>
      <c r="Q49" s="139"/>
      <c r="R49" s="139"/>
      <c r="S49" s="130"/>
      <c r="T49" s="155"/>
      <c r="U49" s="155"/>
      <c r="V49" s="155"/>
      <c r="W49" s="155"/>
      <c r="X49" s="155"/>
      <c r="Y49" s="155"/>
      <c r="Z49" s="155"/>
      <c r="AA49" s="155"/>
      <c r="AB49" s="130"/>
      <c r="AC49" s="155"/>
      <c r="AD49" s="155"/>
      <c r="AE49" s="155"/>
      <c r="AF49" s="155"/>
      <c r="AG49" s="155"/>
      <c r="AH49" s="155"/>
      <c r="AI49" s="155"/>
      <c r="AJ49" s="130"/>
      <c r="AK49" s="155"/>
      <c r="AL49" s="155"/>
      <c r="AM49" s="155"/>
      <c r="AN49" s="155"/>
      <c r="AO49" s="155"/>
      <c r="AP49" s="155"/>
      <c r="AQ49" s="155"/>
      <c r="AR49" s="130"/>
      <c r="AS49" s="155"/>
      <c r="AT49" s="155"/>
      <c r="AU49" s="155"/>
      <c r="AV49" s="155"/>
      <c r="AW49" s="155"/>
      <c r="AX49" s="155"/>
      <c r="AY49" s="155"/>
      <c r="AZ49" s="130"/>
      <c r="BA49" s="155"/>
      <c r="BB49" s="155"/>
      <c r="BC49" s="155"/>
      <c r="BD49" s="155"/>
      <c r="BE49" s="155"/>
      <c r="BF49" s="155"/>
      <c r="BG49" s="155"/>
      <c r="BH49" s="130"/>
      <c r="BI49" s="155"/>
      <c r="BJ49" s="155"/>
      <c r="BK49" s="155"/>
      <c r="BL49" s="155"/>
      <c r="BM49" s="155"/>
      <c r="BN49" s="155"/>
      <c r="BO49" s="155"/>
    </row>
    <row r="50" spans="2:67" x14ac:dyDescent="0.25">
      <c r="B50" s="169" t="s">
        <v>120</v>
      </c>
      <c r="C50" s="131" t="s">
        <v>120</v>
      </c>
      <c r="D50" s="132"/>
      <c r="E50" s="132"/>
      <c r="F50" s="132"/>
      <c r="G50" s="132"/>
      <c r="H50" s="132"/>
      <c r="I50" s="132"/>
      <c r="J50" s="132"/>
      <c r="K50" s="132"/>
      <c r="L50" s="132"/>
      <c r="M50" s="132"/>
      <c r="N50" s="132"/>
      <c r="O50" s="132"/>
      <c r="P50" s="132"/>
      <c r="Q50" s="132"/>
      <c r="R50" s="132"/>
      <c r="T50" s="132"/>
      <c r="U50" s="132"/>
      <c r="V50" s="132"/>
      <c r="W50" s="132"/>
      <c r="X50" s="132"/>
      <c r="Y50" s="132"/>
      <c r="Z50" s="132"/>
      <c r="AA50" s="132"/>
      <c r="AC50" s="133"/>
      <c r="AD50" s="133"/>
      <c r="AE50" s="133"/>
      <c r="AF50" s="133"/>
      <c r="AG50" s="133"/>
      <c r="AH50" s="133"/>
      <c r="AI50" s="133"/>
      <c r="AK50" s="133"/>
      <c r="AL50" s="133"/>
      <c r="AM50" s="133"/>
      <c r="AN50" s="133"/>
      <c r="AO50" s="133"/>
      <c r="AP50" s="133"/>
      <c r="AQ50" s="133"/>
      <c r="AS50" s="133"/>
      <c r="AT50" s="133"/>
      <c r="AU50" s="133"/>
      <c r="AV50" s="133"/>
      <c r="AW50" s="133"/>
      <c r="AX50" s="133"/>
      <c r="AY50" s="133"/>
      <c r="BA50" s="133"/>
      <c r="BB50" s="133"/>
      <c r="BC50" s="133"/>
      <c r="BD50" s="133"/>
      <c r="BE50" s="133"/>
      <c r="BF50" s="133"/>
      <c r="BG50" s="133"/>
      <c r="BI50" s="133"/>
      <c r="BJ50" s="133"/>
      <c r="BK50" s="133"/>
      <c r="BL50" s="133"/>
      <c r="BM50" s="133"/>
      <c r="BN50" s="133"/>
      <c r="BO50" s="133"/>
    </row>
    <row r="51" spans="2:67" x14ac:dyDescent="0.25">
      <c r="B51" s="169" t="s">
        <v>309</v>
      </c>
      <c r="C51" s="44" t="s">
        <v>53</v>
      </c>
      <c r="D51" s="98" t="s">
        <v>87</v>
      </c>
      <c r="E51" s="45">
        <f t="shared" ref="E51:R51" si="14">E26-E9</f>
        <v>7778.7859999999982</v>
      </c>
      <c r="F51" s="45">
        <f t="shared" si="14"/>
        <v>7853.1990000000005</v>
      </c>
      <c r="G51" s="45">
        <f t="shared" si="14"/>
        <v>8079.4889999999996</v>
      </c>
      <c r="H51" s="45">
        <f t="shared" si="14"/>
        <v>7866.6124550841778</v>
      </c>
      <c r="I51" s="45">
        <f t="shared" si="14"/>
        <v>7350.6339100000005</v>
      </c>
      <c r="J51" s="45">
        <f t="shared" si="14"/>
        <v>7437.386199999999</v>
      </c>
      <c r="K51" s="45">
        <f t="shared" si="14"/>
        <v>7358.6622852609398</v>
      </c>
      <c r="L51" s="45">
        <f t="shared" si="14"/>
        <v>7010.2332649674863</v>
      </c>
      <c r="M51" s="45">
        <f t="shared" si="14"/>
        <v>6735.3744141141451</v>
      </c>
      <c r="N51" s="45">
        <f t="shared" si="14"/>
        <v>5433.4843708604831</v>
      </c>
      <c r="O51" s="45">
        <f t="shared" si="14"/>
        <v>5476.2910000000011</v>
      </c>
      <c r="P51" s="45">
        <f t="shared" si="14"/>
        <v>5857.9359999999979</v>
      </c>
      <c r="Q51" s="45">
        <f t="shared" si="14"/>
        <v>5877.9670000000042</v>
      </c>
      <c r="R51" s="45">
        <f t="shared" si="14"/>
        <v>5761.5109999999986</v>
      </c>
      <c r="S51" s="277"/>
      <c r="T51" s="52">
        <f t="shared" ref="T51:AA60" si="15">T26-T9</f>
        <v>5877.9670000000033</v>
      </c>
      <c r="U51" s="52">
        <f t="shared" si="15"/>
        <v>5472.4338575161073</v>
      </c>
      <c r="V51" s="52">
        <f t="shared" si="15"/>
        <v>5436.8750426160732</v>
      </c>
      <c r="W51" s="52">
        <f t="shared" si="15"/>
        <v>5512.680880449645</v>
      </c>
      <c r="X51" s="52">
        <f t="shared" si="15"/>
        <v>5761.7127971107211</v>
      </c>
      <c r="Y51" s="52">
        <f t="shared" si="15"/>
        <v>5423.772333213582</v>
      </c>
      <c r="Z51" s="52">
        <f t="shared" si="15"/>
        <v>5634.6157703464351</v>
      </c>
      <c r="AA51" s="52">
        <f t="shared" si="15"/>
        <v>5732.2118759859659</v>
      </c>
      <c r="AC51" s="52">
        <f t="shared" ref="AC51:AI60" si="16">AC26-AC9</f>
        <v>5388.5817872671751</v>
      </c>
      <c r="AD51" s="52">
        <f t="shared" si="16"/>
        <v>5371.8383630592225</v>
      </c>
      <c r="AE51" s="52">
        <f t="shared" si="16"/>
        <v>4399.3447836471059</v>
      </c>
      <c r="AF51" s="52">
        <f t="shared" si="16"/>
        <v>1899.5334366078705</v>
      </c>
      <c r="AG51" s="52">
        <f t="shared" si="16"/>
        <v>1554.2470735696315</v>
      </c>
      <c r="AH51" s="52">
        <f t="shared" si="16"/>
        <v>1401.9259511603086</v>
      </c>
      <c r="AI51" s="52">
        <f t="shared" si="16"/>
        <v>938.38139170192153</v>
      </c>
      <c r="AK51" s="52">
        <f t="shared" ref="AK51:AQ60" si="17">AK26-AK9</f>
        <v>5388.5817872671769</v>
      </c>
      <c r="AL51" s="52">
        <f t="shared" si="17"/>
        <v>5371.8383630592234</v>
      </c>
      <c r="AM51" s="52">
        <f t="shared" si="17"/>
        <v>4399.3447836471087</v>
      </c>
      <c r="AN51" s="52">
        <f t="shared" si="17"/>
        <v>2554.0980820544064</v>
      </c>
      <c r="AO51" s="52">
        <f t="shared" si="17"/>
        <v>2247.8889416288412</v>
      </c>
      <c r="AP51" s="52">
        <f t="shared" si="17"/>
        <v>2605.7677677741558</v>
      </c>
      <c r="AQ51" s="52">
        <f t="shared" si="17"/>
        <v>1562.7817933361562</v>
      </c>
      <c r="AS51" s="52">
        <f t="shared" ref="AS51:AY60" si="18">AS26-AS9</f>
        <v>5266.0288416492895</v>
      </c>
      <c r="AT51" s="52">
        <f t="shared" si="18"/>
        <v>5050.4143568849759</v>
      </c>
      <c r="AU51" s="52">
        <f t="shared" si="18"/>
        <v>3685.5748596625954</v>
      </c>
      <c r="AV51" s="52">
        <f t="shared" si="18"/>
        <v>1545.2767263909163</v>
      </c>
      <c r="AW51" s="52">
        <f t="shared" si="18"/>
        <v>1209.4778414693874</v>
      </c>
      <c r="AX51" s="52">
        <f t="shared" si="18"/>
        <v>818.66450696250877</v>
      </c>
      <c r="AY51" s="52">
        <f t="shared" si="18"/>
        <v>22.946276696374525</v>
      </c>
      <c r="BA51" s="52">
        <f t="shared" ref="BA51:BG60" si="19">BA26-BA9</f>
        <v>5266.0288416492895</v>
      </c>
      <c r="BB51" s="52">
        <f t="shared" si="19"/>
        <v>5050.4143568849759</v>
      </c>
      <c r="BC51" s="52">
        <f t="shared" si="19"/>
        <v>3685.5748596625972</v>
      </c>
      <c r="BD51" s="52">
        <f t="shared" si="19"/>
        <v>2016.1665609599459</v>
      </c>
      <c r="BE51" s="52">
        <f t="shared" si="19"/>
        <v>1675.1663691083668</v>
      </c>
      <c r="BF51" s="52">
        <f t="shared" si="19"/>
        <v>1334.1528123146345</v>
      </c>
      <c r="BG51" s="52">
        <f t="shared" si="19"/>
        <v>22.946502490791318</v>
      </c>
      <c r="BI51" s="52">
        <f t="shared" ref="BI51:BO60" si="20">BI26-BI9</f>
        <v>7175.3914456339044</v>
      </c>
      <c r="BJ51" s="52">
        <f t="shared" si="20"/>
        <v>7217.6312315424766</v>
      </c>
      <c r="BK51" s="52">
        <f t="shared" si="20"/>
        <v>7210.4132407086909</v>
      </c>
      <c r="BL51" s="52">
        <f t="shared" si="20"/>
        <v>7238.5180923418011</v>
      </c>
      <c r="BM51" s="52">
        <f t="shared" si="20"/>
        <v>7272.2053866511178</v>
      </c>
      <c r="BN51" s="52">
        <f t="shared" si="20"/>
        <v>7304.6986341164375</v>
      </c>
      <c r="BO51" s="52">
        <f t="shared" si="20"/>
        <v>7338.2813314314753</v>
      </c>
    </row>
    <row r="52" spans="2:67" x14ac:dyDescent="0.25">
      <c r="B52" s="169" t="s">
        <v>309</v>
      </c>
      <c r="C52" s="46" t="s">
        <v>54</v>
      </c>
      <c r="D52" s="98" t="s">
        <v>87</v>
      </c>
      <c r="E52" s="45">
        <f t="shared" ref="E52:R52" si="21">E27-E10</f>
        <v>7696.4089999999997</v>
      </c>
      <c r="F52" s="45">
        <f t="shared" si="21"/>
        <v>7756.1059999999998</v>
      </c>
      <c r="G52" s="45">
        <f t="shared" si="21"/>
        <v>7976.4019999999982</v>
      </c>
      <c r="H52" s="45">
        <f t="shared" si="21"/>
        <v>7778.6041679933751</v>
      </c>
      <c r="I52" s="45">
        <f t="shared" si="21"/>
        <v>7259.4510100000007</v>
      </c>
      <c r="J52" s="45">
        <f t="shared" si="21"/>
        <v>7346.0319499999987</v>
      </c>
      <c r="K52" s="45">
        <f t="shared" si="21"/>
        <v>7255.8433927209408</v>
      </c>
      <c r="L52" s="45">
        <f t="shared" si="21"/>
        <v>6900.8090647674871</v>
      </c>
      <c r="M52" s="45">
        <f t="shared" si="21"/>
        <v>6656.0510532741446</v>
      </c>
      <c r="N52" s="45">
        <f t="shared" si="21"/>
        <v>5383.5391489804833</v>
      </c>
      <c r="O52" s="45">
        <f t="shared" si="21"/>
        <v>5420.9210000000012</v>
      </c>
      <c r="P52" s="45">
        <f t="shared" si="21"/>
        <v>5793.1219999999994</v>
      </c>
      <c r="Q52" s="45">
        <f t="shared" si="21"/>
        <v>5803.9560000000029</v>
      </c>
      <c r="R52" s="45">
        <f t="shared" si="21"/>
        <v>5693.0359999999973</v>
      </c>
      <c r="S52" s="277"/>
      <c r="T52" s="52">
        <f t="shared" si="15"/>
        <v>5803.9560000000029</v>
      </c>
      <c r="U52" s="52">
        <f t="shared" si="15"/>
        <v>5412.6648445584406</v>
      </c>
      <c r="V52" s="52">
        <f t="shared" si="15"/>
        <v>5378.2384540525372</v>
      </c>
      <c r="W52" s="52">
        <f t="shared" si="15"/>
        <v>5461.9449209746072</v>
      </c>
      <c r="X52" s="52">
        <f t="shared" si="15"/>
        <v>5708.7400647471786</v>
      </c>
      <c r="Y52" s="52">
        <f t="shared" si="15"/>
        <v>5386.1640608039042</v>
      </c>
      <c r="Z52" s="52">
        <f t="shared" si="15"/>
        <v>5597.3774703941681</v>
      </c>
      <c r="AA52" s="52">
        <f t="shared" si="15"/>
        <v>5696.1044390583193</v>
      </c>
      <c r="AC52" s="52">
        <f t="shared" si="16"/>
        <v>5330.0117798899591</v>
      </c>
      <c r="AD52" s="52">
        <f t="shared" si="16"/>
        <v>5314.4402290487315</v>
      </c>
      <c r="AE52" s="52">
        <f t="shared" si="16"/>
        <v>4353.6175105160482</v>
      </c>
      <c r="AF52" s="52">
        <f t="shared" si="16"/>
        <v>1853.0166483560834</v>
      </c>
      <c r="AG52" s="52">
        <f t="shared" si="16"/>
        <v>1515.9690524827411</v>
      </c>
      <c r="AH52" s="52">
        <f t="shared" si="16"/>
        <v>1359.4171281529298</v>
      </c>
      <c r="AI52" s="52">
        <f t="shared" si="16"/>
        <v>897.47017221704755</v>
      </c>
      <c r="AK52" s="52">
        <f t="shared" si="17"/>
        <v>5330.011779889961</v>
      </c>
      <c r="AL52" s="52">
        <f t="shared" si="17"/>
        <v>5314.4402290487315</v>
      </c>
      <c r="AM52" s="52">
        <f t="shared" si="17"/>
        <v>4353.6175105160501</v>
      </c>
      <c r="AN52" s="52">
        <f t="shared" si="17"/>
        <v>2509.5370754153992</v>
      </c>
      <c r="AO52" s="52">
        <f t="shared" si="17"/>
        <v>2204.1876089588031</v>
      </c>
      <c r="AP52" s="52">
        <f t="shared" si="17"/>
        <v>2565.9501126034006</v>
      </c>
      <c r="AQ52" s="52">
        <f t="shared" si="17"/>
        <v>1523.0703442760664</v>
      </c>
      <c r="AS52" s="52">
        <f t="shared" si="18"/>
        <v>5208.5916847020353</v>
      </c>
      <c r="AT52" s="52">
        <f t="shared" si="18"/>
        <v>4995.7856966721401</v>
      </c>
      <c r="AU52" s="52">
        <f t="shared" si="18"/>
        <v>3647.0934208539011</v>
      </c>
      <c r="AV52" s="52">
        <f t="shared" si="18"/>
        <v>1500.2259775430148</v>
      </c>
      <c r="AW52" s="52">
        <f t="shared" si="18"/>
        <v>1171.6553324702918</v>
      </c>
      <c r="AX52" s="52">
        <f t="shared" si="18"/>
        <v>777.36505244520959</v>
      </c>
      <c r="AY52" s="52">
        <f t="shared" si="18"/>
        <v>22.946276696374525</v>
      </c>
      <c r="AZ52" s="276"/>
      <c r="BA52" s="52">
        <f t="shared" si="19"/>
        <v>5208.5916847020353</v>
      </c>
      <c r="BB52" s="52">
        <f t="shared" si="19"/>
        <v>4995.7856966721401</v>
      </c>
      <c r="BC52" s="52">
        <f t="shared" si="19"/>
        <v>3647.0934208539029</v>
      </c>
      <c r="BD52" s="52">
        <f t="shared" si="19"/>
        <v>1976.4348885557501</v>
      </c>
      <c r="BE52" s="52">
        <f t="shared" si="19"/>
        <v>1636.9841260167905</v>
      </c>
      <c r="BF52" s="52">
        <f t="shared" si="19"/>
        <v>1299.3248192546018</v>
      </c>
      <c r="BG52" s="52">
        <f t="shared" si="19"/>
        <v>22.946502490791318</v>
      </c>
      <c r="BI52" s="52">
        <f t="shared" si="20"/>
        <v>7105.4957993951703</v>
      </c>
      <c r="BJ52" s="52">
        <f t="shared" si="20"/>
        <v>7147.7355853037425</v>
      </c>
      <c r="BK52" s="52">
        <f t="shared" si="20"/>
        <v>7140.5175944699567</v>
      </c>
      <c r="BL52" s="52">
        <f t="shared" si="20"/>
        <v>7168.6224461030688</v>
      </c>
      <c r="BM52" s="52">
        <f t="shared" si="20"/>
        <v>7201.4202386120141</v>
      </c>
      <c r="BN52" s="52">
        <f t="shared" si="20"/>
        <v>7233.019797285604</v>
      </c>
      <c r="BO52" s="52">
        <f t="shared" si="20"/>
        <v>7265.6617443269224</v>
      </c>
    </row>
    <row r="53" spans="2:67" x14ac:dyDescent="0.25">
      <c r="B53" s="169" t="s">
        <v>309</v>
      </c>
      <c r="C53" s="47" t="s">
        <v>52</v>
      </c>
      <c r="D53" s="98" t="s">
        <v>87</v>
      </c>
      <c r="E53" s="45">
        <f t="shared" ref="E53:R53" si="22">E28-E11</f>
        <v>6301.1490000000003</v>
      </c>
      <c r="F53" s="45">
        <f t="shared" si="22"/>
        <v>6339.8559999999998</v>
      </c>
      <c r="G53" s="45">
        <f t="shared" si="22"/>
        <v>6578.5419999999995</v>
      </c>
      <c r="H53" s="45">
        <f t="shared" si="22"/>
        <v>6404.885698961315</v>
      </c>
      <c r="I53" s="45">
        <f t="shared" si="22"/>
        <v>6103.1117200000008</v>
      </c>
      <c r="J53" s="45">
        <f t="shared" si="22"/>
        <v>6208.9507799999992</v>
      </c>
      <c r="K53" s="45">
        <f t="shared" si="22"/>
        <v>6211.6091718370135</v>
      </c>
      <c r="L53" s="45">
        <f t="shared" si="22"/>
        <v>5901.1849456053296</v>
      </c>
      <c r="M53" s="45">
        <f t="shared" si="22"/>
        <v>5617.1311063786225</v>
      </c>
      <c r="N53" s="45">
        <f t="shared" si="22"/>
        <v>4329.0233957708797</v>
      </c>
      <c r="O53" s="45">
        <f t="shared" si="22"/>
        <v>4420.8910000000005</v>
      </c>
      <c r="P53" s="45">
        <f t="shared" si="22"/>
        <v>4781.1260000000002</v>
      </c>
      <c r="Q53" s="45">
        <f t="shared" si="22"/>
        <v>4741.0910000000003</v>
      </c>
      <c r="R53" s="45">
        <f t="shared" si="22"/>
        <v>4605.799</v>
      </c>
      <c r="S53" s="277"/>
      <c r="T53" s="52">
        <f t="shared" si="15"/>
        <v>4741.0910000000003</v>
      </c>
      <c r="U53" s="52">
        <f t="shared" si="15"/>
        <v>4481.8919551800573</v>
      </c>
      <c r="V53" s="52">
        <f t="shared" si="15"/>
        <v>4352.1318198115159</v>
      </c>
      <c r="W53" s="52">
        <f t="shared" si="15"/>
        <v>4473.9019970965574</v>
      </c>
      <c r="X53" s="52">
        <f t="shared" si="15"/>
        <v>4649.1676570932595</v>
      </c>
      <c r="Y53" s="52">
        <f t="shared" si="15"/>
        <v>4298.484028673447</v>
      </c>
      <c r="Z53" s="52">
        <f t="shared" si="15"/>
        <v>4483.6890040683638</v>
      </c>
      <c r="AA53" s="52">
        <f t="shared" si="15"/>
        <v>4560.3573279165876</v>
      </c>
      <c r="AC53" s="52">
        <f t="shared" si="16"/>
        <v>4396.7302844617889</v>
      </c>
      <c r="AD53" s="52">
        <f t="shared" si="16"/>
        <v>4294.4200543543066</v>
      </c>
      <c r="AE53" s="52">
        <f t="shared" si="16"/>
        <v>3350.3229752634934</v>
      </c>
      <c r="AF53" s="52">
        <f t="shared" si="16"/>
        <v>859.6399434012219</v>
      </c>
      <c r="AG53" s="52">
        <f t="shared" si="16"/>
        <v>715.67240681074998</v>
      </c>
      <c r="AH53" s="52">
        <f t="shared" si="16"/>
        <v>650.82826435446032</v>
      </c>
      <c r="AI53" s="52">
        <f t="shared" si="16"/>
        <v>472.24215272057137</v>
      </c>
      <c r="AK53" s="52">
        <f t="shared" si="17"/>
        <v>4396.7302844617889</v>
      </c>
      <c r="AL53" s="52">
        <f t="shared" si="17"/>
        <v>4294.4200543543066</v>
      </c>
      <c r="AM53" s="52">
        <f t="shared" si="17"/>
        <v>3350.3229752634934</v>
      </c>
      <c r="AN53" s="52">
        <f t="shared" si="17"/>
        <v>1516.1603704605382</v>
      </c>
      <c r="AO53" s="52">
        <f t="shared" si="17"/>
        <v>1403.8909632868115</v>
      </c>
      <c r="AP53" s="52">
        <f t="shared" si="17"/>
        <v>1857.3612488049305</v>
      </c>
      <c r="AQ53" s="52">
        <f t="shared" si="17"/>
        <v>1097.8423247795902</v>
      </c>
      <c r="AS53" s="52">
        <f t="shared" si="18"/>
        <v>4316.9337641974025</v>
      </c>
      <c r="AT53" s="52">
        <f t="shared" si="18"/>
        <v>4096.9363293655242</v>
      </c>
      <c r="AU53" s="52">
        <f t="shared" si="18"/>
        <v>2878.7615198677108</v>
      </c>
      <c r="AV53" s="52">
        <f t="shared" si="18"/>
        <v>778.26497388552025</v>
      </c>
      <c r="AW53" s="52">
        <f t="shared" si="18"/>
        <v>636.94685690650931</v>
      </c>
      <c r="AX53" s="52">
        <f t="shared" si="18"/>
        <v>479.37559683763828</v>
      </c>
      <c r="AY53" s="52">
        <f t="shared" si="18"/>
        <v>0.3190986152794153</v>
      </c>
      <c r="BA53" s="52">
        <f t="shared" si="19"/>
        <v>4316.9337641974025</v>
      </c>
      <c r="BB53" s="52">
        <f t="shared" si="19"/>
        <v>4096.9363293655242</v>
      </c>
      <c r="BC53" s="52">
        <f t="shared" si="19"/>
        <v>2878.7615198677108</v>
      </c>
      <c r="BD53" s="52">
        <f t="shared" si="19"/>
        <v>1254.4738848982556</v>
      </c>
      <c r="BE53" s="52">
        <f t="shared" si="19"/>
        <v>1102.2756504530087</v>
      </c>
      <c r="BF53" s="52">
        <f t="shared" si="19"/>
        <v>1001.3353636470308</v>
      </c>
      <c r="BG53" s="52">
        <f t="shared" si="19"/>
        <v>0.3193244096961827</v>
      </c>
      <c r="BI53" s="52">
        <f t="shared" si="20"/>
        <v>6078.6491369832202</v>
      </c>
      <c r="BJ53" s="52">
        <f t="shared" si="20"/>
        <v>6078.6491369832202</v>
      </c>
      <c r="BK53" s="52">
        <f t="shared" si="20"/>
        <v>6078.6491369832202</v>
      </c>
      <c r="BL53" s="52">
        <f t="shared" si="20"/>
        <v>6078.6491369832202</v>
      </c>
      <c r="BM53" s="52">
        <f t="shared" si="20"/>
        <v>6078.6491369832202</v>
      </c>
      <c r="BN53" s="52">
        <f t="shared" si="20"/>
        <v>6078.6491369832202</v>
      </c>
      <c r="BO53" s="52">
        <f t="shared" si="20"/>
        <v>6078.6491369832202</v>
      </c>
    </row>
    <row r="54" spans="2:67" x14ac:dyDescent="0.25">
      <c r="B54" s="169" t="s">
        <v>309</v>
      </c>
      <c r="C54" s="47" t="s">
        <v>55</v>
      </c>
      <c r="D54" s="98" t="s">
        <v>87</v>
      </c>
      <c r="E54" s="45">
        <f t="shared" ref="E54:R54" si="23">E29-E12</f>
        <v>1395.26</v>
      </c>
      <c r="F54" s="45">
        <f t="shared" si="23"/>
        <v>1416.25</v>
      </c>
      <c r="G54" s="45">
        <f t="shared" si="23"/>
        <v>1397.86</v>
      </c>
      <c r="H54" s="45">
        <f t="shared" si="23"/>
        <v>1373.7184690320628</v>
      </c>
      <c r="I54" s="45">
        <f t="shared" si="23"/>
        <v>1156.3392900000001</v>
      </c>
      <c r="J54" s="45">
        <f t="shared" si="23"/>
        <v>1137.0811700000002</v>
      </c>
      <c r="K54" s="45">
        <f t="shared" si="23"/>
        <v>1044.2342208839286</v>
      </c>
      <c r="L54" s="45">
        <f t="shared" si="23"/>
        <v>999.62411916215785</v>
      </c>
      <c r="M54" s="45">
        <f t="shared" si="23"/>
        <v>1038.9199468955233</v>
      </c>
      <c r="N54" s="45">
        <f t="shared" si="23"/>
        <v>1054.5157532096025</v>
      </c>
      <c r="O54" s="45">
        <f t="shared" si="23"/>
        <v>1000.03</v>
      </c>
      <c r="P54" s="45">
        <f t="shared" si="23"/>
        <v>1011.996</v>
      </c>
      <c r="Q54" s="45">
        <f t="shared" si="23"/>
        <v>1062.865</v>
      </c>
      <c r="R54" s="45">
        <f t="shared" si="23"/>
        <v>1087.2370000000001</v>
      </c>
      <c r="S54" s="277"/>
      <c r="T54" s="52">
        <f t="shared" si="15"/>
        <v>1062.865</v>
      </c>
      <c r="U54" s="52">
        <f t="shared" si="15"/>
        <v>930.77288937838284</v>
      </c>
      <c r="V54" s="52">
        <f t="shared" si="15"/>
        <v>1026.1066342410218</v>
      </c>
      <c r="W54" s="52">
        <f t="shared" si="15"/>
        <v>988.04292387804912</v>
      </c>
      <c r="X54" s="52">
        <f t="shared" si="15"/>
        <v>1059.5724076539186</v>
      </c>
      <c r="Y54" s="52">
        <f t="shared" si="15"/>
        <v>1087.6800321304584</v>
      </c>
      <c r="Z54" s="52">
        <f t="shared" si="15"/>
        <v>1113.6884663258047</v>
      </c>
      <c r="AA54" s="52">
        <f t="shared" si="15"/>
        <v>1135.7471111417317</v>
      </c>
      <c r="AC54" s="52">
        <f t="shared" si="16"/>
        <v>933.28149542817073</v>
      </c>
      <c r="AD54" s="52">
        <f t="shared" si="16"/>
        <v>1020.0201746944248</v>
      </c>
      <c r="AE54" s="52">
        <f t="shared" si="16"/>
        <v>1003.294535252556</v>
      </c>
      <c r="AF54" s="52">
        <f t="shared" si="16"/>
        <v>993.37670495486157</v>
      </c>
      <c r="AG54" s="52">
        <f t="shared" si="16"/>
        <v>800.29664567199166</v>
      </c>
      <c r="AH54" s="52">
        <f t="shared" si="16"/>
        <v>708.58886379847047</v>
      </c>
      <c r="AI54" s="52">
        <f t="shared" si="16"/>
        <v>425.22801949647618</v>
      </c>
      <c r="AK54" s="52">
        <f t="shared" si="17"/>
        <v>933.28149542817073</v>
      </c>
      <c r="AL54" s="52">
        <f t="shared" si="17"/>
        <v>1020.0201746944248</v>
      </c>
      <c r="AM54" s="52">
        <f t="shared" si="17"/>
        <v>1003.294535252556</v>
      </c>
      <c r="AN54" s="52">
        <f t="shared" si="17"/>
        <v>993.37670495486157</v>
      </c>
      <c r="AO54" s="52">
        <f t="shared" si="17"/>
        <v>800.29664567199166</v>
      </c>
      <c r="AP54" s="52">
        <f t="shared" si="17"/>
        <v>708.58886379847047</v>
      </c>
      <c r="AQ54" s="52">
        <f t="shared" si="17"/>
        <v>425.22801949647618</v>
      </c>
      <c r="AS54" s="52">
        <f t="shared" si="18"/>
        <v>891.65792050463119</v>
      </c>
      <c r="AT54" s="52">
        <f t="shared" si="18"/>
        <v>898.84936730661536</v>
      </c>
      <c r="AU54" s="52">
        <f t="shared" si="18"/>
        <v>768.33190098619127</v>
      </c>
      <c r="AV54" s="52">
        <f t="shared" si="18"/>
        <v>721.96100365749453</v>
      </c>
      <c r="AW54" s="52">
        <f t="shared" si="18"/>
        <v>534.70847556378237</v>
      </c>
      <c r="AX54" s="52">
        <f t="shared" si="18"/>
        <v>297.98945560757102</v>
      </c>
      <c r="AY54" s="52">
        <f t="shared" si="18"/>
        <v>22.627178081095131</v>
      </c>
      <c r="BA54" s="52">
        <f t="shared" si="19"/>
        <v>891.65792050463119</v>
      </c>
      <c r="BB54" s="52">
        <f t="shared" si="19"/>
        <v>898.84936730661536</v>
      </c>
      <c r="BC54" s="52">
        <f t="shared" si="19"/>
        <v>768.33190098619127</v>
      </c>
      <c r="BD54" s="52">
        <f t="shared" si="19"/>
        <v>721.96100365749453</v>
      </c>
      <c r="BE54" s="52">
        <f t="shared" si="19"/>
        <v>534.70847556378237</v>
      </c>
      <c r="BF54" s="52">
        <f t="shared" si="19"/>
        <v>297.98945560757102</v>
      </c>
      <c r="BG54" s="52">
        <f t="shared" si="19"/>
        <v>22.627178081095131</v>
      </c>
      <c r="BI54" s="52">
        <f t="shared" si="20"/>
        <v>1026.846662411951</v>
      </c>
      <c r="BJ54" s="52">
        <f t="shared" si="20"/>
        <v>1069.0864483205221</v>
      </c>
      <c r="BK54" s="52">
        <f t="shared" si="20"/>
        <v>1061.8684574867334</v>
      </c>
      <c r="BL54" s="52">
        <f t="shared" si="20"/>
        <v>1089.9733091198505</v>
      </c>
      <c r="BM54" s="52">
        <f t="shared" si="20"/>
        <v>1122.7711016287928</v>
      </c>
      <c r="BN54" s="52">
        <f t="shared" si="20"/>
        <v>1154.3706603023859</v>
      </c>
      <c r="BO54" s="52">
        <f t="shared" si="20"/>
        <v>1187.0126073437018</v>
      </c>
    </row>
    <row r="55" spans="2:67" x14ac:dyDescent="0.25">
      <c r="B55" s="169" t="s">
        <v>309</v>
      </c>
      <c r="C55" s="47" t="s">
        <v>56</v>
      </c>
      <c r="D55" s="98" t="s">
        <v>87</v>
      </c>
      <c r="E55" s="45">
        <f t="shared" ref="E55:R55" si="24">E30-E13</f>
        <v>0</v>
      </c>
      <c r="F55" s="45">
        <f t="shared" si="24"/>
        <v>0</v>
      </c>
      <c r="G55" s="45">
        <f t="shared" si="24"/>
        <v>0</v>
      </c>
      <c r="H55" s="45">
        <f t="shared" si="24"/>
        <v>0</v>
      </c>
      <c r="I55" s="45">
        <f t="shared" si="24"/>
        <v>0</v>
      </c>
      <c r="J55" s="45">
        <f t="shared" si="24"/>
        <v>0</v>
      </c>
      <c r="K55" s="45">
        <f t="shared" si="24"/>
        <v>0</v>
      </c>
      <c r="L55" s="45">
        <f t="shared" si="24"/>
        <v>0</v>
      </c>
      <c r="M55" s="45">
        <f t="shared" si="24"/>
        <v>0</v>
      </c>
      <c r="N55" s="45">
        <f t="shared" si="24"/>
        <v>0</v>
      </c>
      <c r="O55" s="45">
        <f t="shared" si="24"/>
        <v>0</v>
      </c>
      <c r="P55" s="45">
        <f t="shared" si="24"/>
        <v>0</v>
      </c>
      <c r="Q55" s="45">
        <f t="shared" si="24"/>
        <v>0</v>
      </c>
      <c r="R55" s="45">
        <f t="shared" si="24"/>
        <v>0</v>
      </c>
      <c r="S55" s="277"/>
      <c r="T55" s="52">
        <f t="shared" si="15"/>
        <v>0</v>
      </c>
      <c r="U55" s="52">
        <f t="shared" si="15"/>
        <v>0</v>
      </c>
      <c r="V55" s="52">
        <f t="shared" si="15"/>
        <v>0</v>
      </c>
      <c r="W55" s="52">
        <f t="shared" si="15"/>
        <v>0</v>
      </c>
      <c r="X55" s="52">
        <f t="shared" si="15"/>
        <v>0</v>
      </c>
      <c r="Y55" s="52">
        <f t="shared" si="15"/>
        <v>0</v>
      </c>
      <c r="Z55" s="52">
        <f t="shared" si="15"/>
        <v>0</v>
      </c>
      <c r="AA55" s="52">
        <f t="shared" si="15"/>
        <v>0</v>
      </c>
      <c r="AC55" s="52">
        <f t="shared" si="16"/>
        <v>0</v>
      </c>
      <c r="AD55" s="52">
        <f t="shared" si="16"/>
        <v>0</v>
      </c>
      <c r="AE55" s="52">
        <f t="shared" si="16"/>
        <v>0</v>
      </c>
      <c r="AF55" s="52">
        <f t="shared" si="16"/>
        <v>0</v>
      </c>
      <c r="AG55" s="52">
        <f t="shared" si="16"/>
        <v>0</v>
      </c>
      <c r="AH55" s="52">
        <f t="shared" si="16"/>
        <v>0</v>
      </c>
      <c r="AI55" s="52">
        <f t="shared" si="16"/>
        <v>0</v>
      </c>
      <c r="AK55" s="52">
        <f t="shared" si="17"/>
        <v>0</v>
      </c>
      <c r="AL55" s="52">
        <f t="shared" si="17"/>
        <v>0</v>
      </c>
      <c r="AM55" s="52">
        <f t="shared" si="17"/>
        <v>0</v>
      </c>
      <c r="AN55" s="52">
        <f t="shared" si="17"/>
        <v>0</v>
      </c>
      <c r="AO55" s="52">
        <f t="shared" si="17"/>
        <v>0</v>
      </c>
      <c r="AP55" s="52">
        <f t="shared" si="17"/>
        <v>0</v>
      </c>
      <c r="AQ55" s="52">
        <f t="shared" si="17"/>
        <v>0</v>
      </c>
      <c r="AS55" s="52">
        <f t="shared" si="18"/>
        <v>0</v>
      </c>
      <c r="AT55" s="52">
        <f t="shared" si="18"/>
        <v>0</v>
      </c>
      <c r="AU55" s="52">
        <f t="shared" si="18"/>
        <v>0</v>
      </c>
      <c r="AV55" s="52">
        <f t="shared" si="18"/>
        <v>0</v>
      </c>
      <c r="AW55" s="52">
        <f t="shared" si="18"/>
        <v>0</v>
      </c>
      <c r="AX55" s="52">
        <f t="shared" si="18"/>
        <v>0</v>
      </c>
      <c r="AY55" s="52">
        <f t="shared" si="18"/>
        <v>0</v>
      </c>
      <c r="BA55" s="52">
        <f t="shared" si="19"/>
        <v>0</v>
      </c>
      <c r="BB55" s="52">
        <f t="shared" si="19"/>
        <v>0</v>
      </c>
      <c r="BC55" s="52">
        <f t="shared" si="19"/>
        <v>0</v>
      </c>
      <c r="BD55" s="52">
        <f t="shared" si="19"/>
        <v>0</v>
      </c>
      <c r="BE55" s="52">
        <f t="shared" si="19"/>
        <v>0</v>
      </c>
      <c r="BF55" s="52">
        <f t="shared" si="19"/>
        <v>0</v>
      </c>
      <c r="BG55" s="52">
        <f t="shared" si="19"/>
        <v>0</v>
      </c>
      <c r="BI55" s="52">
        <f t="shared" si="20"/>
        <v>0</v>
      </c>
      <c r="BJ55" s="52">
        <f t="shared" si="20"/>
        <v>0</v>
      </c>
      <c r="BK55" s="52">
        <f t="shared" si="20"/>
        <v>0</v>
      </c>
      <c r="BL55" s="52">
        <f t="shared" si="20"/>
        <v>0</v>
      </c>
      <c r="BM55" s="52">
        <f t="shared" si="20"/>
        <v>0</v>
      </c>
      <c r="BN55" s="52">
        <f t="shared" si="20"/>
        <v>0</v>
      </c>
      <c r="BO55" s="52">
        <f t="shared" si="20"/>
        <v>0</v>
      </c>
    </row>
    <row r="56" spans="2:67" x14ac:dyDescent="0.25">
      <c r="B56" s="169" t="s">
        <v>309</v>
      </c>
      <c r="C56" s="47" t="s">
        <v>57</v>
      </c>
      <c r="D56" s="98" t="s">
        <v>87</v>
      </c>
      <c r="E56" s="45">
        <f t="shared" ref="E56:R56" si="25">E31-E14</f>
        <v>0</v>
      </c>
      <c r="F56" s="45">
        <f t="shared" si="25"/>
        <v>0</v>
      </c>
      <c r="G56" s="45">
        <f t="shared" si="25"/>
        <v>0</v>
      </c>
      <c r="H56" s="45">
        <f t="shared" si="25"/>
        <v>0</v>
      </c>
      <c r="I56" s="45">
        <f t="shared" si="25"/>
        <v>0</v>
      </c>
      <c r="J56" s="45">
        <f t="shared" si="25"/>
        <v>0</v>
      </c>
      <c r="K56" s="45">
        <f t="shared" si="25"/>
        <v>0</v>
      </c>
      <c r="L56" s="45">
        <f t="shared" si="25"/>
        <v>0</v>
      </c>
      <c r="M56" s="45">
        <f t="shared" si="25"/>
        <v>0</v>
      </c>
      <c r="N56" s="45">
        <f t="shared" si="25"/>
        <v>0</v>
      </c>
      <c r="O56" s="45">
        <f t="shared" si="25"/>
        <v>0</v>
      </c>
      <c r="P56" s="45">
        <f t="shared" si="25"/>
        <v>0</v>
      </c>
      <c r="Q56" s="45">
        <f t="shared" si="25"/>
        <v>0</v>
      </c>
      <c r="R56" s="45">
        <f t="shared" si="25"/>
        <v>0</v>
      </c>
      <c r="S56" s="277"/>
      <c r="T56" s="52">
        <f t="shared" si="15"/>
        <v>0</v>
      </c>
      <c r="U56" s="52">
        <f t="shared" si="15"/>
        <v>0</v>
      </c>
      <c r="V56" s="52">
        <f t="shared" si="15"/>
        <v>0</v>
      </c>
      <c r="W56" s="52">
        <f t="shared" si="15"/>
        <v>0</v>
      </c>
      <c r="X56" s="52">
        <f t="shared" si="15"/>
        <v>0</v>
      </c>
      <c r="Y56" s="52">
        <f t="shared" si="15"/>
        <v>0</v>
      </c>
      <c r="Z56" s="52">
        <f t="shared" si="15"/>
        <v>0</v>
      </c>
      <c r="AA56" s="52">
        <f t="shared" si="15"/>
        <v>0</v>
      </c>
      <c r="AC56" s="52">
        <f t="shared" si="16"/>
        <v>0</v>
      </c>
      <c r="AD56" s="52">
        <f t="shared" si="16"/>
        <v>0</v>
      </c>
      <c r="AE56" s="52">
        <f t="shared" si="16"/>
        <v>0</v>
      </c>
      <c r="AF56" s="52">
        <f t="shared" si="16"/>
        <v>0</v>
      </c>
      <c r="AG56" s="52">
        <f t="shared" si="16"/>
        <v>0</v>
      </c>
      <c r="AH56" s="52">
        <f t="shared" si="16"/>
        <v>0</v>
      </c>
      <c r="AI56" s="52">
        <f t="shared" si="16"/>
        <v>0</v>
      </c>
      <c r="AK56" s="52">
        <f t="shared" si="17"/>
        <v>0</v>
      </c>
      <c r="AL56" s="52">
        <f t="shared" si="17"/>
        <v>0</v>
      </c>
      <c r="AM56" s="52">
        <f t="shared" si="17"/>
        <v>0</v>
      </c>
      <c r="AN56" s="52">
        <f t="shared" si="17"/>
        <v>0</v>
      </c>
      <c r="AO56" s="52">
        <f t="shared" si="17"/>
        <v>0</v>
      </c>
      <c r="AP56" s="52">
        <f t="shared" si="17"/>
        <v>0</v>
      </c>
      <c r="AQ56" s="52">
        <f t="shared" si="17"/>
        <v>0</v>
      </c>
      <c r="AS56" s="52">
        <f t="shared" si="18"/>
        <v>0</v>
      </c>
      <c r="AT56" s="52">
        <f t="shared" si="18"/>
        <v>0</v>
      </c>
      <c r="AU56" s="52">
        <f t="shared" si="18"/>
        <v>0</v>
      </c>
      <c r="AV56" s="52">
        <f t="shared" si="18"/>
        <v>0</v>
      </c>
      <c r="AW56" s="52">
        <f t="shared" si="18"/>
        <v>0</v>
      </c>
      <c r="AX56" s="52">
        <f t="shared" si="18"/>
        <v>0</v>
      </c>
      <c r="AY56" s="52">
        <f t="shared" si="18"/>
        <v>0</v>
      </c>
      <c r="BA56" s="52">
        <f t="shared" si="19"/>
        <v>0</v>
      </c>
      <c r="BB56" s="52">
        <f t="shared" si="19"/>
        <v>0</v>
      </c>
      <c r="BC56" s="52">
        <f t="shared" si="19"/>
        <v>0</v>
      </c>
      <c r="BD56" s="52">
        <f t="shared" si="19"/>
        <v>0</v>
      </c>
      <c r="BE56" s="52">
        <f t="shared" si="19"/>
        <v>0</v>
      </c>
      <c r="BF56" s="52">
        <f t="shared" si="19"/>
        <v>0</v>
      </c>
      <c r="BG56" s="52">
        <f t="shared" si="19"/>
        <v>0</v>
      </c>
      <c r="BI56" s="52">
        <f t="shared" si="20"/>
        <v>0</v>
      </c>
      <c r="BJ56" s="52">
        <f t="shared" si="20"/>
        <v>0</v>
      </c>
      <c r="BK56" s="52">
        <f t="shared" si="20"/>
        <v>0</v>
      </c>
      <c r="BL56" s="52">
        <f t="shared" si="20"/>
        <v>0</v>
      </c>
      <c r="BM56" s="52">
        <f t="shared" si="20"/>
        <v>0</v>
      </c>
      <c r="BN56" s="52">
        <f t="shared" si="20"/>
        <v>0</v>
      </c>
      <c r="BO56" s="52">
        <f t="shared" si="20"/>
        <v>0</v>
      </c>
    </row>
    <row r="57" spans="2:67" x14ac:dyDescent="0.25">
      <c r="B57" s="169" t="s">
        <v>309</v>
      </c>
      <c r="C57" s="47" t="s">
        <v>58</v>
      </c>
      <c r="D57" s="98" t="s">
        <v>87</v>
      </c>
      <c r="E57" s="45">
        <f t="shared" ref="E57:R57" si="26">E32-E15</f>
        <v>0</v>
      </c>
      <c r="F57" s="45">
        <f t="shared" si="26"/>
        <v>0</v>
      </c>
      <c r="G57" s="45">
        <f t="shared" si="26"/>
        <v>0</v>
      </c>
      <c r="H57" s="45">
        <f t="shared" si="26"/>
        <v>0</v>
      </c>
      <c r="I57" s="45">
        <f t="shared" si="26"/>
        <v>0</v>
      </c>
      <c r="J57" s="45">
        <f t="shared" si="26"/>
        <v>0</v>
      </c>
      <c r="K57" s="45">
        <f t="shared" si="26"/>
        <v>0</v>
      </c>
      <c r="L57" s="45">
        <f t="shared" si="26"/>
        <v>0</v>
      </c>
      <c r="M57" s="45">
        <f t="shared" si="26"/>
        <v>0</v>
      </c>
      <c r="N57" s="45">
        <f t="shared" si="26"/>
        <v>0</v>
      </c>
      <c r="O57" s="45">
        <f t="shared" si="26"/>
        <v>0</v>
      </c>
      <c r="P57" s="45">
        <f t="shared" si="26"/>
        <v>0</v>
      </c>
      <c r="Q57" s="45">
        <f t="shared" si="26"/>
        <v>0</v>
      </c>
      <c r="R57" s="45">
        <f t="shared" si="26"/>
        <v>0</v>
      </c>
      <c r="S57" s="277"/>
      <c r="T57" s="52">
        <f t="shared" si="15"/>
        <v>0</v>
      </c>
      <c r="U57" s="52">
        <f t="shared" si="15"/>
        <v>0</v>
      </c>
      <c r="V57" s="52">
        <f t="shared" si="15"/>
        <v>0</v>
      </c>
      <c r="W57" s="52">
        <f t="shared" si="15"/>
        <v>0</v>
      </c>
      <c r="X57" s="52">
        <f t="shared" si="15"/>
        <v>0</v>
      </c>
      <c r="Y57" s="52">
        <f t="shared" si="15"/>
        <v>0</v>
      </c>
      <c r="Z57" s="52">
        <f t="shared" si="15"/>
        <v>0</v>
      </c>
      <c r="AA57" s="52">
        <f t="shared" si="15"/>
        <v>0</v>
      </c>
      <c r="AC57" s="52">
        <f t="shared" si="16"/>
        <v>0</v>
      </c>
      <c r="AD57" s="52">
        <f t="shared" si="16"/>
        <v>0</v>
      </c>
      <c r="AE57" s="52">
        <f t="shared" si="16"/>
        <v>0</v>
      </c>
      <c r="AF57" s="52">
        <f t="shared" si="16"/>
        <v>0</v>
      </c>
      <c r="AG57" s="52">
        <f t="shared" si="16"/>
        <v>0</v>
      </c>
      <c r="AH57" s="52">
        <f t="shared" si="16"/>
        <v>0</v>
      </c>
      <c r="AI57" s="52">
        <f t="shared" si="16"/>
        <v>0</v>
      </c>
      <c r="AK57" s="52">
        <f t="shared" si="17"/>
        <v>0</v>
      </c>
      <c r="AL57" s="52">
        <f t="shared" si="17"/>
        <v>0</v>
      </c>
      <c r="AM57" s="52">
        <f t="shared" si="17"/>
        <v>0</v>
      </c>
      <c r="AN57" s="52">
        <f t="shared" si="17"/>
        <v>0</v>
      </c>
      <c r="AO57" s="52">
        <f t="shared" si="17"/>
        <v>0</v>
      </c>
      <c r="AP57" s="52">
        <f t="shared" si="17"/>
        <v>0</v>
      </c>
      <c r="AQ57" s="52">
        <f t="shared" si="17"/>
        <v>0</v>
      </c>
      <c r="AS57" s="52">
        <f t="shared" si="18"/>
        <v>0</v>
      </c>
      <c r="AT57" s="52">
        <f t="shared" si="18"/>
        <v>0</v>
      </c>
      <c r="AU57" s="52">
        <f t="shared" si="18"/>
        <v>0</v>
      </c>
      <c r="AV57" s="52">
        <f t="shared" si="18"/>
        <v>0</v>
      </c>
      <c r="AW57" s="52">
        <f t="shared" si="18"/>
        <v>0</v>
      </c>
      <c r="AX57" s="52">
        <f t="shared" si="18"/>
        <v>0</v>
      </c>
      <c r="AY57" s="52">
        <f t="shared" si="18"/>
        <v>0</v>
      </c>
      <c r="BA57" s="52">
        <f t="shared" si="19"/>
        <v>0</v>
      </c>
      <c r="BB57" s="52">
        <f t="shared" si="19"/>
        <v>0</v>
      </c>
      <c r="BC57" s="52">
        <f t="shared" si="19"/>
        <v>0</v>
      </c>
      <c r="BD57" s="52">
        <f t="shared" si="19"/>
        <v>0</v>
      </c>
      <c r="BE57" s="52">
        <f t="shared" si="19"/>
        <v>0</v>
      </c>
      <c r="BF57" s="52">
        <f t="shared" si="19"/>
        <v>0</v>
      </c>
      <c r="BG57" s="52">
        <f t="shared" si="19"/>
        <v>0</v>
      </c>
      <c r="BI57" s="52">
        <f t="shared" si="20"/>
        <v>0</v>
      </c>
      <c r="BJ57" s="52">
        <f t="shared" si="20"/>
        <v>0</v>
      </c>
      <c r="BK57" s="52">
        <f t="shared" si="20"/>
        <v>0</v>
      </c>
      <c r="BL57" s="52">
        <f t="shared" si="20"/>
        <v>0</v>
      </c>
      <c r="BM57" s="52">
        <f t="shared" si="20"/>
        <v>0</v>
      </c>
      <c r="BN57" s="52">
        <f t="shared" si="20"/>
        <v>0</v>
      </c>
      <c r="BO57" s="52">
        <f t="shared" si="20"/>
        <v>0</v>
      </c>
    </row>
    <row r="58" spans="2:67" x14ac:dyDescent="0.25">
      <c r="B58" s="169" t="s">
        <v>309</v>
      </c>
      <c r="C58" s="46" t="s">
        <v>59</v>
      </c>
      <c r="D58" s="98" t="s">
        <v>87</v>
      </c>
      <c r="E58" s="45">
        <f t="shared" ref="E58:R58" si="27">E33-E16</f>
        <v>82.37700000000001</v>
      </c>
      <c r="F58" s="45">
        <f t="shared" si="27"/>
        <v>97.093000000000018</v>
      </c>
      <c r="G58" s="45">
        <f t="shared" si="27"/>
        <v>103.08699999999999</v>
      </c>
      <c r="H58" s="45">
        <f t="shared" si="27"/>
        <v>88.00828709080281</v>
      </c>
      <c r="I58" s="45">
        <f t="shared" si="27"/>
        <v>91.182900000000018</v>
      </c>
      <c r="J58" s="45">
        <f t="shared" si="27"/>
        <v>91.354249999999979</v>
      </c>
      <c r="K58" s="45">
        <f t="shared" si="27"/>
        <v>102.81889253999998</v>
      </c>
      <c r="L58" s="45">
        <f t="shared" si="27"/>
        <v>109.42420019999997</v>
      </c>
      <c r="M58" s="45">
        <f t="shared" si="27"/>
        <v>79.323360840000021</v>
      </c>
      <c r="N58" s="45">
        <f t="shared" si="27"/>
        <v>49.94522188000002</v>
      </c>
      <c r="O58" s="45">
        <f t="shared" si="27"/>
        <v>55.370000000000005</v>
      </c>
      <c r="P58" s="45">
        <f t="shared" si="27"/>
        <v>64.814000000000021</v>
      </c>
      <c r="Q58" s="45">
        <f t="shared" si="27"/>
        <v>74.010999999999967</v>
      </c>
      <c r="R58" s="45">
        <f t="shared" si="27"/>
        <v>68.475000000000023</v>
      </c>
      <c r="S58" s="277"/>
      <c r="T58" s="52">
        <f t="shared" si="15"/>
        <v>74.010999999999967</v>
      </c>
      <c r="U58" s="52">
        <f t="shared" si="15"/>
        <v>59.769012957667883</v>
      </c>
      <c r="V58" s="52">
        <f t="shared" si="15"/>
        <v>58.636588563536066</v>
      </c>
      <c r="W58" s="52">
        <f t="shared" si="15"/>
        <v>50.735959475037362</v>
      </c>
      <c r="X58" s="52">
        <f t="shared" si="15"/>
        <v>52.97273236354124</v>
      </c>
      <c r="Y58" s="52">
        <f t="shared" si="15"/>
        <v>37.60827240967734</v>
      </c>
      <c r="Z58" s="52">
        <f t="shared" si="15"/>
        <v>37.238299952267425</v>
      </c>
      <c r="AA58" s="52">
        <f t="shared" si="15"/>
        <v>36.107436927647143</v>
      </c>
      <c r="AC58" s="52">
        <f t="shared" si="16"/>
        <v>58.570007377215632</v>
      </c>
      <c r="AD58" s="52">
        <f t="shared" si="16"/>
        <v>57.398134010491503</v>
      </c>
      <c r="AE58" s="52">
        <f t="shared" si="16"/>
        <v>45.727273131057814</v>
      </c>
      <c r="AF58" s="52">
        <f t="shared" si="16"/>
        <v>46.516788251787432</v>
      </c>
      <c r="AG58" s="52">
        <f t="shared" si="16"/>
        <v>38.278021086890021</v>
      </c>
      <c r="AH58" s="52">
        <f t="shared" si="16"/>
        <v>42.508823007379021</v>
      </c>
      <c r="AI58" s="52">
        <f t="shared" si="16"/>
        <v>40.911219484873868</v>
      </c>
      <c r="AK58" s="52">
        <f t="shared" si="17"/>
        <v>58.570007377215632</v>
      </c>
      <c r="AL58" s="52">
        <f t="shared" si="17"/>
        <v>57.398134010491503</v>
      </c>
      <c r="AM58" s="52">
        <f t="shared" si="17"/>
        <v>45.727273131057757</v>
      </c>
      <c r="AN58" s="52">
        <f t="shared" si="17"/>
        <v>44.561006639007701</v>
      </c>
      <c r="AO58" s="52">
        <f t="shared" si="17"/>
        <v>43.701332670038141</v>
      </c>
      <c r="AP58" s="52">
        <f t="shared" si="17"/>
        <v>39.817655170755302</v>
      </c>
      <c r="AQ58" s="52">
        <f t="shared" si="17"/>
        <v>39.711449060089535</v>
      </c>
      <c r="AS58" s="52">
        <f t="shared" si="18"/>
        <v>57.437156947253527</v>
      </c>
      <c r="AT58" s="52">
        <f t="shared" si="18"/>
        <v>54.628660212836223</v>
      </c>
      <c r="AU58" s="52">
        <f t="shared" si="18"/>
        <v>38.481438808693952</v>
      </c>
      <c r="AV58" s="52">
        <f t="shared" si="18"/>
        <v>45.050748847901389</v>
      </c>
      <c r="AW58" s="52">
        <f t="shared" si="18"/>
        <v>37.822508999095703</v>
      </c>
      <c r="AX58" s="52">
        <f t="shared" si="18"/>
        <v>41.299454517299523</v>
      </c>
      <c r="AY58" s="52">
        <f t="shared" si="18"/>
        <v>0</v>
      </c>
      <c r="BA58" s="52">
        <f t="shared" si="19"/>
        <v>57.437156947253527</v>
      </c>
      <c r="BB58" s="52">
        <f t="shared" si="19"/>
        <v>54.628660212836223</v>
      </c>
      <c r="BC58" s="52">
        <f t="shared" si="19"/>
        <v>38.481438808693952</v>
      </c>
      <c r="BD58" s="52">
        <f t="shared" si="19"/>
        <v>39.731672404195592</v>
      </c>
      <c r="BE58" s="52">
        <f t="shared" si="19"/>
        <v>38.18224309157614</v>
      </c>
      <c r="BF58" s="52">
        <f t="shared" si="19"/>
        <v>34.827993060032554</v>
      </c>
      <c r="BG58" s="52">
        <f t="shared" si="19"/>
        <v>0</v>
      </c>
      <c r="BI58" s="52">
        <f t="shared" si="20"/>
        <v>69.89564623873332</v>
      </c>
      <c r="BJ58" s="52">
        <f t="shared" si="20"/>
        <v>69.89564623873332</v>
      </c>
      <c r="BK58" s="52">
        <f t="shared" si="20"/>
        <v>69.89564623873332</v>
      </c>
      <c r="BL58" s="52">
        <f t="shared" si="20"/>
        <v>69.89564623873332</v>
      </c>
      <c r="BM58" s="52">
        <f t="shared" si="20"/>
        <v>70.785148039102523</v>
      </c>
      <c r="BN58" s="52">
        <f t="shared" si="20"/>
        <v>71.67883683083312</v>
      </c>
      <c r="BO58" s="52">
        <f t="shared" si="20"/>
        <v>72.619587104554057</v>
      </c>
    </row>
    <row r="59" spans="2:67" x14ac:dyDescent="0.25">
      <c r="B59" s="169" t="s">
        <v>309</v>
      </c>
      <c r="C59" s="44" t="s">
        <v>60</v>
      </c>
      <c r="D59" s="98" t="s">
        <v>87</v>
      </c>
      <c r="E59" s="45">
        <f t="shared" ref="E59:R59" si="28">E34-E17</f>
        <v>973.34161334551914</v>
      </c>
      <c r="F59" s="45">
        <f t="shared" si="28"/>
        <v>997.34707023611395</v>
      </c>
      <c r="G59" s="45">
        <f t="shared" si="28"/>
        <v>973.3196302087473</v>
      </c>
      <c r="H59" s="45">
        <f t="shared" si="28"/>
        <v>888.78280127544872</v>
      </c>
      <c r="I59" s="45">
        <f t="shared" si="28"/>
        <v>584.92454694738149</v>
      </c>
      <c r="J59" s="45">
        <f t="shared" si="28"/>
        <v>565.61105505225692</v>
      </c>
      <c r="K59" s="45">
        <f t="shared" si="28"/>
        <v>582.56887145626331</v>
      </c>
      <c r="L59" s="45">
        <f t="shared" si="28"/>
        <v>571.44550829215848</v>
      </c>
      <c r="M59" s="45">
        <f t="shared" si="28"/>
        <v>654.60727780705611</v>
      </c>
      <c r="N59" s="45">
        <f t="shared" si="28"/>
        <v>681.80839524007183</v>
      </c>
      <c r="O59" s="45">
        <f t="shared" si="28"/>
        <v>633.29899999999998</v>
      </c>
      <c r="P59" s="45">
        <f t="shared" si="28"/>
        <v>620.726</v>
      </c>
      <c r="Q59" s="45">
        <f t="shared" si="28"/>
        <v>692.05899999999997</v>
      </c>
      <c r="R59" s="45">
        <f t="shared" si="28"/>
        <v>730.40099999999995</v>
      </c>
      <c r="S59" s="277"/>
      <c r="T59" s="52">
        <f t="shared" si="15"/>
        <v>692.05899999999997</v>
      </c>
      <c r="U59" s="52">
        <f t="shared" si="15"/>
        <v>710.19568819852202</v>
      </c>
      <c r="V59" s="52">
        <f t="shared" si="15"/>
        <v>726.69896012882225</v>
      </c>
      <c r="W59" s="52">
        <f t="shared" si="15"/>
        <v>740.02572311197969</v>
      </c>
      <c r="X59" s="52">
        <f t="shared" si="15"/>
        <v>752.45927060388181</v>
      </c>
      <c r="Y59" s="52">
        <f t="shared" si="15"/>
        <v>765.04858681840551</v>
      </c>
      <c r="Z59" s="52">
        <f t="shared" si="15"/>
        <v>775.43663404960694</v>
      </c>
      <c r="AA59" s="52">
        <f t="shared" si="15"/>
        <v>779.32587218756112</v>
      </c>
      <c r="AC59" s="52">
        <f t="shared" si="16"/>
        <v>710.19568819852202</v>
      </c>
      <c r="AD59" s="52">
        <f t="shared" si="16"/>
        <v>726.69896012882225</v>
      </c>
      <c r="AE59" s="52">
        <f t="shared" si="16"/>
        <v>733.37978710356992</v>
      </c>
      <c r="AF59" s="52">
        <f t="shared" si="16"/>
        <v>741.63074902230028</v>
      </c>
      <c r="AG59" s="52">
        <f t="shared" si="16"/>
        <v>238.57537329980482</v>
      </c>
      <c r="AH59" s="52">
        <f t="shared" si="16"/>
        <v>241.39820717170886</v>
      </c>
      <c r="AI59" s="52">
        <f t="shared" si="16"/>
        <v>242.49194928492597</v>
      </c>
      <c r="AK59" s="52">
        <f t="shared" si="17"/>
        <v>710.19568819852202</v>
      </c>
      <c r="AL59" s="52">
        <f t="shared" si="17"/>
        <v>726.69896012882225</v>
      </c>
      <c r="AM59" s="52">
        <f t="shared" si="17"/>
        <v>733.37978710356992</v>
      </c>
      <c r="AN59" s="52">
        <f t="shared" si="17"/>
        <v>741.63074902230028</v>
      </c>
      <c r="AO59" s="52">
        <f t="shared" si="17"/>
        <v>238.57537329980482</v>
      </c>
      <c r="AP59" s="52">
        <f t="shared" si="17"/>
        <v>241.39820717170886</v>
      </c>
      <c r="AQ59" s="52">
        <f t="shared" si="17"/>
        <v>242.49194928492597</v>
      </c>
      <c r="AS59" s="52">
        <f t="shared" si="18"/>
        <v>710.19568819852202</v>
      </c>
      <c r="AT59" s="52">
        <f t="shared" si="18"/>
        <v>726.69896012882225</v>
      </c>
      <c r="AU59" s="52">
        <f t="shared" si="18"/>
        <v>733.37978710356992</v>
      </c>
      <c r="AV59" s="52">
        <f t="shared" si="18"/>
        <v>741.63074902230028</v>
      </c>
      <c r="AW59" s="52">
        <f t="shared" si="18"/>
        <v>238.57537329980482</v>
      </c>
      <c r="AX59" s="52">
        <f t="shared" si="18"/>
        <v>241.39820717170886</v>
      </c>
      <c r="AY59" s="52">
        <f t="shared" si="18"/>
        <v>242.49194928492597</v>
      </c>
      <c r="BA59" s="52">
        <f t="shared" si="19"/>
        <v>710.19568819852202</v>
      </c>
      <c r="BB59" s="52">
        <f t="shared" si="19"/>
        <v>726.69896012882225</v>
      </c>
      <c r="BC59" s="52">
        <f t="shared" si="19"/>
        <v>733.37978710356992</v>
      </c>
      <c r="BD59" s="52">
        <f t="shared" si="19"/>
        <v>741.63074902230028</v>
      </c>
      <c r="BE59" s="52">
        <f t="shared" si="19"/>
        <v>238.57537329980482</v>
      </c>
      <c r="BF59" s="52">
        <f t="shared" si="19"/>
        <v>241.39820717170886</v>
      </c>
      <c r="BG59" s="52">
        <f t="shared" si="19"/>
        <v>242.49194928492597</v>
      </c>
      <c r="BI59" s="52">
        <f t="shared" si="20"/>
        <v>710.19568819852202</v>
      </c>
      <c r="BJ59" s="52">
        <f t="shared" si="20"/>
        <v>726.69896012882225</v>
      </c>
      <c r="BK59" s="52">
        <f t="shared" si="20"/>
        <v>740.02572311197969</v>
      </c>
      <c r="BL59" s="52">
        <f t="shared" si="20"/>
        <v>752.45927060388181</v>
      </c>
      <c r="BM59" s="52">
        <f t="shared" si="20"/>
        <v>765.04858681840551</v>
      </c>
      <c r="BN59" s="52">
        <f t="shared" si="20"/>
        <v>775.43663404960694</v>
      </c>
      <c r="BO59" s="52">
        <f t="shared" si="20"/>
        <v>779.32587218756112</v>
      </c>
    </row>
    <row r="60" spans="2:67" x14ac:dyDescent="0.25">
      <c r="B60" s="169" t="s">
        <v>309</v>
      </c>
      <c r="C60" s="48" t="s">
        <v>61</v>
      </c>
      <c r="D60" s="98" t="s">
        <v>87</v>
      </c>
      <c r="E60" s="45">
        <f t="shared" ref="E60:R60" si="29">E35-E18</f>
        <v>0</v>
      </c>
      <c r="F60" s="45">
        <f t="shared" si="29"/>
        <v>0</v>
      </c>
      <c r="G60" s="45">
        <f t="shared" si="29"/>
        <v>0</v>
      </c>
      <c r="H60" s="45">
        <f t="shared" si="29"/>
        <v>0</v>
      </c>
      <c r="I60" s="45">
        <f t="shared" si="29"/>
        <v>0</v>
      </c>
      <c r="J60" s="45">
        <f t="shared" si="29"/>
        <v>0</v>
      </c>
      <c r="K60" s="45">
        <f t="shared" si="29"/>
        <v>0</v>
      </c>
      <c r="L60" s="45">
        <f t="shared" si="29"/>
        <v>0</v>
      </c>
      <c r="M60" s="45">
        <f t="shared" si="29"/>
        <v>0</v>
      </c>
      <c r="N60" s="45">
        <f t="shared" si="29"/>
        <v>0</v>
      </c>
      <c r="O60" s="45">
        <f t="shared" si="29"/>
        <v>0</v>
      </c>
      <c r="P60" s="45">
        <f t="shared" si="29"/>
        <v>0</v>
      </c>
      <c r="Q60" s="45">
        <f t="shared" si="29"/>
        <v>0</v>
      </c>
      <c r="R60" s="45">
        <f t="shared" si="29"/>
        <v>0</v>
      </c>
      <c r="S60" s="277"/>
      <c r="T60" s="52">
        <f t="shared" si="15"/>
        <v>0</v>
      </c>
      <c r="U60" s="52">
        <f t="shared" si="15"/>
        <v>0</v>
      </c>
      <c r="V60" s="52">
        <f t="shared" si="15"/>
        <v>0</v>
      </c>
      <c r="W60" s="52">
        <f t="shared" si="15"/>
        <v>0</v>
      </c>
      <c r="X60" s="52">
        <f t="shared" si="15"/>
        <v>0</v>
      </c>
      <c r="Y60" s="52">
        <f t="shared" si="15"/>
        <v>0</v>
      </c>
      <c r="Z60" s="52">
        <f t="shared" si="15"/>
        <v>0</v>
      </c>
      <c r="AA60" s="52">
        <f t="shared" si="15"/>
        <v>0</v>
      </c>
      <c r="AC60" s="52">
        <f t="shared" si="16"/>
        <v>0</v>
      </c>
      <c r="AD60" s="52">
        <f t="shared" si="16"/>
        <v>0</v>
      </c>
      <c r="AE60" s="52">
        <f t="shared" si="16"/>
        <v>0</v>
      </c>
      <c r="AF60" s="52">
        <f t="shared" si="16"/>
        <v>0</v>
      </c>
      <c r="AG60" s="52">
        <f t="shared" si="16"/>
        <v>0</v>
      </c>
      <c r="AH60" s="52">
        <f t="shared" si="16"/>
        <v>0</v>
      </c>
      <c r="AI60" s="52">
        <f t="shared" si="16"/>
        <v>0</v>
      </c>
      <c r="AK60" s="52">
        <f t="shared" si="17"/>
        <v>0</v>
      </c>
      <c r="AL60" s="52">
        <f t="shared" si="17"/>
        <v>0</v>
      </c>
      <c r="AM60" s="52">
        <f t="shared" si="17"/>
        <v>0</v>
      </c>
      <c r="AN60" s="52">
        <f t="shared" si="17"/>
        <v>0</v>
      </c>
      <c r="AO60" s="52">
        <f t="shared" si="17"/>
        <v>0</v>
      </c>
      <c r="AP60" s="52">
        <f t="shared" si="17"/>
        <v>0</v>
      </c>
      <c r="AQ60" s="52">
        <f t="shared" si="17"/>
        <v>0</v>
      </c>
      <c r="AS60" s="52">
        <f t="shared" si="18"/>
        <v>0</v>
      </c>
      <c r="AT60" s="52">
        <f t="shared" si="18"/>
        <v>0</v>
      </c>
      <c r="AU60" s="52">
        <f t="shared" si="18"/>
        <v>0</v>
      </c>
      <c r="AV60" s="52">
        <f t="shared" si="18"/>
        <v>0</v>
      </c>
      <c r="AW60" s="52">
        <f t="shared" si="18"/>
        <v>0</v>
      </c>
      <c r="AX60" s="52">
        <f t="shared" si="18"/>
        <v>0</v>
      </c>
      <c r="AY60" s="52">
        <f t="shared" si="18"/>
        <v>0</v>
      </c>
      <c r="BA60" s="52">
        <f t="shared" si="19"/>
        <v>0</v>
      </c>
      <c r="BB60" s="52">
        <f t="shared" si="19"/>
        <v>0</v>
      </c>
      <c r="BC60" s="52">
        <f t="shared" si="19"/>
        <v>0</v>
      </c>
      <c r="BD60" s="52">
        <f t="shared" si="19"/>
        <v>0</v>
      </c>
      <c r="BE60" s="52">
        <f t="shared" si="19"/>
        <v>0</v>
      </c>
      <c r="BF60" s="52">
        <f t="shared" si="19"/>
        <v>0</v>
      </c>
      <c r="BG60" s="52">
        <f t="shared" si="19"/>
        <v>0</v>
      </c>
      <c r="BI60" s="52">
        <f t="shared" si="20"/>
        <v>0</v>
      </c>
      <c r="BJ60" s="52">
        <f t="shared" si="20"/>
        <v>0</v>
      </c>
      <c r="BK60" s="52">
        <f t="shared" si="20"/>
        <v>0</v>
      </c>
      <c r="BL60" s="52">
        <f t="shared" si="20"/>
        <v>0</v>
      </c>
      <c r="BM60" s="52">
        <f t="shared" si="20"/>
        <v>0</v>
      </c>
      <c r="BN60" s="52">
        <f t="shared" si="20"/>
        <v>0</v>
      </c>
      <c r="BO60" s="52">
        <f t="shared" si="20"/>
        <v>0</v>
      </c>
    </row>
    <row r="61" spans="2:67" x14ac:dyDescent="0.25">
      <c r="B61" s="169" t="s">
        <v>309</v>
      </c>
      <c r="C61" s="44" t="s">
        <v>62</v>
      </c>
      <c r="D61" s="98" t="s">
        <v>87</v>
      </c>
      <c r="E61" s="45">
        <f t="shared" ref="E61:R61" si="30">E44-E19</f>
        <v>0</v>
      </c>
      <c r="F61" s="45">
        <f t="shared" si="30"/>
        <v>0</v>
      </c>
      <c r="G61" s="45">
        <f t="shared" si="30"/>
        <v>0</v>
      </c>
      <c r="H61" s="45">
        <f t="shared" si="30"/>
        <v>0</v>
      </c>
      <c r="I61" s="45">
        <f t="shared" si="30"/>
        <v>0</v>
      </c>
      <c r="J61" s="45">
        <f t="shared" si="30"/>
        <v>0</v>
      </c>
      <c r="K61" s="45">
        <f t="shared" si="30"/>
        <v>0</v>
      </c>
      <c r="L61" s="45">
        <f t="shared" si="30"/>
        <v>0</v>
      </c>
      <c r="M61" s="45">
        <f t="shared" si="30"/>
        <v>0</v>
      </c>
      <c r="N61" s="45">
        <f t="shared" si="30"/>
        <v>0</v>
      </c>
      <c r="O61" s="45">
        <f t="shared" si="30"/>
        <v>0</v>
      </c>
      <c r="P61" s="45">
        <f t="shared" si="30"/>
        <v>0</v>
      </c>
      <c r="Q61" s="45">
        <f t="shared" si="30"/>
        <v>0</v>
      </c>
      <c r="R61" s="45">
        <f t="shared" si="30"/>
        <v>0</v>
      </c>
      <c r="S61" s="277"/>
      <c r="T61" s="52">
        <f t="shared" ref="T61:AA62" si="31">T44-T19</f>
        <v>0</v>
      </c>
      <c r="U61" s="52">
        <f t="shared" si="31"/>
        <v>0</v>
      </c>
      <c r="V61" s="52">
        <f t="shared" si="31"/>
        <v>0</v>
      </c>
      <c r="W61" s="52">
        <f t="shared" si="31"/>
        <v>0</v>
      </c>
      <c r="X61" s="52">
        <f t="shared" si="31"/>
        <v>0</v>
      </c>
      <c r="Y61" s="52">
        <f t="shared" si="31"/>
        <v>0</v>
      </c>
      <c r="Z61" s="52">
        <f t="shared" si="31"/>
        <v>0</v>
      </c>
      <c r="AA61" s="52">
        <f t="shared" si="31"/>
        <v>0</v>
      </c>
      <c r="AC61" s="52">
        <f t="shared" ref="AC61:AI62" si="32">AC44-AC19</f>
        <v>0</v>
      </c>
      <c r="AD61" s="52">
        <f t="shared" si="32"/>
        <v>0</v>
      </c>
      <c r="AE61" s="52">
        <f t="shared" si="32"/>
        <v>0</v>
      </c>
      <c r="AF61" s="52">
        <f t="shared" si="32"/>
        <v>0</v>
      </c>
      <c r="AG61" s="52">
        <f t="shared" si="32"/>
        <v>0</v>
      </c>
      <c r="AH61" s="52">
        <f t="shared" si="32"/>
        <v>0</v>
      </c>
      <c r="AI61" s="52">
        <f t="shared" si="32"/>
        <v>0</v>
      </c>
      <c r="AK61" s="52">
        <f t="shared" ref="AK61:AQ62" si="33">AK44-AK19</f>
        <v>0</v>
      </c>
      <c r="AL61" s="52">
        <f t="shared" si="33"/>
        <v>0</v>
      </c>
      <c r="AM61" s="52">
        <f t="shared" si="33"/>
        <v>0</v>
      </c>
      <c r="AN61" s="52">
        <f t="shared" si="33"/>
        <v>0</v>
      </c>
      <c r="AO61" s="52">
        <f t="shared" si="33"/>
        <v>0</v>
      </c>
      <c r="AP61" s="52">
        <f t="shared" si="33"/>
        <v>0</v>
      </c>
      <c r="AQ61" s="52">
        <f t="shared" si="33"/>
        <v>0</v>
      </c>
      <c r="AS61" s="52">
        <f t="shared" ref="AS61:AY62" si="34">AS44-AS19</f>
        <v>0</v>
      </c>
      <c r="AT61" s="52">
        <f t="shared" si="34"/>
        <v>0</v>
      </c>
      <c r="AU61" s="52">
        <f t="shared" si="34"/>
        <v>0</v>
      </c>
      <c r="AV61" s="52">
        <f t="shared" si="34"/>
        <v>0</v>
      </c>
      <c r="AW61" s="52">
        <f t="shared" si="34"/>
        <v>0</v>
      </c>
      <c r="AX61" s="52">
        <f t="shared" si="34"/>
        <v>0</v>
      </c>
      <c r="AY61" s="52">
        <f t="shared" si="34"/>
        <v>0</v>
      </c>
      <c r="BA61" s="52">
        <f t="shared" ref="BA61:BG62" si="35">BA44-BA19</f>
        <v>0</v>
      </c>
      <c r="BB61" s="52">
        <f t="shared" si="35"/>
        <v>0</v>
      </c>
      <c r="BC61" s="52">
        <f t="shared" si="35"/>
        <v>0</v>
      </c>
      <c r="BD61" s="52">
        <f t="shared" si="35"/>
        <v>0</v>
      </c>
      <c r="BE61" s="52">
        <f t="shared" si="35"/>
        <v>0</v>
      </c>
      <c r="BF61" s="52">
        <f t="shared" si="35"/>
        <v>0</v>
      </c>
      <c r="BG61" s="52">
        <f t="shared" si="35"/>
        <v>0</v>
      </c>
      <c r="BI61" s="52">
        <f t="shared" ref="BI61:BO62" si="36">BI44-BI19</f>
        <v>0</v>
      </c>
      <c r="BJ61" s="52">
        <f t="shared" si="36"/>
        <v>0</v>
      </c>
      <c r="BK61" s="52">
        <f t="shared" si="36"/>
        <v>0</v>
      </c>
      <c r="BL61" s="52">
        <f t="shared" si="36"/>
        <v>0</v>
      </c>
      <c r="BM61" s="52">
        <f t="shared" si="36"/>
        <v>0</v>
      </c>
      <c r="BN61" s="52">
        <f t="shared" si="36"/>
        <v>0</v>
      </c>
      <c r="BO61" s="52">
        <f t="shared" si="36"/>
        <v>0</v>
      </c>
    </row>
    <row r="62" spans="2:67" x14ac:dyDescent="0.25">
      <c r="B62" s="169" t="s">
        <v>309</v>
      </c>
      <c r="C62" s="49" t="s">
        <v>247</v>
      </c>
      <c r="D62" s="98" t="s">
        <v>87</v>
      </c>
      <c r="E62" s="50">
        <f t="shared" ref="E62:R62" si="37">E45-E20</f>
        <v>8752.127613345514</v>
      </c>
      <c r="F62" s="50">
        <f t="shared" si="37"/>
        <v>8850.5460702361161</v>
      </c>
      <c r="G62" s="50">
        <f t="shared" si="37"/>
        <v>9052.8086302087504</v>
      </c>
      <c r="H62" s="50">
        <f t="shared" si="37"/>
        <v>8755.3952563596249</v>
      </c>
      <c r="I62" s="50">
        <f t="shared" si="37"/>
        <v>7935.5584569473849</v>
      </c>
      <c r="J62" s="50">
        <f t="shared" si="37"/>
        <v>8002.9972550522543</v>
      </c>
      <c r="K62" s="50">
        <f t="shared" si="37"/>
        <v>7941.2311567172055</v>
      </c>
      <c r="L62" s="50">
        <f t="shared" si="37"/>
        <v>7581.678773259644</v>
      </c>
      <c r="M62" s="50">
        <f t="shared" si="37"/>
        <v>7389.9816919212044</v>
      </c>
      <c r="N62" s="50">
        <f t="shared" si="37"/>
        <v>6115.2927661005524</v>
      </c>
      <c r="O62" s="50">
        <f t="shared" si="37"/>
        <v>6109.59</v>
      </c>
      <c r="P62" s="50">
        <f t="shared" si="37"/>
        <v>6478.6619999999984</v>
      </c>
      <c r="Q62" s="50">
        <f t="shared" si="37"/>
        <v>6570.0260000000017</v>
      </c>
      <c r="R62" s="50">
        <f t="shared" si="37"/>
        <v>6491.9119999999984</v>
      </c>
      <c r="S62" s="277"/>
      <c r="T62" s="53">
        <f t="shared" si="31"/>
        <v>6570.0259999999998</v>
      </c>
      <c r="U62" s="53">
        <f t="shared" si="31"/>
        <v>6182.6295457146298</v>
      </c>
      <c r="V62" s="53">
        <f t="shared" si="31"/>
        <v>6163.5740027448956</v>
      </c>
      <c r="W62" s="53">
        <f t="shared" si="31"/>
        <v>6252.7066035616263</v>
      </c>
      <c r="X62" s="53">
        <f t="shared" si="31"/>
        <v>6514.1720677146077</v>
      </c>
      <c r="Y62" s="53">
        <f t="shared" si="31"/>
        <v>6188.820920031987</v>
      </c>
      <c r="Z62" s="53">
        <f t="shared" si="31"/>
        <v>6410.0524043960431</v>
      </c>
      <c r="AA62" s="53">
        <f t="shared" si="31"/>
        <v>6511.5377481735268</v>
      </c>
      <c r="AC62" s="53">
        <f t="shared" si="32"/>
        <v>6098.7774754656948</v>
      </c>
      <c r="AD62" s="53">
        <f t="shared" si="32"/>
        <v>6098.5373231880458</v>
      </c>
      <c r="AE62" s="53">
        <f t="shared" si="32"/>
        <v>5132.7245707506754</v>
      </c>
      <c r="AF62" s="53">
        <f t="shared" si="32"/>
        <v>2641.1641856301721</v>
      </c>
      <c r="AG62" s="53">
        <f t="shared" si="32"/>
        <v>1792.8224468694352</v>
      </c>
      <c r="AH62" s="53">
        <f t="shared" si="32"/>
        <v>1643.3241583320178</v>
      </c>
      <c r="AI62" s="53">
        <f t="shared" si="32"/>
        <v>1180.8733409868473</v>
      </c>
      <c r="AK62" s="53">
        <f t="shared" si="33"/>
        <v>6098.7774754656984</v>
      </c>
      <c r="AL62" s="53">
        <f t="shared" si="33"/>
        <v>6098.537323188044</v>
      </c>
      <c r="AM62" s="53">
        <f t="shared" si="33"/>
        <v>5132.7245707506772</v>
      </c>
      <c r="AN62" s="53">
        <f t="shared" si="33"/>
        <v>3295.7288310767071</v>
      </c>
      <c r="AO62" s="53">
        <f t="shared" si="33"/>
        <v>2486.4643149286458</v>
      </c>
      <c r="AP62" s="53">
        <f t="shared" si="33"/>
        <v>2847.165974945864</v>
      </c>
      <c r="AQ62" s="53">
        <f t="shared" si="33"/>
        <v>1805.2737426210824</v>
      </c>
      <c r="AS62" s="53">
        <f t="shared" si="34"/>
        <v>5976.2245298478101</v>
      </c>
      <c r="AT62" s="51">
        <f t="shared" si="34"/>
        <v>5777.1133170137982</v>
      </c>
      <c r="AU62" s="53">
        <f t="shared" si="34"/>
        <v>4418.9546467661639</v>
      </c>
      <c r="AV62" s="53">
        <f t="shared" si="34"/>
        <v>2286.9074754132162</v>
      </c>
      <c r="AW62" s="53">
        <f t="shared" si="34"/>
        <v>1448.053214769192</v>
      </c>
      <c r="AX62" s="53">
        <f t="shared" si="34"/>
        <v>1060.062714134217</v>
      </c>
      <c r="AY62" s="53">
        <f t="shared" si="34"/>
        <v>265.43822598130055</v>
      </c>
      <c r="BA62" s="53">
        <f t="shared" si="35"/>
        <v>5976.2245298478101</v>
      </c>
      <c r="BB62" s="53">
        <f t="shared" si="35"/>
        <v>5777.1133170137982</v>
      </c>
      <c r="BC62" s="58">
        <f t="shared" si="35"/>
        <v>4418.9546467661676</v>
      </c>
      <c r="BD62" s="53">
        <f t="shared" si="35"/>
        <v>2757.7973099822448</v>
      </c>
      <c r="BE62" s="53">
        <f t="shared" si="35"/>
        <v>1913.7417424081714</v>
      </c>
      <c r="BF62" s="53">
        <f t="shared" si="35"/>
        <v>1575.5510194863432</v>
      </c>
      <c r="BG62" s="53">
        <f t="shared" si="35"/>
        <v>265.43845177571711</v>
      </c>
      <c r="BI62" s="53">
        <f t="shared" si="36"/>
        <v>7885.587133832425</v>
      </c>
      <c r="BJ62" s="53">
        <f t="shared" si="36"/>
        <v>7944.3301916712953</v>
      </c>
      <c r="BK62" s="53">
        <f t="shared" si="36"/>
        <v>7950.4389638206703</v>
      </c>
      <c r="BL62" s="53">
        <f t="shared" si="36"/>
        <v>7990.9773629456795</v>
      </c>
      <c r="BM62" s="53">
        <f t="shared" si="36"/>
        <v>8037.2539734695238</v>
      </c>
      <c r="BN62" s="53">
        <f t="shared" si="36"/>
        <v>8080.1352681660464</v>
      </c>
      <c r="BO62" s="53">
        <f t="shared" si="36"/>
        <v>8117.607203619038</v>
      </c>
    </row>
    <row r="63" spans="2:67" x14ac:dyDescent="0.25">
      <c r="B63" s="169" t="s">
        <v>309</v>
      </c>
      <c r="C63" s="48" t="s">
        <v>146</v>
      </c>
      <c r="D63" s="98" t="s">
        <v>87</v>
      </c>
      <c r="E63" s="45">
        <f t="shared" ref="E63:R63" si="38">E53+E58</f>
        <v>6383.5260000000007</v>
      </c>
      <c r="F63" s="45">
        <f t="shared" si="38"/>
        <v>6436.9489999999996</v>
      </c>
      <c r="G63" s="45">
        <f t="shared" si="38"/>
        <v>6681.628999999999</v>
      </c>
      <c r="H63" s="45">
        <f t="shared" si="38"/>
        <v>6492.8939860521177</v>
      </c>
      <c r="I63" s="45">
        <f t="shared" si="38"/>
        <v>6194.2946200000006</v>
      </c>
      <c r="J63" s="45">
        <f t="shared" si="38"/>
        <v>6300.3050299999995</v>
      </c>
      <c r="K63" s="45">
        <f t="shared" si="38"/>
        <v>6314.4280643770135</v>
      </c>
      <c r="L63" s="45">
        <f t="shared" si="38"/>
        <v>6010.6091458053297</v>
      </c>
      <c r="M63" s="45">
        <f t="shared" si="38"/>
        <v>5696.4544672186221</v>
      </c>
      <c r="N63" s="45">
        <f t="shared" si="38"/>
        <v>4378.9686176508794</v>
      </c>
      <c r="O63" s="45">
        <f t="shared" si="38"/>
        <v>4476.2610000000004</v>
      </c>
      <c r="P63" s="45">
        <f t="shared" si="38"/>
        <v>4845.9400000000005</v>
      </c>
      <c r="Q63" s="45">
        <f t="shared" si="38"/>
        <v>4815.1020000000008</v>
      </c>
      <c r="R63" s="45">
        <f t="shared" si="38"/>
        <v>4674.2740000000003</v>
      </c>
      <c r="S63" s="277"/>
      <c r="T63" s="52">
        <f t="shared" ref="T63:AA64" si="39">T53+T58</f>
        <v>4815.1020000000008</v>
      </c>
      <c r="U63" s="52">
        <f t="shared" si="39"/>
        <v>4541.6609681377249</v>
      </c>
      <c r="V63" s="52">
        <f t="shared" si="39"/>
        <v>4410.7684083750519</v>
      </c>
      <c r="W63" s="52">
        <f t="shared" si="39"/>
        <v>4524.6379565715943</v>
      </c>
      <c r="X63" s="52">
        <f t="shared" si="39"/>
        <v>4702.1403894568011</v>
      </c>
      <c r="Y63" s="52">
        <f t="shared" si="39"/>
        <v>4336.0923010831248</v>
      </c>
      <c r="Z63" s="52">
        <f t="shared" si="39"/>
        <v>4520.9273040206317</v>
      </c>
      <c r="AA63" s="52">
        <f t="shared" si="39"/>
        <v>4596.4647648442351</v>
      </c>
      <c r="AC63" s="52">
        <f t="shared" ref="AC63:AI64" si="40">AC53+AC58</f>
        <v>4455.3002918390048</v>
      </c>
      <c r="AD63" s="52">
        <f t="shared" si="40"/>
        <v>4351.8181883647976</v>
      </c>
      <c r="AE63" s="52">
        <f t="shared" si="40"/>
        <v>3396.0502483945511</v>
      </c>
      <c r="AF63" s="52">
        <f t="shared" si="40"/>
        <v>906.15673165300927</v>
      </c>
      <c r="AG63" s="52">
        <f t="shared" si="40"/>
        <v>753.95042789764</v>
      </c>
      <c r="AH63" s="52">
        <f t="shared" si="40"/>
        <v>693.33708736183939</v>
      </c>
      <c r="AI63" s="52">
        <f t="shared" si="40"/>
        <v>513.15337220544529</v>
      </c>
      <c r="AK63" s="52">
        <f t="shared" ref="AK63:AQ64" si="41">AK53+AK58</f>
        <v>4455.3002918390048</v>
      </c>
      <c r="AL63" s="52">
        <f t="shared" si="41"/>
        <v>4351.8181883647976</v>
      </c>
      <c r="AM63" s="52">
        <f t="shared" si="41"/>
        <v>3396.0502483945511</v>
      </c>
      <c r="AN63" s="52">
        <f t="shared" si="41"/>
        <v>1560.7213770995459</v>
      </c>
      <c r="AO63" s="52">
        <f t="shared" si="41"/>
        <v>1447.5922959568497</v>
      </c>
      <c r="AP63" s="52">
        <f t="shared" si="41"/>
        <v>1897.1789039756859</v>
      </c>
      <c r="AQ63" s="52">
        <f t="shared" si="41"/>
        <v>1137.5537738396797</v>
      </c>
      <c r="AS63" s="52">
        <f t="shared" ref="AS63:AY64" si="42">AS53+AS58</f>
        <v>4374.3709211446558</v>
      </c>
      <c r="AT63" s="52">
        <f t="shared" si="42"/>
        <v>4151.5649895783608</v>
      </c>
      <c r="AU63" s="52">
        <f t="shared" si="42"/>
        <v>2917.2429586764047</v>
      </c>
      <c r="AV63" s="52">
        <f t="shared" si="42"/>
        <v>823.31572273342158</v>
      </c>
      <c r="AW63" s="52">
        <f t="shared" si="42"/>
        <v>674.76936590560501</v>
      </c>
      <c r="AX63" s="52">
        <f t="shared" si="42"/>
        <v>520.67505135493775</v>
      </c>
      <c r="AY63" s="52">
        <f t="shared" si="42"/>
        <v>0.3190986152794153</v>
      </c>
      <c r="BA63" s="52">
        <f t="shared" ref="BA63:BG64" si="43">BA53+BA58</f>
        <v>4374.3709211446558</v>
      </c>
      <c r="BB63" s="52">
        <f t="shared" si="43"/>
        <v>4151.5649895783608</v>
      </c>
      <c r="BC63" s="52">
        <f t="shared" si="43"/>
        <v>2917.2429586764047</v>
      </c>
      <c r="BD63" s="52">
        <f t="shared" si="43"/>
        <v>1294.2055573024513</v>
      </c>
      <c r="BE63" s="52">
        <f t="shared" si="43"/>
        <v>1140.4578935445847</v>
      </c>
      <c r="BF63" s="52">
        <f t="shared" si="43"/>
        <v>1036.1633567070635</v>
      </c>
      <c r="BG63" s="52">
        <f t="shared" si="43"/>
        <v>0.3193244096961827</v>
      </c>
      <c r="BI63" s="52">
        <f t="shared" ref="BI63:BO64" si="44">BI53+BI58</f>
        <v>6148.5447832219534</v>
      </c>
      <c r="BJ63" s="52">
        <f t="shared" si="44"/>
        <v>6148.5447832219534</v>
      </c>
      <c r="BK63" s="52">
        <f t="shared" si="44"/>
        <v>6148.5447832219534</v>
      </c>
      <c r="BL63" s="52">
        <f t="shared" si="44"/>
        <v>6148.5447832219534</v>
      </c>
      <c r="BM63" s="52">
        <f t="shared" si="44"/>
        <v>6149.4342850223229</v>
      </c>
      <c r="BN63" s="52">
        <f t="shared" si="44"/>
        <v>6150.3279738140536</v>
      </c>
      <c r="BO63" s="52">
        <f t="shared" si="44"/>
        <v>6151.268724087774</v>
      </c>
    </row>
    <row r="64" spans="2:67" x14ac:dyDescent="0.25">
      <c r="B64" s="169" t="s">
        <v>309</v>
      </c>
      <c r="C64" s="44" t="s">
        <v>255</v>
      </c>
      <c r="D64" s="98" t="s">
        <v>87</v>
      </c>
      <c r="E64" s="45">
        <f t="shared" ref="E64:R64" si="45">E54+E59</f>
        <v>2368.6016133455191</v>
      </c>
      <c r="F64" s="45">
        <f t="shared" si="45"/>
        <v>2413.5970702361137</v>
      </c>
      <c r="G64" s="45">
        <f t="shared" si="45"/>
        <v>2371.1796302087473</v>
      </c>
      <c r="H64" s="45">
        <f t="shared" si="45"/>
        <v>2262.5012703075117</v>
      </c>
      <c r="I64" s="45">
        <f t="shared" si="45"/>
        <v>1741.2638369473816</v>
      </c>
      <c r="J64" s="45">
        <f t="shared" si="45"/>
        <v>1702.6922250522571</v>
      </c>
      <c r="K64" s="45">
        <f t="shared" si="45"/>
        <v>1626.8030923401921</v>
      </c>
      <c r="L64" s="45">
        <f t="shared" si="45"/>
        <v>1571.0696274543163</v>
      </c>
      <c r="M64" s="45">
        <f t="shared" si="45"/>
        <v>1693.5272247025794</v>
      </c>
      <c r="N64" s="45">
        <f t="shared" si="45"/>
        <v>1736.3241484496743</v>
      </c>
      <c r="O64" s="45">
        <f t="shared" si="45"/>
        <v>1633.329</v>
      </c>
      <c r="P64" s="45">
        <f t="shared" si="45"/>
        <v>1632.722</v>
      </c>
      <c r="Q64" s="45">
        <f t="shared" si="45"/>
        <v>1754.924</v>
      </c>
      <c r="R64" s="45">
        <f t="shared" si="45"/>
        <v>1817.6379999999999</v>
      </c>
      <c r="S64" s="277"/>
      <c r="T64" s="45">
        <f t="shared" si="39"/>
        <v>1754.924</v>
      </c>
      <c r="U64" s="45">
        <f t="shared" si="39"/>
        <v>1640.9685775769049</v>
      </c>
      <c r="V64" s="45">
        <f t="shared" si="39"/>
        <v>1752.8055943698441</v>
      </c>
      <c r="W64" s="45">
        <f t="shared" si="39"/>
        <v>1728.0686469900288</v>
      </c>
      <c r="X64" s="45">
        <f t="shared" si="39"/>
        <v>1812.0316782578004</v>
      </c>
      <c r="Y64" s="45">
        <f t="shared" si="39"/>
        <v>1852.7286189488639</v>
      </c>
      <c r="Z64" s="45">
        <f t="shared" si="39"/>
        <v>1889.1251003754116</v>
      </c>
      <c r="AA64" s="45">
        <f t="shared" si="39"/>
        <v>1915.0729833292928</v>
      </c>
      <c r="AC64" s="45">
        <f t="shared" si="40"/>
        <v>1643.4771836266927</v>
      </c>
      <c r="AD64" s="45">
        <f t="shared" si="40"/>
        <v>1746.719134823247</v>
      </c>
      <c r="AE64" s="45">
        <f t="shared" si="40"/>
        <v>1736.6743223561259</v>
      </c>
      <c r="AF64" s="45">
        <f t="shared" si="40"/>
        <v>1735.0074539771617</v>
      </c>
      <c r="AG64" s="45">
        <f t="shared" si="40"/>
        <v>1038.8720189717965</v>
      </c>
      <c r="AH64" s="45">
        <f t="shared" si="40"/>
        <v>949.98707097017927</v>
      </c>
      <c r="AI64" s="45">
        <f t="shared" si="40"/>
        <v>667.71996878140214</v>
      </c>
      <c r="AK64" s="45">
        <f t="shared" si="41"/>
        <v>1643.4771836266927</v>
      </c>
      <c r="AL64" s="45">
        <f t="shared" si="41"/>
        <v>1746.719134823247</v>
      </c>
      <c r="AM64" s="45">
        <f t="shared" si="41"/>
        <v>1736.6743223561259</v>
      </c>
      <c r="AN64" s="45">
        <f t="shared" si="41"/>
        <v>1735.0074539771617</v>
      </c>
      <c r="AO64" s="45">
        <f t="shared" si="41"/>
        <v>1038.8720189717965</v>
      </c>
      <c r="AP64" s="45">
        <f t="shared" si="41"/>
        <v>949.98707097017927</v>
      </c>
      <c r="AQ64" s="45">
        <f t="shared" si="41"/>
        <v>667.71996878140214</v>
      </c>
      <c r="AS64" s="45">
        <f t="shared" si="42"/>
        <v>1601.8536087031532</v>
      </c>
      <c r="AT64" s="45">
        <f t="shared" si="42"/>
        <v>1625.5483274354376</v>
      </c>
      <c r="AU64" s="45">
        <f t="shared" si="42"/>
        <v>1501.7116880897611</v>
      </c>
      <c r="AV64" s="45">
        <f t="shared" si="42"/>
        <v>1463.5917526797948</v>
      </c>
      <c r="AW64" s="45">
        <f t="shared" si="42"/>
        <v>773.2838488635872</v>
      </c>
      <c r="AX64" s="45">
        <f t="shared" si="42"/>
        <v>539.38766277927994</v>
      </c>
      <c r="AY64" s="45">
        <f t="shared" si="42"/>
        <v>265.11912736602108</v>
      </c>
      <c r="BA64" s="45">
        <f t="shared" si="43"/>
        <v>1601.8536087031532</v>
      </c>
      <c r="BB64" s="45">
        <f t="shared" si="43"/>
        <v>1625.5483274354376</v>
      </c>
      <c r="BC64" s="45">
        <f t="shared" si="43"/>
        <v>1501.7116880897611</v>
      </c>
      <c r="BD64" s="45">
        <f t="shared" si="43"/>
        <v>1463.5917526797948</v>
      </c>
      <c r="BE64" s="45">
        <f t="shared" si="43"/>
        <v>773.2838488635872</v>
      </c>
      <c r="BF64" s="45">
        <f t="shared" si="43"/>
        <v>539.38766277927994</v>
      </c>
      <c r="BG64" s="45">
        <f t="shared" si="43"/>
        <v>265.11912736602108</v>
      </c>
      <c r="BI64" s="45">
        <f t="shared" si="44"/>
        <v>1737.042350610473</v>
      </c>
      <c r="BJ64" s="45">
        <f t="shared" si="44"/>
        <v>1795.7854084493442</v>
      </c>
      <c r="BK64" s="45">
        <f t="shared" si="44"/>
        <v>1801.8941805987131</v>
      </c>
      <c r="BL64" s="45">
        <f t="shared" si="44"/>
        <v>1842.4325797237323</v>
      </c>
      <c r="BM64" s="45">
        <f t="shared" si="44"/>
        <v>1887.8196884471984</v>
      </c>
      <c r="BN64" s="45">
        <f t="shared" si="44"/>
        <v>1929.8072943519928</v>
      </c>
      <c r="BO64" s="45">
        <f t="shared" si="44"/>
        <v>1966.3384795312629</v>
      </c>
    </row>
    <row r="65" spans="2:67" x14ac:dyDescent="0.25">
      <c r="C65" s="46"/>
    </row>
    <row r="66" spans="2:67" x14ac:dyDescent="0.25">
      <c r="C66" s="49" t="s">
        <v>243</v>
      </c>
      <c r="E66" s="192">
        <f>1-E20/E45</f>
        <v>0.42783566594592048</v>
      </c>
      <c r="F66" s="192">
        <f t="shared" ref="F66:R66" si="46">1-F20/F45</f>
        <v>0.42911208316637017</v>
      </c>
      <c r="G66" s="192">
        <f t="shared" si="46"/>
        <v>0.43545553654027602</v>
      </c>
      <c r="H66" s="192">
        <f t="shared" si="46"/>
        <v>0.40695397188026594</v>
      </c>
      <c r="I66" s="192">
        <f t="shared" si="46"/>
        <v>0.40632442720012241</v>
      </c>
      <c r="J66" s="192">
        <f t="shared" si="46"/>
        <v>0.40925130183234049</v>
      </c>
      <c r="K66" s="192">
        <f t="shared" si="46"/>
        <v>0.4058769500734265</v>
      </c>
      <c r="L66" s="192">
        <f t="shared" si="46"/>
        <v>0.39893410399726825</v>
      </c>
      <c r="M66" s="192">
        <f t="shared" si="46"/>
        <v>0.40365551653011367</v>
      </c>
      <c r="N66" s="192">
        <f t="shared" si="46"/>
        <v>0.36894650503103199</v>
      </c>
      <c r="O66" s="192">
        <f t="shared" si="46"/>
        <v>0.36473199725126981</v>
      </c>
      <c r="P66" s="192">
        <f t="shared" si="46"/>
        <v>0.36794663885556556</v>
      </c>
      <c r="Q66" s="192">
        <f t="shared" si="46"/>
        <v>0.37831031923435454</v>
      </c>
      <c r="R66" s="192">
        <f t="shared" si="46"/>
        <v>0.37092109232999348</v>
      </c>
      <c r="T66" s="192">
        <f t="shared" ref="T66:BO66" si="47">1-T20/T45</f>
        <v>0.37643039079714791</v>
      </c>
      <c r="U66" s="192">
        <f t="shared" si="47"/>
        <v>0.36093682432294483</v>
      </c>
      <c r="V66" s="192">
        <f t="shared" si="47"/>
        <v>0.36339838882893627</v>
      </c>
      <c r="W66" s="192">
        <f t="shared" si="47"/>
        <v>0.37051949196725531</v>
      </c>
      <c r="X66" s="192">
        <f t="shared" si="47"/>
        <v>0.38773324336166026</v>
      </c>
      <c r="Y66" s="192">
        <f t="shared" si="47"/>
        <v>0.38633636950121419</v>
      </c>
      <c r="Z66" s="192">
        <f t="shared" si="47"/>
        <v>0.4035027649790095</v>
      </c>
      <c r="AA66" s="192">
        <f t="shared" si="47"/>
        <v>0.41489884641390562</v>
      </c>
      <c r="AC66" s="192">
        <f t="shared" si="47"/>
        <v>0.36079630590665723</v>
      </c>
      <c r="AD66" s="192">
        <f t="shared" si="47"/>
        <v>0.36996625843996978</v>
      </c>
      <c r="AE66" s="192">
        <f t="shared" si="47"/>
        <v>0.34568670077902219</v>
      </c>
      <c r="AF66" s="192">
        <f t="shared" si="47"/>
        <v>0.23588041543945326</v>
      </c>
      <c r="AG66" s="192">
        <f t="shared" si="47"/>
        <v>0.19636991482179045</v>
      </c>
      <c r="AH66" s="192">
        <f t="shared" si="47"/>
        <v>0.21310392858213212</v>
      </c>
      <c r="AI66" s="192">
        <f t="shared" si="47"/>
        <v>0.19724059163863839</v>
      </c>
      <c r="AK66" s="192">
        <f t="shared" si="47"/>
        <v>0.36079706120664046</v>
      </c>
      <c r="AL66" s="192">
        <f t="shared" si="47"/>
        <v>0.36997014425490893</v>
      </c>
      <c r="AM66" s="192">
        <f t="shared" si="47"/>
        <v>0.3456960455310244</v>
      </c>
      <c r="AN66" s="192">
        <f t="shared" si="47"/>
        <v>0.27775959470837075</v>
      </c>
      <c r="AO66" s="192">
        <f t="shared" si="47"/>
        <v>0.25248198994268434</v>
      </c>
      <c r="AP66" s="192">
        <f t="shared" si="47"/>
        <v>0.31811519330935989</v>
      </c>
      <c r="AQ66" s="192">
        <f t="shared" si="47"/>
        <v>0.27158142298284216</v>
      </c>
      <c r="AR66" s="275"/>
      <c r="AS66" s="192">
        <f t="shared" si="47"/>
        <v>0.35777541449926098</v>
      </c>
      <c r="AT66" s="192">
        <f t="shared" si="47"/>
        <v>0.36641717797184503</v>
      </c>
      <c r="AU66" s="192">
        <f t="shared" si="47"/>
        <v>0.33783937736333192</v>
      </c>
      <c r="AV66" s="192">
        <f t="shared" si="47"/>
        <v>0.24693500184514749</v>
      </c>
      <c r="AW66" s="192">
        <f t="shared" si="47"/>
        <v>0.2298543047175462</v>
      </c>
      <c r="AX66" s="192">
        <f t="shared" si="47"/>
        <v>0.24665167084328787</v>
      </c>
      <c r="AY66" s="192">
        <f t="shared" si="47"/>
        <v>0.11775587396531639</v>
      </c>
      <c r="AZ66" s="275"/>
      <c r="BA66" s="192">
        <f t="shared" si="47"/>
        <v>0.35777541449926098</v>
      </c>
      <c r="BB66" s="192">
        <f t="shared" si="47"/>
        <v>0.36641717797184503</v>
      </c>
      <c r="BC66" s="192">
        <f t="shared" si="47"/>
        <v>0.33783934938761873</v>
      </c>
      <c r="BD66" s="192">
        <f t="shared" si="47"/>
        <v>0.28373753565004334</v>
      </c>
      <c r="BE66" s="192">
        <f t="shared" si="47"/>
        <v>0.28218615546989989</v>
      </c>
      <c r="BF66" s="192">
        <f t="shared" si="47"/>
        <v>0.32729787196665905</v>
      </c>
      <c r="BG66" s="192">
        <f t="shared" si="47"/>
        <v>0.11578996802058672</v>
      </c>
      <c r="BH66" s="275"/>
      <c r="BI66" s="192">
        <f t="shared" si="47"/>
        <v>0.38215344029071463</v>
      </c>
      <c r="BJ66" s="192">
        <f t="shared" si="47"/>
        <v>0.372015522175702</v>
      </c>
      <c r="BK66" s="192">
        <f t="shared" si="47"/>
        <v>0.36119017148262922</v>
      </c>
      <c r="BL66" s="192">
        <f t="shared" si="47"/>
        <v>0.35352286074063211</v>
      </c>
      <c r="BM66" s="192">
        <f t="shared" si="47"/>
        <v>0.34135186179865085</v>
      </c>
      <c r="BN66" s="192">
        <f t="shared" si="47"/>
        <v>0.34030959560325524</v>
      </c>
      <c r="BO66" s="192">
        <f t="shared" si="47"/>
        <v>0.34329511752958286</v>
      </c>
    </row>
    <row r="68" spans="2:67" s="268" customFormat="1" x14ac:dyDescent="0.25"/>
    <row r="69" spans="2:67" x14ac:dyDescent="0.25">
      <c r="B69" s="168" t="s">
        <v>249</v>
      </c>
      <c r="C69" s="157"/>
      <c r="D69" s="158"/>
      <c r="E69" s="159"/>
      <c r="F69" s="159"/>
      <c r="G69" s="159"/>
      <c r="H69" s="159"/>
      <c r="I69" s="159"/>
      <c r="J69" s="159"/>
      <c r="K69" s="159"/>
      <c r="L69" s="159"/>
      <c r="M69" s="159"/>
      <c r="N69" s="159"/>
      <c r="O69" s="159"/>
      <c r="P69" s="159"/>
      <c r="Q69" s="159"/>
      <c r="R69" s="159"/>
      <c r="T69" s="159"/>
      <c r="U69" s="159"/>
      <c r="V69" s="159"/>
      <c r="W69" s="159"/>
      <c r="X69" s="159"/>
      <c r="Y69" s="159"/>
      <c r="Z69" s="159"/>
      <c r="AA69" s="159"/>
      <c r="AC69" s="159"/>
      <c r="AD69" s="159"/>
      <c r="AE69" s="159"/>
      <c r="AF69" s="159"/>
      <c r="AG69" s="159"/>
      <c r="AH69" s="159"/>
      <c r="AI69" s="159"/>
      <c r="AK69" s="159"/>
      <c r="AL69" s="159"/>
      <c r="AM69" s="159"/>
      <c r="AN69" s="159"/>
      <c r="AO69" s="159"/>
      <c r="AP69" s="159"/>
      <c r="AQ69" s="159"/>
      <c r="AS69" s="159"/>
      <c r="AT69" s="159"/>
      <c r="AU69" s="159"/>
      <c r="AV69" s="159"/>
      <c r="AW69" s="159"/>
      <c r="AX69" s="159"/>
      <c r="AY69" s="159"/>
      <c r="BA69" s="159"/>
      <c r="BB69" s="159"/>
      <c r="BC69" s="159"/>
      <c r="BD69" s="159"/>
      <c r="BE69" s="159"/>
      <c r="BF69" s="159"/>
      <c r="BG69" s="159"/>
      <c r="BI69" s="161"/>
      <c r="BJ69" s="161"/>
      <c r="BK69" s="161"/>
      <c r="BL69" s="148"/>
      <c r="BM69" s="161"/>
      <c r="BN69" s="161"/>
      <c r="BO69" s="161"/>
    </row>
    <row r="70" spans="2:67" x14ac:dyDescent="0.25">
      <c r="B70" s="169" t="s">
        <v>244</v>
      </c>
      <c r="C70" s="131" t="s">
        <v>120</v>
      </c>
      <c r="D70" s="132"/>
      <c r="E70" s="132"/>
      <c r="F70" s="132"/>
      <c r="G70" s="132"/>
      <c r="H70" s="132"/>
      <c r="I70" s="132"/>
      <c r="J70" s="132"/>
      <c r="K70" s="132"/>
      <c r="L70" s="132"/>
      <c r="M70" s="132"/>
      <c r="N70" s="132"/>
      <c r="O70" s="132"/>
      <c r="P70" s="132"/>
      <c r="Q70" s="132"/>
      <c r="R70" s="132"/>
      <c r="T70" s="132"/>
      <c r="U70" s="132"/>
      <c r="V70" s="132"/>
      <c r="W70" s="132"/>
      <c r="X70" s="132"/>
      <c r="Y70" s="132"/>
      <c r="Z70" s="132"/>
      <c r="AA70" s="132"/>
      <c r="AC70" s="133"/>
      <c r="AD70" s="133"/>
      <c r="AE70" s="133"/>
      <c r="AF70" s="133"/>
      <c r="AG70" s="133"/>
      <c r="AH70" s="133"/>
      <c r="AI70" s="133"/>
      <c r="AK70" s="133"/>
      <c r="AL70" s="133"/>
      <c r="AM70" s="133"/>
      <c r="AN70" s="133"/>
      <c r="AO70" s="133"/>
      <c r="AP70" s="133"/>
      <c r="AQ70" s="133"/>
      <c r="AS70" s="133"/>
      <c r="AT70" s="133"/>
      <c r="AU70" s="133"/>
      <c r="AV70" s="133"/>
      <c r="AW70" s="133"/>
      <c r="AX70" s="133"/>
      <c r="AY70" s="133"/>
      <c r="BA70" s="133"/>
      <c r="BB70" s="133"/>
      <c r="BC70" s="133"/>
      <c r="BD70" s="133"/>
      <c r="BE70" s="133"/>
      <c r="BF70" s="133"/>
      <c r="BG70" s="133"/>
      <c r="BI70" s="133"/>
      <c r="BJ70" s="133"/>
      <c r="BK70" s="133"/>
      <c r="BL70" s="133"/>
      <c r="BM70" s="133"/>
      <c r="BN70" s="133"/>
      <c r="BO70" s="133"/>
    </row>
    <row r="71" spans="2:67" x14ac:dyDescent="0.25">
      <c r="B71" s="169" t="s">
        <v>244</v>
      </c>
      <c r="C71" s="44" t="s">
        <v>53</v>
      </c>
      <c r="D71" s="272" t="s">
        <v>6</v>
      </c>
      <c r="E71" s="192">
        <f t="shared" ref="E71:R71" si="48">E9/E$20</f>
        <v>0.7498975391890953</v>
      </c>
      <c r="F71" s="192">
        <f t="shared" si="48"/>
        <v>0.75198684681826999</v>
      </c>
      <c r="G71" s="192">
        <f t="shared" si="48"/>
        <v>0.74741835263403644</v>
      </c>
      <c r="H71" s="192">
        <f t="shared" si="48"/>
        <v>0.78285132228680399</v>
      </c>
      <c r="I71" s="192">
        <f t="shared" si="48"/>
        <v>0.76764601831095869</v>
      </c>
      <c r="J71" s="192">
        <f t="shared" si="48"/>
        <v>0.76812388577956758</v>
      </c>
      <c r="K71" s="192">
        <f t="shared" si="48"/>
        <v>0.7708004573915378</v>
      </c>
      <c r="L71" s="192">
        <f t="shared" si="48"/>
        <v>0.76573406445109371</v>
      </c>
      <c r="M71" s="192">
        <f t="shared" si="48"/>
        <v>0.75935575940458844</v>
      </c>
      <c r="N71" s="192">
        <f t="shared" si="48"/>
        <v>0.74597013067260654</v>
      </c>
      <c r="O71" s="192">
        <f t="shared" si="48"/>
        <v>0.74277951996707203</v>
      </c>
      <c r="P71" s="192">
        <f t="shared" si="48"/>
        <v>0.75143248315435718</v>
      </c>
      <c r="Q71" s="192">
        <f t="shared" si="48"/>
        <v>0.75029372394991445</v>
      </c>
      <c r="R71" s="192">
        <f t="shared" si="48"/>
        <v>0.76207918024439025</v>
      </c>
      <c r="T71" s="192">
        <f t="shared" ref="T71:AA82" si="49">T9/T$20</f>
        <v>0.74625786004539063</v>
      </c>
      <c r="U71" s="192">
        <f t="shared" si="49"/>
        <v>0.75256913149996318</v>
      </c>
      <c r="V71" s="192">
        <f t="shared" si="49"/>
        <v>0.76422496418992314</v>
      </c>
      <c r="W71" s="192">
        <f t="shared" si="49"/>
        <v>0.7749340214954743</v>
      </c>
      <c r="X71" s="192">
        <f t="shared" si="49"/>
        <v>0.77640705561835976</v>
      </c>
      <c r="Y71" s="192">
        <f t="shared" si="49"/>
        <v>0.77118356463834936</v>
      </c>
      <c r="Z71" s="192">
        <f t="shared" si="49"/>
        <v>0.76423038853630099</v>
      </c>
      <c r="AA71" s="192">
        <f t="shared" si="49"/>
        <v>0.75702933956120821</v>
      </c>
      <c r="AC71" s="192">
        <f t="shared" ref="AC71:AI82" si="50">AC9/AC$20</f>
        <v>0.75017750806289984</v>
      </c>
      <c r="AD71" s="192">
        <f t="shared" si="50"/>
        <v>0.75802248122529781</v>
      </c>
      <c r="AE71" s="192">
        <f t="shared" si="50"/>
        <v>0.75952782633377669</v>
      </c>
      <c r="AF71" s="192">
        <f t="shared" si="50"/>
        <v>0.73999600392333909</v>
      </c>
      <c r="AG71" s="192">
        <f t="shared" si="50"/>
        <v>0.70636556091170744</v>
      </c>
      <c r="AH71" s="192">
        <f t="shared" si="50"/>
        <v>0.65049743751727218</v>
      </c>
      <c r="AI71" s="192">
        <f t="shared" si="50"/>
        <v>0.56295174116961544</v>
      </c>
      <c r="AK71" s="192">
        <f t="shared" ref="AK71:AQ82" si="51">AK9/AK$20</f>
        <v>0.7501766898804384</v>
      </c>
      <c r="AL71" s="192">
        <f t="shared" si="51"/>
        <v>0.75801844724395639</v>
      </c>
      <c r="AM71" s="192">
        <f t="shared" si="51"/>
        <v>0.7595178912761047</v>
      </c>
      <c r="AN71" s="192">
        <f t="shared" si="51"/>
        <v>0.74041434644839255</v>
      </c>
      <c r="AO71" s="192">
        <f t="shared" si="51"/>
        <v>0.70734764717865495</v>
      </c>
      <c r="AP71" s="192">
        <f t="shared" si="51"/>
        <v>0.65249573597427835</v>
      </c>
      <c r="AQ71" s="192">
        <f t="shared" si="51"/>
        <v>0.56619175585607917</v>
      </c>
      <c r="AS71" s="192">
        <f t="shared" ref="AS71:AY82" si="52">AS9/AS$20</f>
        <v>0.74909809728438526</v>
      </c>
      <c r="AT71" s="192">
        <f t="shared" si="52"/>
        <v>0.75114353783652033</v>
      </c>
      <c r="AU71" s="192">
        <f t="shared" si="52"/>
        <v>0.73567561528610426</v>
      </c>
      <c r="AV71" s="192">
        <f t="shared" si="52"/>
        <v>0.69857039700644896</v>
      </c>
      <c r="AW71" s="192">
        <f t="shared" si="52"/>
        <v>0.58965979083272302</v>
      </c>
      <c r="AX71" s="192">
        <f t="shared" si="52"/>
        <v>0.43007339747990592</v>
      </c>
      <c r="AY71" s="192">
        <f t="shared" si="52"/>
        <v>0.13805416620305072</v>
      </c>
      <c r="BA71" s="192">
        <f t="shared" ref="BA71:BG82" si="53">BA9/BA$20</f>
        <v>0.74909809728438526</v>
      </c>
      <c r="BB71" s="192">
        <f t="shared" si="53"/>
        <v>0.75114353783652033</v>
      </c>
      <c r="BC71" s="192">
        <f t="shared" si="53"/>
        <v>0.73567564834168309</v>
      </c>
      <c r="BD71" s="192">
        <f t="shared" si="53"/>
        <v>0.69802807965606339</v>
      </c>
      <c r="BE71" s="192">
        <f t="shared" si="53"/>
        <v>0.59103194048592411</v>
      </c>
      <c r="BF71" s="192">
        <f t="shared" si="53"/>
        <v>0.43016362981922535</v>
      </c>
      <c r="BG71" s="192">
        <f t="shared" si="53"/>
        <v>0.15432927457887141</v>
      </c>
      <c r="BI71" s="192">
        <f t="shared" ref="BI71:BO82" si="54">BI9/BI$20</f>
        <v>0.72162551258808416</v>
      </c>
      <c r="BJ71" s="192">
        <f t="shared" si="54"/>
        <v>0.71927731605695122</v>
      </c>
      <c r="BK71" s="192">
        <f t="shared" si="54"/>
        <v>0.7231856586613381</v>
      </c>
      <c r="BL71" s="192">
        <f t="shared" si="54"/>
        <v>0.72925475840401366</v>
      </c>
      <c r="BM71" s="192">
        <f t="shared" si="54"/>
        <v>0.74096416774608231</v>
      </c>
      <c r="BN71" s="192">
        <f t="shared" si="54"/>
        <v>0.74152574663206183</v>
      </c>
      <c r="BO71" s="192">
        <f t="shared" si="54"/>
        <v>0.73788452705255858</v>
      </c>
    </row>
    <row r="72" spans="2:67" x14ac:dyDescent="0.25">
      <c r="B72" s="169" t="s">
        <v>244</v>
      </c>
      <c r="C72" s="46" t="s">
        <v>54</v>
      </c>
      <c r="D72" s="272" t="s">
        <v>6</v>
      </c>
      <c r="E72" s="192">
        <f t="shared" ref="E72:R72" si="55">E10/E$20</f>
        <v>0.7119717410169214</v>
      </c>
      <c r="F72" s="192">
        <f t="shared" si="55"/>
        <v>0.71458072078272972</v>
      </c>
      <c r="G72" s="192">
        <f t="shared" si="55"/>
        <v>0.70977454548763586</v>
      </c>
      <c r="H72" s="192">
        <f t="shared" si="55"/>
        <v>0.74844017870787005</v>
      </c>
      <c r="I72" s="192">
        <f t="shared" si="55"/>
        <v>0.73072396866859846</v>
      </c>
      <c r="J72" s="192">
        <f t="shared" si="55"/>
        <v>0.7308673035965717</v>
      </c>
      <c r="K72" s="192">
        <f t="shared" si="55"/>
        <v>0.7339328854596544</v>
      </c>
      <c r="L72" s="192">
        <f t="shared" si="55"/>
        <v>0.73000337570415796</v>
      </c>
      <c r="M72" s="192">
        <f t="shared" si="55"/>
        <v>0.72459383772833874</v>
      </c>
      <c r="N72" s="192">
        <f t="shared" si="55"/>
        <v>0.71642841881783781</v>
      </c>
      <c r="O72" s="192">
        <f t="shared" si="55"/>
        <v>0.71317544785120124</v>
      </c>
      <c r="P72" s="192">
        <f t="shared" si="55"/>
        <v>0.72157856496350892</v>
      </c>
      <c r="Q72" s="192">
        <f t="shared" si="55"/>
        <v>0.71932213118037847</v>
      </c>
      <c r="R72" s="192">
        <f t="shared" si="55"/>
        <v>0.73290502047386008</v>
      </c>
      <c r="T72" s="192">
        <f t="shared" si="49"/>
        <v>0.71553698219537221</v>
      </c>
      <c r="U72" s="192">
        <f t="shared" si="49"/>
        <v>0.72197789361533227</v>
      </c>
      <c r="V72" s="192">
        <f t="shared" si="49"/>
        <v>0.73287212797573298</v>
      </c>
      <c r="W72" s="192">
        <f t="shared" si="49"/>
        <v>0.74518603308557141</v>
      </c>
      <c r="X72" s="192">
        <f t="shared" si="49"/>
        <v>0.74441986873135002</v>
      </c>
      <c r="Y72" s="192">
        <f t="shared" si="49"/>
        <v>0.74362493883949587</v>
      </c>
      <c r="Z72" s="192">
        <f t="shared" si="49"/>
        <v>0.73521325256694048</v>
      </c>
      <c r="AA72" s="192">
        <f t="shared" si="49"/>
        <v>0.72719915236143329</v>
      </c>
      <c r="AC72" s="192">
        <f t="shared" si="50"/>
        <v>0.71975490658897456</v>
      </c>
      <c r="AD72" s="192">
        <f t="shared" si="50"/>
        <v>0.72597240040243538</v>
      </c>
      <c r="AE72" s="192">
        <f t="shared" si="50"/>
        <v>0.73102701600357534</v>
      </c>
      <c r="AF72" s="192">
        <f t="shared" si="50"/>
        <v>0.70666617602741699</v>
      </c>
      <c r="AG72" s="192">
        <f t="shared" si="50"/>
        <v>0.67284672767864007</v>
      </c>
      <c r="AH72" s="192">
        <f t="shared" si="50"/>
        <v>0.60583725937621236</v>
      </c>
      <c r="AI72" s="192">
        <f t="shared" si="50"/>
        <v>0.50751553676532124</v>
      </c>
      <c r="AK72" s="192">
        <f t="shared" si="51"/>
        <v>0.7197588442429812</v>
      </c>
      <c r="AL72" s="192">
        <f t="shared" si="51"/>
        <v>0.72598614726919219</v>
      </c>
      <c r="AM72" s="192">
        <f t="shared" si="51"/>
        <v>0.73105897598231551</v>
      </c>
      <c r="AN72" s="192">
        <f t="shared" si="51"/>
        <v>0.70555543939713206</v>
      </c>
      <c r="AO72" s="192">
        <f t="shared" si="51"/>
        <v>0.67091945097302752</v>
      </c>
      <c r="AP72" s="192">
        <f t="shared" si="51"/>
        <v>0.60250729556232185</v>
      </c>
      <c r="AQ72" s="192">
        <f t="shared" si="51"/>
        <v>0.50400535078873077</v>
      </c>
      <c r="AS72" s="192">
        <f t="shared" si="52"/>
        <v>0.71909202085131352</v>
      </c>
      <c r="AT72" s="192">
        <f t="shared" si="52"/>
        <v>0.71957216377159217</v>
      </c>
      <c r="AU72" s="192">
        <f t="shared" si="52"/>
        <v>0.70821021575886711</v>
      </c>
      <c r="AV72" s="192">
        <f t="shared" si="52"/>
        <v>0.65930848387033536</v>
      </c>
      <c r="AW72" s="192">
        <f t="shared" si="52"/>
        <v>0.54010798548834149</v>
      </c>
      <c r="AX72" s="192">
        <f t="shared" si="52"/>
        <v>0.34999293192733799</v>
      </c>
      <c r="AY72" s="192">
        <f t="shared" si="52"/>
        <v>0.10984748879960346</v>
      </c>
      <c r="BA72" s="192">
        <f t="shared" si="53"/>
        <v>0.71909202085131352</v>
      </c>
      <c r="BB72" s="192">
        <f t="shared" si="53"/>
        <v>0.71957216377159217</v>
      </c>
      <c r="BC72" s="192">
        <f t="shared" si="53"/>
        <v>0.70821025224918255</v>
      </c>
      <c r="BD72" s="192">
        <f t="shared" si="53"/>
        <v>0.66050601363298744</v>
      </c>
      <c r="BE72" s="192">
        <f t="shared" si="53"/>
        <v>0.53836111354624328</v>
      </c>
      <c r="BF72" s="192">
        <f t="shared" si="53"/>
        <v>0.35007795593433105</v>
      </c>
      <c r="BG72" s="192">
        <f t="shared" si="53"/>
        <v>0.10813732834844043</v>
      </c>
      <c r="BI72" s="192">
        <f t="shared" si="54"/>
        <v>0.69110445668092813</v>
      </c>
      <c r="BJ72" s="192">
        <f t="shared" si="54"/>
        <v>0.69017229171504613</v>
      </c>
      <c r="BK72" s="192">
        <f t="shared" si="54"/>
        <v>0.69538779234142201</v>
      </c>
      <c r="BL72" s="192">
        <f t="shared" si="54"/>
        <v>0.70245912766017571</v>
      </c>
      <c r="BM72" s="192">
        <f t="shared" si="54"/>
        <v>0.71571537199552637</v>
      </c>
      <c r="BN72" s="192">
        <f t="shared" si="54"/>
        <v>0.71652718906011958</v>
      </c>
      <c r="BO72" s="192">
        <f t="shared" si="54"/>
        <v>0.71266895050599044</v>
      </c>
    </row>
    <row r="73" spans="2:67" x14ac:dyDescent="0.25">
      <c r="B73" s="169" t="s">
        <v>244</v>
      </c>
      <c r="C73" s="47" t="s">
        <v>52</v>
      </c>
      <c r="D73" s="272" t="s">
        <v>6</v>
      </c>
      <c r="E73" s="192">
        <f t="shared" ref="E73:R73" si="56">E11/E$20</f>
        <v>1.2563346195147007E-2</v>
      </c>
      <c r="F73" s="192">
        <f t="shared" si="56"/>
        <v>1.399648508218348E-2</v>
      </c>
      <c r="G73" s="192">
        <f t="shared" si="56"/>
        <v>1.2542524546197061E-2</v>
      </c>
      <c r="H73" s="192">
        <f t="shared" si="56"/>
        <v>7.3512395640424853E-3</v>
      </c>
      <c r="I73" s="192">
        <f t="shared" si="56"/>
        <v>9.2768468697451128E-3</v>
      </c>
      <c r="J73" s="192">
        <f t="shared" si="56"/>
        <v>1.1317838033960709E-2</v>
      </c>
      <c r="K73" s="192">
        <f t="shared" si="56"/>
        <v>1.2708107695764973E-2</v>
      </c>
      <c r="L73" s="192">
        <f t="shared" si="56"/>
        <v>1.3271860186478784E-2</v>
      </c>
      <c r="M73" s="192">
        <f t="shared" si="56"/>
        <v>1.4343683446081836E-2</v>
      </c>
      <c r="N73" s="192">
        <f t="shared" si="56"/>
        <v>1.1365038371354609E-2</v>
      </c>
      <c r="O73" s="192">
        <f t="shared" si="56"/>
        <v>1.3217658389171135E-2</v>
      </c>
      <c r="P73" s="192">
        <f t="shared" si="56"/>
        <v>1.3305458984832624E-2</v>
      </c>
      <c r="Q73" s="192">
        <f t="shared" si="56"/>
        <v>1.6139062453486012E-2</v>
      </c>
      <c r="R73" s="192">
        <f t="shared" si="56"/>
        <v>1.7630385842561991E-2</v>
      </c>
      <c r="T73" s="192">
        <f t="shared" si="49"/>
        <v>1.6010448973056354E-2</v>
      </c>
      <c r="U73" s="192">
        <f t="shared" si="49"/>
        <v>1.1015312306669144E-2</v>
      </c>
      <c r="V73" s="192">
        <f t="shared" si="49"/>
        <v>9.6386029896197434E-3</v>
      </c>
      <c r="W73" s="192">
        <f t="shared" si="49"/>
        <v>1.0779487585632163E-2</v>
      </c>
      <c r="X73" s="192">
        <f t="shared" si="49"/>
        <v>1.0164655983401249E-2</v>
      </c>
      <c r="Y73" s="192">
        <f t="shared" si="49"/>
        <v>9.7193939211963568E-3</v>
      </c>
      <c r="Z73" s="192">
        <f t="shared" si="49"/>
        <v>9.4576930714014001E-3</v>
      </c>
      <c r="AA73" s="192">
        <f t="shared" si="49"/>
        <v>9.241330799750121E-3</v>
      </c>
      <c r="AC73" s="192">
        <f t="shared" si="50"/>
        <v>1.122918162725316E-2</v>
      </c>
      <c r="AD73" s="192">
        <f t="shared" si="50"/>
        <v>9.1000990737338892E-3</v>
      </c>
      <c r="AE73" s="192">
        <f t="shared" si="50"/>
        <v>9.5239638605486929E-3</v>
      </c>
      <c r="AF73" s="192">
        <f t="shared" si="50"/>
        <v>9.016315864129194E-3</v>
      </c>
      <c r="AG73" s="192">
        <f t="shared" si="50"/>
        <v>8.6852775353657968E-3</v>
      </c>
      <c r="AH73" s="192">
        <f t="shared" si="50"/>
        <v>9.2946505902044441E-3</v>
      </c>
      <c r="AI73" s="192">
        <f t="shared" si="50"/>
        <v>9.3294596111883135E-3</v>
      </c>
      <c r="AK73" s="192">
        <f t="shared" si="51"/>
        <v>1.1229218403443295E-2</v>
      </c>
      <c r="AL73" s="192">
        <f t="shared" si="51"/>
        <v>9.1002507805124939E-3</v>
      </c>
      <c r="AM73" s="192">
        <f t="shared" si="51"/>
        <v>9.5243573411280726E-3</v>
      </c>
      <c r="AN73" s="192">
        <f t="shared" si="51"/>
        <v>9.0171200169033433E-3</v>
      </c>
      <c r="AO73" s="192">
        <f t="shared" si="51"/>
        <v>8.9687723731439808E-3</v>
      </c>
      <c r="AP73" s="192">
        <f t="shared" si="51"/>
        <v>9.3780110891990426E-3</v>
      </c>
      <c r="AQ73" s="192">
        <f t="shared" si="51"/>
        <v>9.5122082221039597E-3</v>
      </c>
      <c r="AS73" s="192">
        <f t="shared" si="52"/>
        <v>1.1008017677708391E-2</v>
      </c>
      <c r="AT73" s="192">
        <f t="shared" si="52"/>
        <v>8.8699402926662747E-3</v>
      </c>
      <c r="AU73" s="192">
        <f t="shared" si="52"/>
        <v>7.4521972173769583E-3</v>
      </c>
      <c r="AV73" s="192">
        <f t="shared" si="52"/>
        <v>7.5855252286020662E-3</v>
      </c>
      <c r="AW73" s="192">
        <f t="shared" si="52"/>
        <v>8.8723373137539752E-3</v>
      </c>
      <c r="AX73" s="192">
        <f t="shared" si="52"/>
        <v>1.1681092546035426E-2</v>
      </c>
      <c r="AY73" s="192">
        <f t="shared" si="52"/>
        <v>1.2460924974831526E-2</v>
      </c>
      <c r="BA73" s="192">
        <f t="shared" si="53"/>
        <v>1.1008017677708391E-2</v>
      </c>
      <c r="BB73" s="192">
        <f t="shared" si="53"/>
        <v>8.8699402926662747E-3</v>
      </c>
      <c r="BC73" s="192">
        <f t="shared" si="53"/>
        <v>7.4523213422923789E-3</v>
      </c>
      <c r="BD73" s="192">
        <f t="shared" si="53"/>
        <v>7.6069506917360447E-3</v>
      </c>
      <c r="BE73" s="192">
        <f t="shared" si="53"/>
        <v>8.9010297845117884E-3</v>
      </c>
      <c r="BF73" s="192">
        <f t="shared" si="53"/>
        <v>1.1842702422219726E-2</v>
      </c>
      <c r="BG73" s="192">
        <f t="shared" si="53"/>
        <v>1.258960035122274E-2</v>
      </c>
      <c r="BI73" s="192">
        <f t="shared" si="54"/>
        <v>1.0113427018648541E-2</v>
      </c>
      <c r="BJ73" s="192">
        <f t="shared" si="54"/>
        <v>1.1150892160308791E-2</v>
      </c>
      <c r="BK73" s="192">
        <f t="shared" si="54"/>
        <v>7.0468300386723375E-3</v>
      </c>
      <c r="BL73" s="192">
        <f t="shared" si="54"/>
        <v>5.0512077838812475E-3</v>
      </c>
      <c r="BM73" s="192">
        <f t="shared" si="54"/>
        <v>3.5028199888016667E-3</v>
      </c>
      <c r="BN73" s="192">
        <f t="shared" si="54"/>
        <v>2.6830771451382194E-3</v>
      </c>
      <c r="BO73" s="192">
        <f t="shared" si="54"/>
        <v>2.0517261400991556E-3</v>
      </c>
    </row>
    <row r="74" spans="2:67" x14ac:dyDescent="0.25">
      <c r="B74" s="169" t="s">
        <v>244</v>
      </c>
      <c r="C74" s="47" t="s">
        <v>55</v>
      </c>
      <c r="D74" s="272" t="s">
        <v>6</v>
      </c>
      <c r="E74" s="192">
        <f t="shared" ref="E74:R74" si="57">E12/E$20</f>
        <v>9.3114802548209682E-2</v>
      </c>
      <c r="F74" s="192">
        <f t="shared" si="57"/>
        <v>9.9545727904249134E-2</v>
      </c>
      <c r="G74" s="192">
        <f t="shared" si="57"/>
        <v>8.0707440331020744E-2</v>
      </c>
      <c r="H74" s="192">
        <f t="shared" si="57"/>
        <v>7.3976803256109142E-2</v>
      </c>
      <c r="I74" s="192">
        <f t="shared" si="57"/>
        <v>6.8999660464578061E-2</v>
      </c>
      <c r="J74" s="192">
        <f t="shared" si="57"/>
        <v>6.7432969320167527E-2</v>
      </c>
      <c r="K74" s="192">
        <f t="shared" si="57"/>
        <v>5.798511343465642E-2</v>
      </c>
      <c r="L74" s="192">
        <f t="shared" si="57"/>
        <v>5.694490600882534E-2</v>
      </c>
      <c r="M74" s="192">
        <f t="shared" si="57"/>
        <v>5.5409482759895864E-2</v>
      </c>
      <c r="N74" s="192">
        <f t="shared" si="57"/>
        <v>5.6921884070209323E-2</v>
      </c>
      <c r="O74" s="192">
        <f t="shared" si="57"/>
        <v>5.5546923240344284E-2</v>
      </c>
      <c r="P74" s="192">
        <f t="shared" si="57"/>
        <v>5.2659450149574613E-2</v>
      </c>
      <c r="Q74" s="192">
        <f t="shared" si="57"/>
        <v>5.7025594218422203E-2</v>
      </c>
      <c r="R74" s="192">
        <f t="shared" si="57"/>
        <v>6.7260869990240488E-2</v>
      </c>
      <c r="T74" s="192">
        <f t="shared" si="49"/>
        <v>5.657115269388268E-2</v>
      </c>
      <c r="U74" s="192">
        <f t="shared" si="49"/>
        <v>6.718014129086379E-2</v>
      </c>
      <c r="V74" s="192">
        <f t="shared" si="49"/>
        <v>6.2380181673999058E-2</v>
      </c>
      <c r="W74" s="192">
        <f t="shared" si="49"/>
        <v>6.2308801079690716E-2</v>
      </c>
      <c r="X74" s="192">
        <f t="shared" si="49"/>
        <v>6.2765520428672159E-2</v>
      </c>
      <c r="Y74" s="192">
        <f t="shared" si="49"/>
        <v>6.8285976119628208E-2</v>
      </c>
      <c r="Z74" s="192">
        <f t="shared" si="49"/>
        <v>7.3575173283398021E-2</v>
      </c>
      <c r="AA74" s="192">
        <f t="shared" si="49"/>
        <v>7.8600760914171994E-2</v>
      </c>
      <c r="AC74" s="192">
        <f t="shared" si="50"/>
        <v>6.7614083779236611E-2</v>
      </c>
      <c r="AD74" s="192">
        <f t="shared" si="50"/>
        <v>6.2199316766990823E-2</v>
      </c>
      <c r="AE74" s="192">
        <f t="shared" si="50"/>
        <v>6.2164073922016561E-2</v>
      </c>
      <c r="AF74" s="192">
        <f t="shared" si="50"/>
        <v>6.3645790404148944E-2</v>
      </c>
      <c r="AG74" s="192">
        <f t="shared" si="50"/>
        <v>7.1394100589809009E-2</v>
      </c>
      <c r="AH74" s="192">
        <f t="shared" si="50"/>
        <v>7.6486895392084933E-2</v>
      </c>
      <c r="AI74" s="192">
        <f t="shared" si="50"/>
        <v>6.152073356696966E-2</v>
      </c>
      <c r="AK74" s="192">
        <f t="shared" si="51"/>
        <v>6.7615885636023942E-2</v>
      </c>
      <c r="AL74" s="192">
        <f t="shared" si="51"/>
        <v>6.2201997943646184E-2</v>
      </c>
      <c r="AM74" s="192">
        <f t="shared" si="51"/>
        <v>6.2168399967887034E-2</v>
      </c>
      <c r="AN74" s="192">
        <f t="shared" si="51"/>
        <v>6.3554352648118304E-2</v>
      </c>
      <c r="AO74" s="192">
        <f t="shared" si="51"/>
        <v>7.1165891702552331E-2</v>
      </c>
      <c r="AP74" s="192">
        <f t="shared" si="51"/>
        <v>7.6047015743668359E-2</v>
      </c>
      <c r="AQ74" s="192">
        <f t="shared" si="51"/>
        <v>6.1064974961077982E-2</v>
      </c>
      <c r="AS74" s="192">
        <f t="shared" si="52"/>
        <v>6.617923218702329E-2</v>
      </c>
      <c r="AT74" s="192">
        <f t="shared" si="52"/>
        <v>5.9593165207674992E-2</v>
      </c>
      <c r="AU74" s="192">
        <f t="shared" si="52"/>
        <v>5.6099273836635773E-2</v>
      </c>
      <c r="AV74" s="192">
        <f t="shared" si="52"/>
        <v>6.0648201553160794E-2</v>
      </c>
      <c r="AW74" s="192">
        <f t="shared" si="52"/>
        <v>7.6958652928837731E-2</v>
      </c>
      <c r="AX74" s="192">
        <f t="shared" si="52"/>
        <v>6.9471897270420038E-2</v>
      </c>
      <c r="AY74" s="192">
        <f t="shared" si="52"/>
        <v>2.1347080943160786E-2</v>
      </c>
      <c r="BA74" s="192">
        <f t="shared" si="53"/>
        <v>6.617923218702329E-2</v>
      </c>
      <c r="BB74" s="192">
        <f t="shared" si="53"/>
        <v>5.9593165207674992E-2</v>
      </c>
      <c r="BC74" s="192">
        <f t="shared" si="53"/>
        <v>5.6099266821036532E-2</v>
      </c>
      <c r="BD74" s="192">
        <f t="shared" si="53"/>
        <v>6.0760873154096715E-2</v>
      </c>
      <c r="BE74" s="192">
        <f t="shared" si="53"/>
        <v>7.6702159783086213E-2</v>
      </c>
      <c r="BF74" s="192">
        <f t="shared" si="53"/>
        <v>6.9437874876546332E-2</v>
      </c>
      <c r="BG74" s="192">
        <f t="shared" si="53"/>
        <v>2.0944009146494729E-2</v>
      </c>
      <c r="BI74" s="192">
        <f t="shared" si="54"/>
        <v>7.9296608342616495E-2</v>
      </c>
      <c r="BJ74" s="192">
        <f t="shared" si="54"/>
        <v>7.8837602749713964E-2</v>
      </c>
      <c r="BK74" s="192">
        <f t="shared" si="54"/>
        <v>7.8438003208393101E-2</v>
      </c>
      <c r="BL74" s="192">
        <f t="shared" si="54"/>
        <v>7.8352186279306527E-2</v>
      </c>
      <c r="BM74" s="192">
        <f t="shared" si="54"/>
        <v>7.6567351759304042E-2</v>
      </c>
      <c r="BN74" s="192">
        <f t="shared" si="54"/>
        <v>7.8474590674408373E-2</v>
      </c>
      <c r="BO74" s="192">
        <f t="shared" si="54"/>
        <v>8.1654785020332729E-2</v>
      </c>
    </row>
    <row r="75" spans="2:67" x14ac:dyDescent="0.25">
      <c r="B75" s="169" t="s">
        <v>244</v>
      </c>
      <c r="C75" s="47" t="s">
        <v>56</v>
      </c>
      <c r="D75" s="272" t="s">
        <v>6</v>
      </c>
      <c r="E75" s="192">
        <f t="shared" ref="E75:R75" si="58">E13/E$20</f>
        <v>0.37732662892289176</v>
      </c>
      <c r="F75" s="192">
        <f t="shared" si="58"/>
        <v>0.39375858071665976</v>
      </c>
      <c r="G75" s="192">
        <f t="shared" si="58"/>
        <v>0.4447299134988551</v>
      </c>
      <c r="H75" s="192">
        <f t="shared" si="58"/>
        <v>0.48161766604999512</v>
      </c>
      <c r="I75" s="192">
        <f t="shared" si="58"/>
        <v>0.45856078008660772</v>
      </c>
      <c r="J75" s="192">
        <f t="shared" si="58"/>
        <v>0.45554735924210804</v>
      </c>
      <c r="K75" s="192">
        <f t="shared" si="58"/>
        <v>0.49016523456876754</v>
      </c>
      <c r="L75" s="192">
        <f t="shared" si="58"/>
        <v>0.50549429445190852</v>
      </c>
      <c r="M75" s="192">
        <f t="shared" si="58"/>
        <v>0.50106960745961115</v>
      </c>
      <c r="N75" s="192">
        <f t="shared" si="58"/>
        <v>0.51576432764318192</v>
      </c>
      <c r="O75" s="192">
        <f t="shared" si="58"/>
        <v>0.50442462363704543</v>
      </c>
      <c r="P75" s="192">
        <f t="shared" si="58"/>
        <v>0.51556262889868121</v>
      </c>
      <c r="Q75" s="192">
        <f t="shared" si="58"/>
        <v>0.51380307848084428</v>
      </c>
      <c r="R75" s="192">
        <f t="shared" si="58"/>
        <v>0.52896334286933266</v>
      </c>
      <c r="T75" s="192">
        <f t="shared" si="49"/>
        <v>0.50915480754498477</v>
      </c>
      <c r="U75" s="192">
        <f t="shared" si="49"/>
        <v>0.52801429006657408</v>
      </c>
      <c r="V75" s="192">
        <f t="shared" si="49"/>
        <v>0.56870380198080861</v>
      </c>
      <c r="W75" s="192">
        <f t="shared" si="49"/>
        <v>0.59833300307184545</v>
      </c>
      <c r="X75" s="192">
        <f t="shared" si="49"/>
        <v>0.60929578084473157</v>
      </c>
      <c r="Y75" s="192">
        <f t="shared" si="49"/>
        <v>0.60985618449068646</v>
      </c>
      <c r="Z75" s="192">
        <f t="shared" si="49"/>
        <v>0.60107922597737129</v>
      </c>
      <c r="AA75" s="192">
        <f t="shared" si="49"/>
        <v>0.59188969089365628</v>
      </c>
      <c r="AC75" s="192">
        <f t="shared" si="50"/>
        <v>0.52980552091722233</v>
      </c>
      <c r="AD75" s="192">
        <f t="shared" si="50"/>
        <v>0.56455009647724941</v>
      </c>
      <c r="AE75" s="192">
        <f t="shared" si="50"/>
        <v>0.58383274005249097</v>
      </c>
      <c r="AF75" s="192">
        <f t="shared" si="50"/>
        <v>0.56839124577046773</v>
      </c>
      <c r="AG75" s="192">
        <f t="shared" si="50"/>
        <v>0.53222521523046384</v>
      </c>
      <c r="AH75" s="192">
        <f t="shared" si="50"/>
        <v>0.46201852685115852</v>
      </c>
      <c r="AI75" s="192">
        <f t="shared" si="50"/>
        <v>0.37851668998449822</v>
      </c>
      <c r="AK75" s="192">
        <f t="shared" si="51"/>
        <v>0.52980725605957002</v>
      </c>
      <c r="AL75" s="192">
        <f t="shared" si="51"/>
        <v>0.56455950803154165</v>
      </c>
      <c r="AM75" s="192">
        <f t="shared" si="51"/>
        <v>0.58385686098030865</v>
      </c>
      <c r="AN75" s="192">
        <f t="shared" si="51"/>
        <v>0.56747671279189049</v>
      </c>
      <c r="AO75" s="192">
        <f t="shared" si="51"/>
        <v>0.53044514107967988</v>
      </c>
      <c r="AP75" s="192">
        <f t="shared" si="51"/>
        <v>0.45937691271603875</v>
      </c>
      <c r="AQ75" s="192">
        <f t="shared" si="51"/>
        <v>0.37571059338110835</v>
      </c>
      <c r="AS75" s="192">
        <f t="shared" si="52"/>
        <v>0.53130451622918162</v>
      </c>
      <c r="AT75" s="192">
        <f t="shared" si="52"/>
        <v>0.56292033018301413</v>
      </c>
      <c r="AU75" s="192">
        <f t="shared" si="52"/>
        <v>0.57309146245513687</v>
      </c>
      <c r="AV75" s="192">
        <f t="shared" si="52"/>
        <v>0.52740779699114337</v>
      </c>
      <c r="AW75" s="192">
        <f t="shared" si="52"/>
        <v>0.39134160445323835</v>
      </c>
      <c r="AX75" s="192">
        <f t="shared" si="52"/>
        <v>0.21577105191730062</v>
      </c>
      <c r="AY75" s="192">
        <f t="shared" si="52"/>
        <v>2.2859464638515792E-2</v>
      </c>
      <c r="BA75" s="192">
        <f t="shared" si="53"/>
        <v>0.53130451622918162</v>
      </c>
      <c r="BB75" s="192">
        <f t="shared" si="53"/>
        <v>0.56292033018301413</v>
      </c>
      <c r="BC75" s="192">
        <f t="shared" si="53"/>
        <v>0.57309139078611593</v>
      </c>
      <c r="BD75" s="192">
        <f t="shared" si="53"/>
        <v>0.52835668321929186</v>
      </c>
      <c r="BE75" s="192">
        <f t="shared" si="53"/>
        <v>0.39003298483752147</v>
      </c>
      <c r="BF75" s="192">
        <f t="shared" si="53"/>
        <v>0.21573689045390193</v>
      </c>
      <c r="BG75" s="192">
        <f t="shared" si="53"/>
        <v>2.2427836281120973E-2</v>
      </c>
      <c r="BI75" s="192">
        <f t="shared" si="54"/>
        <v>0.48744965160076714</v>
      </c>
      <c r="BJ75" s="192">
        <f t="shared" si="54"/>
        <v>0.4987066908778981</v>
      </c>
      <c r="BK75" s="192">
        <f t="shared" si="54"/>
        <v>0.51343225505609713</v>
      </c>
      <c r="BL75" s="192">
        <f t="shared" si="54"/>
        <v>0.52935239426112124</v>
      </c>
      <c r="BM75" s="192">
        <f t="shared" si="54"/>
        <v>0.55210459029708714</v>
      </c>
      <c r="BN75" s="192">
        <f t="shared" si="54"/>
        <v>0.55354434241742201</v>
      </c>
      <c r="BO75" s="192">
        <f t="shared" si="54"/>
        <v>0.54789689843973499</v>
      </c>
    </row>
    <row r="76" spans="2:67" x14ac:dyDescent="0.25">
      <c r="B76" s="169" t="s">
        <v>244</v>
      </c>
      <c r="C76" s="47" t="s">
        <v>57</v>
      </c>
      <c r="D76" s="272" t="s">
        <v>6</v>
      </c>
      <c r="E76" s="192">
        <f t="shared" ref="E76:R76" si="59">E14/E$20</f>
        <v>0.22868263293913146</v>
      </c>
      <c r="F76" s="192">
        <f t="shared" si="59"/>
        <v>0.20699728906281079</v>
      </c>
      <c r="G76" s="192">
        <f t="shared" si="59"/>
        <v>0.17149773293341367</v>
      </c>
      <c r="H76" s="192">
        <f t="shared" si="59"/>
        <v>0.18521579504847219</v>
      </c>
      <c r="I76" s="192">
        <f t="shared" si="59"/>
        <v>0.19359848450356451</v>
      </c>
      <c r="J76" s="192">
        <f t="shared" si="59"/>
        <v>0.19631888953128895</v>
      </c>
      <c r="K76" s="192">
        <f t="shared" si="59"/>
        <v>0.17278441879267081</v>
      </c>
      <c r="L76" s="192">
        <f t="shared" si="59"/>
        <v>0.15399647536363784</v>
      </c>
      <c r="M76" s="192">
        <f t="shared" si="59"/>
        <v>0.15349484531179855</v>
      </c>
      <c r="N76" s="192">
        <f t="shared" si="59"/>
        <v>0.13201827290355861</v>
      </c>
      <c r="O76" s="192">
        <f t="shared" si="59"/>
        <v>0.13963843091817837</v>
      </c>
      <c r="P76" s="192">
        <f t="shared" si="59"/>
        <v>0.13972415374431743</v>
      </c>
      <c r="Q76" s="192">
        <f t="shared" si="59"/>
        <v>0.13197101276860373</v>
      </c>
      <c r="R76" s="192">
        <f t="shared" si="59"/>
        <v>0.11869507577310867</v>
      </c>
      <c r="T76" s="192">
        <f t="shared" si="49"/>
        <v>0.13342024493630258</v>
      </c>
      <c r="U76" s="192">
        <f t="shared" si="49"/>
        <v>0.11538984822364455</v>
      </c>
      <c r="V76" s="192">
        <f t="shared" si="49"/>
        <v>9.1766004744349691E-2</v>
      </c>
      <c r="W76" s="192">
        <f t="shared" si="49"/>
        <v>7.3374902718184462E-2</v>
      </c>
      <c r="X76" s="192">
        <f t="shared" si="49"/>
        <v>6.1791326759430859E-2</v>
      </c>
      <c r="Y76" s="192">
        <f t="shared" si="49"/>
        <v>5.5342123125015207E-2</v>
      </c>
      <c r="Z76" s="192">
        <f t="shared" si="49"/>
        <v>5.0664140901667071E-2</v>
      </c>
      <c r="AA76" s="192">
        <f t="shared" si="49"/>
        <v>4.7016395384165084E-2</v>
      </c>
      <c r="AC76" s="192">
        <f t="shared" si="50"/>
        <v>0.11072285084633493</v>
      </c>
      <c r="AD76" s="192">
        <f t="shared" si="50"/>
        <v>8.9724141686910938E-2</v>
      </c>
      <c r="AE76" s="192">
        <f t="shared" si="50"/>
        <v>7.5079979608062369E-2</v>
      </c>
      <c r="AF76" s="192">
        <f t="shared" si="50"/>
        <v>6.5128808451040673E-2</v>
      </c>
      <c r="AG76" s="192">
        <f t="shared" si="50"/>
        <v>5.9977710113255679E-2</v>
      </c>
      <c r="AH76" s="192">
        <f t="shared" si="50"/>
        <v>5.7354730020065026E-2</v>
      </c>
      <c r="AI76" s="192">
        <f t="shared" si="50"/>
        <v>5.7287001952693983E-2</v>
      </c>
      <c r="AK76" s="192">
        <f t="shared" si="51"/>
        <v>0.11072321346978783</v>
      </c>
      <c r="AL76" s="192">
        <f t="shared" si="51"/>
        <v>8.9725637468482999E-2</v>
      </c>
      <c r="AM76" s="192">
        <f t="shared" si="51"/>
        <v>7.5083081521751735E-2</v>
      </c>
      <c r="AN76" s="192">
        <f t="shared" si="51"/>
        <v>6.5024017176320781E-2</v>
      </c>
      <c r="AO76" s="192">
        <f t="shared" si="51"/>
        <v>5.9777109374432008E-2</v>
      </c>
      <c r="AP76" s="192">
        <f t="shared" si="51"/>
        <v>5.7026801470165568E-2</v>
      </c>
      <c r="AQ76" s="192">
        <f t="shared" si="51"/>
        <v>5.6862310345028214E-2</v>
      </c>
      <c r="AS76" s="192">
        <f t="shared" si="52"/>
        <v>0.11021422497634778</v>
      </c>
      <c r="AT76" s="192">
        <f t="shared" si="52"/>
        <v>8.7774169711356584E-2</v>
      </c>
      <c r="AU76" s="192">
        <f t="shared" si="52"/>
        <v>7.1089146162705036E-2</v>
      </c>
      <c r="AV76" s="192">
        <f t="shared" si="52"/>
        <v>6.307317984943081E-2</v>
      </c>
      <c r="AW76" s="192">
        <f t="shared" si="52"/>
        <v>6.2081859639404623E-2</v>
      </c>
      <c r="AX76" s="192">
        <f t="shared" si="52"/>
        <v>5.1789859922918395E-2</v>
      </c>
      <c r="AY76" s="192">
        <f t="shared" si="52"/>
        <v>5.1097664594178097E-2</v>
      </c>
      <c r="BA76" s="192">
        <f t="shared" si="53"/>
        <v>0.11021422497634778</v>
      </c>
      <c r="BB76" s="192">
        <f t="shared" si="53"/>
        <v>8.7774169711356584E-2</v>
      </c>
      <c r="BC76" s="192">
        <f t="shared" si="53"/>
        <v>7.1089137272519379E-2</v>
      </c>
      <c r="BD76" s="192">
        <f t="shared" si="53"/>
        <v>6.31866580195794E-2</v>
      </c>
      <c r="BE76" s="192">
        <f t="shared" si="53"/>
        <v>6.187426213793832E-2</v>
      </c>
      <c r="BF76" s="192">
        <f t="shared" si="53"/>
        <v>5.1781660410572049E-2</v>
      </c>
      <c r="BG76" s="192">
        <f t="shared" si="53"/>
        <v>5.0132847552997878E-2</v>
      </c>
      <c r="BI76" s="192">
        <f t="shared" si="54"/>
        <v>0.11392011519437777</v>
      </c>
      <c r="BJ76" s="192">
        <f t="shared" si="54"/>
        <v>0.10116846521018649</v>
      </c>
      <c r="BK76" s="192">
        <f t="shared" si="54"/>
        <v>9.6176348927533101E-2</v>
      </c>
      <c r="BL76" s="192">
        <f t="shared" si="54"/>
        <v>8.9420093988735058E-2</v>
      </c>
      <c r="BM76" s="192">
        <f t="shared" si="54"/>
        <v>8.3273715545593097E-2</v>
      </c>
      <c r="BN76" s="192">
        <f t="shared" si="54"/>
        <v>8.1560929580991134E-2</v>
      </c>
      <c r="BO76" s="192">
        <f t="shared" si="54"/>
        <v>8.0798997647322485E-2</v>
      </c>
    </row>
    <row r="77" spans="2:67" x14ac:dyDescent="0.25">
      <c r="B77" s="169" t="s">
        <v>244</v>
      </c>
      <c r="C77" s="47" t="s">
        <v>58</v>
      </c>
      <c r="D77" s="272" t="s">
        <v>6</v>
      </c>
      <c r="E77" s="192">
        <f t="shared" ref="E77:R77" si="60">E15/E$20</f>
        <v>2.8433041154147219E-4</v>
      </c>
      <c r="F77" s="192">
        <f t="shared" si="60"/>
        <v>2.8263801682650724E-4</v>
      </c>
      <c r="G77" s="192">
        <f t="shared" si="60"/>
        <v>2.9693417814943921E-4</v>
      </c>
      <c r="H77" s="192">
        <f t="shared" si="60"/>
        <v>2.7867478925114894E-4</v>
      </c>
      <c r="I77" s="192">
        <f t="shared" si="60"/>
        <v>2.8819674410310325E-4</v>
      </c>
      <c r="J77" s="192">
        <f t="shared" si="60"/>
        <v>2.5024746904638159E-4</v>
      </c>
      <c r="K77" s="192">
        <f t="shared" si="60"/>
        <v>2.9001096779446577E-4</v>
      </c>
      <c r="L77" s="192">
        <f t="shared" si="60"/>
        <v>2.9583969330758696E-4</v>
      </c>
      <c r="M77" s="192">
        <f t="shared" si="60"/>
        <v>2.7621875095134934E-4</v>
      </c>
      <c r="N77" s="192">
        <f t="shared" si="60"/>
        <v>3.5889582953339225E-4</v>
      </c>
      <c r="O77" s="192">
        <f t="shared" si="60"/>
        <v>3.4781166646205802E-4</v>
      </c>
      <c r="P77" s="192">
        <f t="shared" si="60"/>
        <v>3.2687318610300523E-4</v>
      </c>
      <c r="Q77" s="192">
        <f t="shared" si="60"/>
        <v>3.8338325902230463E-4</v>
      </c>
      <c r="R77" s="192">
        <f t="shared" si="60"/>
        <v>3.5534599861627465E-4</v>
      </c>
      <c r="T77" s="192">
        <f t="shared" si="49"/>
        <v>3.8032804714593731E-4</v>
      </c>
      <c r="U77" s="192">
        <f t="shared" si="49"/>
        <v>3.7830172758079693E-4</v>
      </c>
      <c r="V77" s="192">
        <f t="shared" si="49"/>
        <v>3.8353658695589222E-4</v>
      </c>
      <c r="W77" s="192">
        <f t="shared" si="49"/>
        <v>3.8983863021862012E-4</v>
      </c>
      <c r="X77" s="192">
        <f t="shared" si="49"/>
        <v>4.025847151142914E-4</v>
      </c>
      <c r="Y77" s="192">
        <f t="shared" si="49"/>
        <v>4.2126118296960982E-4</v>
      </c>
      <c r="Z77" s="192">
        <f t="shared" si="49"/>
        <v>4.3701933310265399E-4</v>
      </c>
      <c r="AA77" s="192">
        <f t="shared" si="49"/>
        <v>4.5097436968978788E-4</v>
      </c>
      <c r="AC77" s="192">
        <f t="shared" si="50"/>
        <v>3.8326941892761015E-4</v>
      </c>
      <c r="AD77" s="192">
        <f t="shared" si="50"/>
        <v>3.9874639755026604E-4</v>
      </c>
      <c r="AE77" s="192">
        <f t="shared" si="50"/>
        <v>4.2625856045663119E-4</v>
      </c>
      <c r="AF77" s="192">
        <f t="shared" si="50"/>
        <v>4.8401553763041373E-4</v>
      </c>
      <c r="AG77" s="192">
        <f t="shared" si="50"/>
        <v>5.6442420974573662E-4</v>
      </c>
      <c r="AH77" s="192">
        <f t="shared" si="50"/>
        <v>6.8245652269939322E-4</v>
      </c>
      <c r="AI77" s="192">
        <f t="shared" si="50"/>
        <v>8.6165164997108635E-4</v>
      </c>
      <c r="AK77" s="192">
        <f t="shared" si="51"/>
        <v>3.8327067415612915E-4</v>
      </c>
      <c r="AL77" s="192">
        <f t="shared" si="51"/>
        <v>3.9875304500882252E-4</v>
      </c>
      <c r="AM77" s="192">
        <f t="shared" si="51"/>
        <v>4.2627617124010229E-4</v>
      </c>
      <c r="AN77" s="192">
        <f t="shared" si="51"/>
        <v>4.83236763899114E-4</v>
      </c>
      <c r="AO77" s="192">
        <f t="shared" si="51"/>
        <v>5.6253644321928602E-4</v>
      </c>
      <c r="AP77" s="192">
        <f t="shared" si="51"/>
        <v>6.7855454325009687E-4</v>
      </c>
      <c r="AQ77" s="192">
        <f t="shared" si="51"/>
        <v>8.5526387941230815E-4</v>
      </c>
      <c r="AS77" s="192">
        <f t="shared" si="52"/>
        <v>3.8602978105235699E-4</v>
      </c>
      <c r="AT77" s="192">
        <f t="shared" si="52"/>
        <v>4.1455837688021945E-4</v>
      </c>
      <c r="AU77" s="192">
        <f t="shared" si="52"/>
        <v>4.7813608701250695E-4</v>
      </c>
      <c r="AV77" s="192">
        <f t="shared" si="52"/>
        <v>5.9378024799842737E-4</v>
      </c>
      <c r="AW77" s="192">
        <f t="shared" si="52"/>
        <v>8.535311531068623E-4</v>
      </c>
      <c r="AX77" s="192">
        <f t="shared" si="52"/>
        <v>1.2790302706635758E-3</v>
      </c>
      <c r="AY77" s="192">
        <f t="shared" si="52"/>
        <v>2.0823536489172644E-3</v>
      </c>
      <c r="BA77" s="192">
        <f t="shared" si="53"/>
        <v>3.8602978105235699E-4</v>
      </c>
      <c r="BB77" s="192">
        <f t="shared" si="53"/>
        <v>4.1455837688021945E-4</v>
      </c>
      <c r="BC77" s="192">
        <f t="shared" si="53"/>
        <v>4.7813602721830751E-4</v>
      </c>
      <c r="BD77" s="192">
        <f t="shared" si="53"/>
        <v>5.948485482834946E-4</v>
      </c>
      <c r="BE77" s="192">
        <f t="shared" si="53"/>
        <v>8.5067700318548702E-4</v>
      </c>
      <c r="BF77" s="192">
        <f t="shared" si="53"/>
        <v>1.2788277710910482E-3</v>
      </c>
      <c r="BG77" s="192">
        <f t="shared" si="53"/>
        <v>2.0430350166041138E-3</v>
      </c>
      <c r="BI77" s="192">
        <f t="shared" si="54"/>
        <v>3.246545245180462E-4</v>
      </c>
      <c r="BJ77" s="192">
        <f t="shared" si="54"/>
        <v>3.0864071693877766E-4</v>
      </c>
      <c r="BK77" s="192">
        <f t="shared" si="54"/>
        <v>2.9435511072626436E-4</v>
      </c>
      <c r="BL77" s="192">
        <f t="shared" si="54"/>
        <v>2.8324534713153489E-4</v>
      </c>
      <c r="BM77" s="192">
        <f t="shared" si="54"/>
        <v>2.6689440474037169E-4</v>
      </c>
      <c r="BN77" s="192">
        <f t="shared" si="54"/>
        <v>2.6424924215977811E-4</v>
      </c>
      <c r="BO77" s="192">
        <f t="shared" si="54"/>
        <v>2.6654325850108637E-4</v>
      </c>
    </row>
    <row r="78" spans="2:67" x14ac:dyDescent="0.25">
      <c r="B78" s="169" t="s">
        <v>244</v>
      </c>
      <c r="C78" s="46" t="s">
        <v>59</v>
      </c>
      <c r="D78" s="272" t="s">
        <v>6</v>
      </c>
      <c r="E78" s="192">
        <f t="shared" ref="E78:R78" si="61">E16/E$20</f>
        <v>3.7925798172173786E-2</v>
      </c>
      <c r="F78" s="192">
        <f t="shared" si="61"/>
        <v>3.7406126035540228E-2</v>
      </c>
      <c r="G78" s="192">
        <f t="shared" si="61"/>
        <v>3.7643807146400574E-2</v>
      </c>
      <c r="H78" s="192">
        <f t="shared" si="61"/>
        <v>3.4411143578933878E-2</v>
      </c>
      <c r="I78" s="192">
        <f t="shared" si="61"/>
        <v>3.692204964236024E-2</v>
      </c>
      <c r="J78" s="192">
        <f t="shared" si="61"/>
        <v>3.7256582182996024E-2</v>
      </c>
      <c r="K78" s="192">
        <f t="shared" si="61"/>
        <v>3.6867571931883412E-2</v>
      </c>
      <c r="L78" s="192">
        <f t="shared" si="61"/>
        <v>3.5730688746935718E-2</v>
      </c>
      <c r="M78" s="192">
        <f t="shared" si="61"/>
        <v>3.4761921676249752E-2</v>
      </c>
      <c r="N78" s="192">
        <f t="shared" si="61"/>
        <v>2.9541711854768636E-2</v>
      </c>
      <c r="O78" s="192">
        <f t="shared" si="61"/>
        <v>2.960407211587076E-2</v>
      </c>
      <c r="P78" s="192">
        <f t="shared" si="61"/>
        <v>2.985391819084816E-2</v>
      </c>
      <c r="Q78" s="192">
        <f t="shared" si="61"/>
        <v>3.0971592769536035E-2</v>
      </c>
      <c r="R78" s="192">
        <f t="shared" si="61"/>
        <v>2.917415977053019E-2</v>
      </c>
      <c r="T78" s="192">
        <f t="shared" si="49"/>
        <v>3.0720877850018428E-2</v>
      </c>
      <c r="U78" s="192">
        <f t="shared" si="49"/>
        <v>3.0591237884630817E-2</v>
      </c>
      <c r="V78" s="192">
        <f t="shared" si="49"/>
        <v>3.1352836214190195E-2</v>
      </c>
      <c r="W78" s="192">
        <f t="shared" si="49"/>
        <v>2.9747988409902854E-2</v>
      </c>
      <c r="X78" s="192">
        <f t="shared" si="49"/>
        <v>3.1987186887009751E-2</v>
      </c>
      <c r="Y78" s="192">
        <f t="shared" si="49"/>
        <v>2.7558625798853528E-2</v>
      </c>
      <c r="Z78" s="192">
        <f t="shared" si="49"/>
        <v>2.9017135969360452E-2</v>
      </c>
      <c r="AA78" s="192">
        <f t="shared" si="49"/>
        <v>2.9830187199774944E-2</v>
      </c>
      <c r="AC78" s="192">
        <f t="shared" si="50"/>
        <v>3.0422601473925209E-2</v>
      </c>
      <c r="AD78" s="192">
        <f t="shared" si="50"/>
        <v>3.2050080822862488E-2</v>
      </c>
      <c r="AE78" s="192">
        <f t="shared" si="50"/>
        <v>2.8500810330201357E-2</v>
      </c>
      <c r="AF78" s="192">
        <f t="shared" si="50"/>
        <v>3.3329827895922162E-2</v>
      </c>
      <c r="AG78" s="192">
        <f t="shared" si="50"/>
        <v>3.3518833233067452E-2</v>
      </c>
      <c r="AH78" s="192">
        <f t="shared" si="50"/>
        <v>4.4660178141059804E-2</v>
      </c>
      <c r="AI78" s="192">
        <f t="shared" si="50"/>
        <v>5.543620440429424E-2</v>
      </c>
      <c r="AK78" s="192">
        <f t="shared" si="51"/>
        <v>3.0417845637457253E-2</v>
      </c>
      <c r="AL78" s="192">
        <f t="shared" si="51"/>
        <v>3.2032299974764172E-2</v>
      </c>
      <c r="AM78" s="192">
        <f t="shared" si="51"/>
        <v>2.8458915293789203E-2</v>
      </c>
      <c r="AN78" s="192">
        <f t="shared" si="51"/>
        <v>3.485890705126047E-2</v>
      </c>
      <c r="AO78" s="192">
        <f t="shared" si="51"/>
        <v>3.6428196205627469E-2</v>
      </c>
      <c r="AP78" s="192">
        <f t="shared" si="51"/>
        <v>4.9988440411956478E-2</v>
      </c>
      <c r="AQ78" s="192">
        <f t="shared" si="51"/>
        <v>6.2186405067348322E-2</v>
      </c>
      <c r="AS78" s="192">
        <f t="shared" si="52"/>
        <v>3.0006076433071842E-2</v>
      </c>
      <c r="AT78" s="192">
        <f t="shared" si="52"/>
        <v>3.1571374064928145E-2</v>
      </c>
      <c r="AU78" s="192">
        <f t="shared" si="52"/>
        <v>2.7465399527237151E-2</v>
      </c>
      <c r="AV78" s="192">
        <f t="shared" si="52"/>
        <v>3.9261913136113567E-2</v>
      </c>
      <c r="AW78" s="192">
        <f t="shared" si="52"/>
        <v>4.9551805344381493E-2</v>
      </c>
      <c r="AX78" s="192">
        <f t="shared" si="52"/>
        <v>8.0080465552567856E-2</v>
      </c>
      <c r="AY78" s="192">
        <f t="shared" si="52"/>
        <v>2.8206677403447261E-2</v>
      </c>
      <c r="BA78" s="192">
        <f t="shared" si="53"/>
        <v>3.0006076433071842E-2</v>
      </c>
      <c r="BB78" s="192">
        <f t="shared" si="53"/>
        <v>3.1571374064928145E-2</v>
      </c>
      <c r="BC78" s="192">
        <f t="shared" si="53"/>
        <v>2.7465396092500424E-2</v>
      </c>
      <c r="BD78" s="192">
        <f t="shared" si="53"/>
        <v>3.7522066023076006E-2</v>
      </c>
      <c r="BE78" s="192">
        <f t="shared" si="53"/>
        <v>5.2670826939680719E-2</v>
      </c>
      <c r="BF78" s="192">
        <f t="shared" si="53"/>
        <v>8.0085673884894334E-2</v>
      </c>
      <c r="BG78" s="192">
        <f t="shared" si="53"/>
        <v>4.6191946230430971E-2</v>
      </c>
      <c r="BI78" s="192">
        <f t="shared" si="54"/>
        <v>3.0521055907156088E-2</v>
      </c>
      <c r="BJ78" s="192">
        <f t="shared" si="54"/>
        <v>2.9105024341905168E-2</v>
      </c>
      <c r="BK78" s="192">
        <f t="shared" si="54"/>
        <v>2.7797866319916178E-2</v>
      </c>
      <c r="BL78" s="192">
        <f t="shared" si="54"/>
        <v>2.6795630743837989E-2</v>
      </c>
      <c r="BM78" s="192">
        <f t="shared" si="54"/>
        <v>2.5248795750555955E-2</v>
      </c>
      <c r="BN78" s="192">
        <f t="shared" si="54"/>
        <v>2.4998557571942241E-2</v>
      </c>
      <c r="BO78" s="192">
        <f t="shared" si="54"/>
        <v>2.5215576546568086E-2</v>
      </c>
    </row>
    <row r="79" spans="2:67" x14ac:dyDescent="0.25">
      <c r="B79" s="169" t="s">
        <v>244</v>
      </c>
      <c r="C79" s="44" t="s">
        <v>60</v>
      </c>
      <c r="D79" s="272" t="s">
        <v>6</v>
      </c>
      <c r="E79" s="192">
        <f t="shared" ref="E79:R79" si="62">E17/E$20</f>
        <v>3.8792248609866353E-2</v>
      </c>
      <c r="F79" s="192">
        <f t="shared" si="62"/>
        <v>4.0366762793498365E-2</v>
      </c>
      <c r="G79" s="192">
        <f t="shared" si="62"/>
        <v>4.3170351812365518E-2</v>
      </c>
      <c r="H79" s="192">
        <f t="shared" si="62"/>
        <v>3.5718507597358458E-2</v>
      </c>
      <c r="I79" s="192">
        <f t="shared" si="62"/>
        <v>3.6690659936432973E-2</v>
      </c>
      <c r="J79" s="192">
        <f t="shared" si="62"/>
        <v>3.8736213442112068E-2</v>
      </c>
      <c r="K79" s="192">
        <f t="shared" si="62"/>
        <v>3.8357400884729775E-2</v>
      </c>
      <c r="L79" s="192">
        <f t="shared" si="62"/>
        <v>4.2431373956653459E-2</v>
      </c>
      <c r="M79" s="192">
        <f t="shared" si="62"/>
        <v>4.2762226872717614E-2</v>
      </c>
      <c r="N79" s="192">
        <f t="shared" si="62"/>
        <v>4.580696861832402E-2</v>
      </c>
      <c r="O79" s="192">
        <f t="shared" si="62"/>
        <v>4.8037885083327722E-2</v>
      </c>
      <c r="P79" s="192">
        <f t="shared" si="62"/>
        <v>4.6950021935721259E-2</v>
      </c>
      <c r="Q79" s="192">
        <f t="shared" si="62"/>
        <v>4.6129613347778528E-2</v>
      </c>
      <c r="R79" s="192">
        <f t="shared" si="62"/>
        <v>4.1432928626167063E-2</v>
      </c>
      <c r="T79" s="192">
        <f t="shared" si="49"/>
        <v>4.7446424341799825E-2</v>
      </c>
      <c r="U79" s="192">
        <f t="shared" si="49"/>
        <v>4.5409197686690959E-2</v>
      </c>
      <c r="V79" s="192">
        <f t="shared" si="49"/>
        <v>3.8797150408518825E-2</v>
      </c>
      <c r="W79" s="192">
        <f t="shared" si="49"/>
        <v>3.1322618718010252E-2</v>
      </c>
      <c r="X79" s="192">
        <f t="shared" si="49"/>
        <v>2.6124973384337686E-2</v>
      </c>
      <c r="Y79" s="192">
        <f t="shared" si="49"/>
        <v>2.3833238129747667E-2</v>
      </c>
      <c r="Z79" s="192">
        <f t="shared" si="49"/>
        <v>2.4091381198702137E-2</v>
      </c>
      <c r="AA79" s="192">
        <f t="shared" si="49"/>
        <v>2.4919837016317243E-2</v>
      </c>
      <c r="AC79" s="192">
        <f t="shared" si="50"/>
        <v>4.6005491232206763E-2</v>
      </c>
      <c r="AD79" s="192">
        <f t="shared" si="50"/>
        <v>4.0335718903375006E-2</v>
      </c>
      <c r="AE79" s="192">
        <f t="shared" si="50"/>
        <v>3.4248874609946911E-2</v>
      </c>
      <c r="AF79" s="192">
        <f t="shared" si="50"/>
        <v>3.1409272541831713E-2</v>
      </c>
      <c r="AG79" s="192">
        <f t="shared" si="50"/>
        <v>3.1932817788329751E-2</v>
      </c>
      <c r="AH79" s="192">
        <f t="shared" si="50"/>
        <v>3.7621494049623234E-2</v>
      </c>
      <c r="AI79" s="192">
        <f t="shared" si="50"/>
        <v>4.7612946821989917E-2</v>
      </c>
      <c r="AK79" s="192">
        <f t="shared" si="51"/>
        <v>4.6005641902731917E-2</v>
      </c>
      <c r="AL79" s="192">
        <f t="shared" si="51"/>
        <v>4.0336391335831841E-2</v>
      </c>
      <c r="AM79" s="192">
        <f t="shared" si="51"/>
        <v>3.4250289595054162E-2</v>
      </c>
      <c r="AN79" s="192">
        <f t="shared" si="51"/>
        <v>3.1358735494003524E-2</v>
      </c>
      <c r="AO79" s="192">
        <f t="shared" si="51"/>
        <v>3.1826015664191222E-2</v>
      </c>
      <c r="AP79" s="192">
        <f t="shared" si="51"/>
        <v>3.7406391267613318E-2</v>
      </c>
      <c r="AQ79" s="192">
        <f t="shared" si="51"/>
        <v>4.7259972879519802E-2</v>
      </c>
      <c r="AS79" s="192">
        <f t="shared" si="52"/>
        <v>4.6336829474331792E-2</v>
      </c>
      <c r="AT79" s="192">
        <f t="shared" si="52"/>
        <v>4.1935200572619624E-2</v>
      </c>
      <c r="AU79" s="192">
        <f t="shared" si="52"/>
        <v>3.8417112076387538E-2</v>
      </c>
      <c r="AV79" s="192">
        <f t="shared" si="52"/>
        <v>3.8532245742862944E-2</v>
      </c>
      <c r="AW79" s="192">
        <f t="shared" si="52"/>
        <v>4.8289308499191802E-2</v>
      </c>
      <c r="AX79" s="192">
        <f t="shared" si="52"/>
        <v>7.050856445290811E-2</v>
      </c>
      <c r="AY79" s="192">
        <f t="shared" si="52"/>
        <v>0.11506621446590554</v>
      </c>
      <c r="BA79" s="192">
        <f t="shared" si="53"/>
        <v>4.6336829474331792E-2</v>
      </c>
      <c r="BB79" s="192">
        <f t="shared" si="53"/>
        <v>4.1935200572619624E-2</v>
      </c>
      <c r="BC79" s="192">
        <f t="shared" si="53"/>
        <v>3.8417107272063995E-2</v>
      </c>
      <c r="BD79" s="192">
        <f t="shared" si="53"/>
        <v>3.8601571068604477E-2</v>
      </c>
      <c r="BE79" s="192">
        <f t="shared" si="53"/>
        <v>4.8127832347378774E-2</v>
      </c>
      <c r="BF79" s="192">
        <f t="shared" si="53"/>
        <v>7.0497401344036689E-2</v>
      </c>
      <c r="BG79" s="192">
        <f t="shared" si="53"/>
        <v>0.11289355461026407</v>
      </c>
      <c r="BI79" s="192">
        <f t="shared" si="54"/>
        <v>5.6210305214083947E-2</v>
      </c>
      <c r="BJ79" s="192">
        <f t="shared" si="54"/>
        <v>5.9948482269480491E-2</v>
      </c>
      <c r="BK79" s="192">
        <f t="shared" si="54"/>
        <v>6.0160757046518451E-2</v>
      </c>
      <c r="BL79" s="192">
        <f t="shared" si="54"/>
        <v>5.8653758729029698E-2</v>
      </c>
      <c r="BM79" s="192">
        <f t="shared" si="54"/>
        <v>5.6655320734442072E-2</v>
      </c>
      <c r="BN79" s="192">
        <f t="shared" si="54"/>
        <v>5.7070267932902118E-2</v>
      </c>
      <c r="BO79" s="192">
        <f t="shared" si="54"/>
        <v>5.8113090346273495E-2</v>
      </c>
    </row>
    <row r="80" spans="2:67" x14ac:dyDescent="0.25">
      <c r="B80" s="169" t="s">
        <v>244</v>
      </c>
      <c r="C80" s="48" t="s">
        <v>61</v>
      </c>
      <c r="D80" s="272" t="s">
        <v>6</v>
      </c>
      <c r="E80" s="264">
        <f t="shared" ref="E80:R80" si="63">E18/E$20</f>
        <v>0.148042984884766</v>
      </c>
      <c r="F80" s="192">
        <f t="shared" si="63"/>
        <v>0.14723185658754709</v>
      </c>
      <c r="G80" s="192">
        <f t="shared" si="63"/>
        <v>0.15251610981678787</v>
      </c>
      <c r="H80" s="192">
        <f t="shared" si="63"/>
        <v>0.13435318705786028</v>
      </c>
      <c r="I80" s="192">
        <f t="shared" si="63"/>
        <v>0.14888154804343609</v>
      </c>
      <c r="J80" s="192">
        <f t="shared" si="63"/>
        <v>0.14684644626018875</v>
      </c>
      <c r="K80" s="192">
        <f t="shared" si="63"/>
        <v>0.14430308160885555</v>
      </c>
      <c r="L80" s="192">
        <f t="shared" si="63"/>
        <v>0.14539953038012596</v>
      </c>
      <c r="M80" s="192">
        <f t="shared" si="63"/>
        <v>0.15073261508054109</v>
      </c>
      <c r="N80" s="192">
        <f t="shared" si="63"/>
        <v>0.16195563625448819</v>
      </c>
      <c r="O80" s="192">
        <f t="shared" si="63"/>
        <v>0.16286372132948096</v>
      </c>
      <c r="P80" s="192">
        <f t="shared" si="63"/>
        <v>0.1577911300146097</v>
      </c>
      <c r="Q80" s="192">
        <f t="shared" si="63"/>
        <v>0.15939820446810768</v>
      </c>
      <c r="R80" s="264">
        <f t="shared" si="63"/>
        <v>0.15637388454144724</v>
      </c>
      <c r="T80" s="192">
        <f t="shared" si="49"/>
        <v>0.15511269561299806</v>
      </c>
      <c r="U80" s="192">
        <f t="shared" si="49"/>
        <v>0.15957015633541252</v>
      </c>
      <c r="V80" s="192">
        <f t="shared" si="49"/>
        <v>0.16406730968500924</v>
      </c>
      <c r="W80" s="192">
        <f t="shared" si="49"/>
        <v>0.16908837036823984</v>
      </c>
      <c r="X80" s="192">
        <f t="shared" si="49"/>
        <v>0.17604758146551666</v>
      </c>
      <c r="Y80" s="192">
        <f t="shared" si="49"/>
        <v>0.18570984154544057</v>
      </c>
      <c r="Z80" s="192">
        <f t="shared" si="49"/>
        <v>0.19416827577090215</v>
      </c>
      <c r="AA80" s="192">
        <f t="shared" si="49"/>
        <v>0.20192410257697521</v>
      </c>
      <c r="AC80" s="192">
        <f t="shared" si="50"/>
        <v>0.16080803167215335</v>
      </c>
      <c r="AD80" s="192">
        <f t="shared" si="50"/>
        <v>0.16742609802020689</v>
      </c>
      <c r="AE80" s="192">
        <f t="shared" si="50"/>
        <v>0.17926496429193045</v>
      </c>
      <c r="AF80" s="192">
        <f t="shared" si="50"/>
        <v>0.20284163116385598</v>
      </c>
      <c r="AG80" s="192">
        <f t="shared" si="50"/>
        <v>0.23587833400870337</v>
      </c>
      <c r="AH80" s="192">
        <f t="shared" si="50"/>
        <v>0.28453723773383993</v>
      </c>
      <c r="AI80" s="264">
        <f t="shared" si="50"/>
        <v>0.35862288327834085</v>
      </c>
      <c r="AK80" s="192">
        <f t="shared" si="51"/>
        <v>0.1608085583273402</v>
      </c>
      <c r="AL80" s="192">
        <f t="shared" si="51"/>
        <v>0.16742888916278448</v>
      </c>
      <c r="AM80" s="192">
        <f t="shared" si="51"/>
        <v>0.1792723705865201</v>
      </c>
      <c r="AN80" s="192">
        <f t="shared" si="51"/>
        <v>0.20251526202550607</v>
      </c>
      <c r="AO80" s="192">
        <f t="shared" si="51"/>
        <v>0.23508941812669829</v>
      </c>
      <c r="AP80" s="192">
        <f t="shared" si="51"/>
        <v>0.28291038178438621</v>
      </c>
      <c r="AQ80" s="264">
        <f t="shared" si="51"/>
        <v>0.35596426747276977</v>
      </c>
      <c r="AS80" s="192">
        <f t="shared" si="52"/>
        <v>0.16124634735532323</v>
      </c>
      <c r="AT80" s="192">
        <f t="shared" si="52"/>
        <v>0.17134876260312962</v>
      </c>
      <c r="AU80" s="192">
        <f t="shared" si="52"/>
        <v>0.19566799091425199</v>
      </c>
      <c r="AV80" s="192">
        <f t="shared" si="52"/>
        <v>0.23130399632342102</v>
      </c>
      <c r="AW80" s="192">
        <f t="shared" si="52"/>
        <v>0.32300052012426073</v>
      </c>
      <c r="AX80" s="192">
        <f t="shared" si="52"/>
        <v>0.44817142232392243</v>
      </c>
      <c r="AY80" s="264">
        <f t="shared" si="52"/>
        <v>0.67241521901313817</v>
      </c>
      <c r="BA80" s="192">
        <f t="shared" si="53"/>
        <v>0.16124634735532323</v>
      </c>
      <c r="BB80" s="192">
        <f t="shared" si="53"/>
        <v>0.17134876260312962</v>
      </c>
      <c r="BC80" s="192">
        <f t="shared" si="53"/>
        <v>0.19566796644462675</v>
      </c>
      <c r="BD80" s="192">
        <f t="shared" si="53"/>
        <v>0.23172014712338859</v>
      </c>
      <c r="BE80" s="192">
        <f t="shared" si="53"/>
        <v>0.32192042843017188</v>
      </c>
      <c r="BF80" s="192">
        <f t="shared" si="53"/>
        <v>0.44810046659791558</v>
      </c>
      <c r="BG80" s="264">
        <f t="shared" si="53"/>
        <v>0.6597187940942052</v>
      </c>
      <c r="BI80" s="192">
        <f t="shared" si="54"/>
        <v>0.14232493959548168</v>
      </c>
      <c r="BJ80" s="192">
        <f t="shared" si="54"/>
        <v>0.13718940153304587</v>
      </c>
      <c r="BK80" s="192">
        <f t="shared" si="54"/>
        <v>0.13263708925031345</v>
      </c>
      <c r="BL80" s="192">
        <f t="shared" si="54"/>
        <v>0.12867396484217847</v>
      </c>
      <c r="BM80" s="192">
        <f t="shared" si="54"/>
        <v>0.12222880580595591</v>
      </c>
      <c r="BN80" s="192">
        <f t="shared" si="54"/>
        <v>0.12101740887276403</v>
      </c>
      <c r="BO80" s="192">
        <f t="shared" si="54"/>
        <v>0.1220679924478308</v>
      </c>
    </row>
    <row r="81" spans="2:67" x14ac:dyDescent="0.25">
      <c r="B81" s="169" t="s">
        <v>244</v>
      </c>
      <c r="C81" s="44" t="s">
        <v>62</v>
      </c>
      <c r="D81" s="272" t="s">
        <v>6</v>
      </c>
      <c r="E81" s="192">
        <f t="shared" ref="E81:R81" si="64">E19/E$20</f>
        <v>6.3267227316272281E-2</v>
      </c>
      <c r="F81" s="192">
        <f t="shared" si="64"/>
        <v>6.0414533800684678E-2</v>
      </c>
      <c r="G81" s="192">
        <f t="shared" si="64"/>
        <v>5.6895185736810204E-2</v>
      </c>
      <c r="H81" s="192">
        <f t="shared" si="64"/>
        <v>4.7076983057977181E-2</v>
      </c>
      <c r="I81" s="192">
        <f t="shared" si="64"/>
        <v>4.6781773709172317E-2</v>
      </c>
      <c r="J81" s="192">
        <f t="shared" si="64"/>
        <v>4.6293454518131494E-2</v>
      </c>
      <c r="K81" s="192">
        <f t="shared" si="64"/>
        <v>4.6539060114876782E-2</v>
      </c>
      <c r="L81" s="192">
        <f t="shared" si="64"/>
        <v>4.6435031212126852E-2</v>
      </c>
      <c r="M81" s="192">
        <f t="shared" si="64"/>
        <v>4.7149398642152923E-2</v>
      </c>
      <c r="N81" s="192">
        <f t="shared" si="64"/>
        <v>4.6267264454581306E-2</v>
      </c>
      <c r="O81" s="192">
        <f t="shared" si="64"/>
        <v>4.6318873620119189E-2</v>
      </c>
      <c r="P81" s="192">
        <f t="shared" si="64"/>
        <v>4.3826364895311803E-2</v>
      </c>
      <c r="Q81" s="192">
        <f t="shared" si="64"/>
        <v>4.4178458234199268E-2</v>
      </c>
      <c r="R81" s="192">
        <f t="shared" si="64"/>
        <v>4.0114006587995396E-2</v>
      </c>
      <c r="T81" s="192">
        <f t="shared" si="49"/>
        <v>5.1183019999811376E-2</v>
      </c>
      <c r="U81" s="192">
        <f t="shared" si="49"/>
        <v>4.2451514477933348E-2</v>
      </c>
      <c r="V81" s="192">
        <f t="shared" si="49"/>
        <v>3.2910575716548734E-2</v>
      </c>
      <c r="W81" s="192">
        <f t="shared" si="49"/>
        <v>2.465498941827567E-2</v>
      </c>
      <c r="X81" s="192">
        <f t="shared" si="49"/>
        <v>2.1420389531786023E-2</v>
      </c>
      <c r="Y81" s="192">
        <f t="shared" si="49"/>
        <v>1.9273355686462355E-2</v>
      </c>
      <c r="Z81" s="192">
        <f t="shared" si="49"/>
        <v>1.7509954494094798E-2</v>
      </c>
      <c r="AA81" s="192">
        <f t="shared" si="49"/>
        <v>1.6126720845499251E-2</v>
      </c>
      <c r="AC81" s="192">
        <f t="shared" si="50"/>
        <v>4.3008969032740013E-2</v>
      </c>
      <c r="AD81" s="192">
        <f t="shared" si="50"/>
        <v>3.4215701851120273E-2</v>
      </c>
      <c r="AE81" s="192">
        <f t="shared" si="50"/>
        <v>2.6958334764346024E-2</v>
      </c>
      <c r="AF81" s="192">
        <f t="shared" si="50"/>
        <v>2.575309237097325E-2</v>
      </c>
      <c r="AG81" s="192">
        <f t="shared" si="50"/>
        <v>2.5823287291259375E-2</v>
      </c>
      <c r="AH81" s="192">
        <f t="shared" si="50"/>
        <v>2.7343830699264729E-2</v>
      </c>
      <c r="AI81" s="192">
        <f t="shared" si="50"/>
        <v>3.0812428730053843E-2</v>
      </c>
      <c r="AK81" s="192">
        <f t="shared" si="51"/>
        <v>4.300910988948943E-2</v>
      </c>
      <c r="AL81" s="192">
        <f t="shared" si="51"/>
        <v>3.4216272257427217E-2</v>
      </c>
      <c r="AM81" s="192">
        <f t="shared" si="51"/>
        <v>2.6959448542320987E-2</v>
      </c>
      <c r="AN81" s="192">
        <f t="shared" si="51"/>
        <v>2.5711656032097775E-2</v>
      </c>
      <c r="AO81" s="192">
        <f t="shared" si="51"/>
        <v>2.5736919030455472E-2</v>
      </c>
      <c r="AP81" s="192">
        <f t="shared" si="51"/>
        <v>2.7187490973722143E-2</v>
      </c>
      <c r="AQ81" s="192">
        <f t="shared" si="51"/>
        <v>3.0584003791631346E-2</v>
      </c>
      <c r="AS81" s="192">
        <f t="shared" si="52"/>
        <v>4.331872588595978E-2</v>
      </c>
      <c r="AT81" s="192">
        <f t="shared" si="52"/>
        <v>3.5572498987730287E-2</v>
      </c>
      <c r="AU81" s="192">
        <f t="shared" si="52"/>
        <v>3.0239281723256049E-2</v>
      </c>
      <c r="AV81" s="192">
        <f t="shared" si="52"/>
        <v>3.1593360927267125E-2</v>
      </c>
      <c r="AW81" s="192">
        <f t="shared" si="52"/>
        <v>3.9050380543824439E-2</v>
      </c>
      <c r="AX81" s="192">
        <f t="shared" si="52"/>
        <v>5.1246615743263453E-2</v>
      </c>
      <c r="AY81" s="192">
        <f t="shared" si="52"/>
        <v>7.4464400317905521E-2</v>
      </c>
      <c r="BA81" s="192">
        <f t="shared" si="53"/>
        <v>4.331872588595978E-2</v>
      </c>
      <c r="BB81" s="192">
        <f t="shared" si="53"/>
        <v>3.5572498987730287E-2</v>
      </c>
      <c r="BC81" s="192">
        <f t="shared" si="53"/>
        <v>3.0239277941626317E-2</v>
      </c>
      <c r="BD81" s="192">
        <f t="shared" si="53"/>
        <v>3.1650202151943432E-2</v>
      </c>
      <c r="BE81" s="192">
        <f t="shared" si="53"/>
        <v>3.8919798736525277E-2</v>
      </c>
      <c r="BF81" s="192">
        <f t="shared" si="53"/>
        <v>5.1238502238822224E-2</v>
      </c>
      <c r="BG81" s="192">
        <f t="shared" si="53"/>
        <v>7.305837671665924E-2</v>
      </c>
      <c r="BI81" s="192">
        <f t="shared" si="54"/>
        <v>7.9839242602350285E-2</v>
      </c>
      <c r="BJ81" s="192">
        <f t="shared" si="54"/>
        <v>8.3584800140522331E-2</v>
      </c>
      <c r="BK81" s="192">
        <f t="shared" si="54"/>
        <v>8.4016495041830064E-2</v>
      </c>
      <c r="BL81" s="192">
        <f t="shared" si="54"/>
        <v>8.3417518024778092E-2</v>
      </c>
      <c r="BM81" s="192">
        <f t="shared" si="54"/>
        <v>8.0151705713519719E-2</v>
      </c>
      <c r="BN81" s="192">
        <f t="shared" si="54"/>
        <v>8.038657656227205E-2</v>
      </c>
      <c r="BO81" s="192">
        <f t="shared" si="54"/>
        <v>8.193439015333713E-2</v>
      </c>
    </row>
    <row r="82" spans="2:67" x14ac:dyDescent="0.25">
      <c r="B82" s="169" t="s">
        <v>244</v>
      </c>
      <c r="C82" s="49" t="s">
        <v>248</v>
      </c>
      <c r="D82" s="272" t="s">
        <v>6</v>
      </c>
      <c r="E82" s="263">
        <f t="shared" ref="E82:R82" si="65">E20/E$20</f>
        <v>1</v>
      </c>
      <c r="F82" s="263">
        <f t="shared" si="65"/>
        <v>1</v>
      </c>
      <c r="G82" s="263">
        <f t="shared" si="65"/>
        <v>1</v>
      </c>
      <c r="H82" s="263">
        <f t="shared" si="65"/>
        <v>1</v>
      </c>
      <c r="I82" s="263">
        <f t="shared" si="65"/>
        <v>1</v>
      </c>
      <c r="J82" s="263">
        <f t="shared" si="65"/>
        <v>1</v>
      </c>
      <c r="K82" s="263">
        <f t="shared" si="65"/>
        <v>1</v>
      </c>
      <c r="L82" s="263">
        <f t="shared" si="65"/>
        <v>1</v>
      </c>
      <c r="M82" s="263">
        <f t="shared" si="65"/>
        <v>1</v>
      </c>
      <c r="N82" s="263">
        <f t="shared" si="65"/>
        <v>1</v>
      </c>
      <c r="O82" s="263">
        <f t="shared" si="65"/>
        <v>1</v>
      </c>
      <c r="P82" s="263">
        <f t="shared" si="65"/>
        <v>1</v>
      </c>
      <c r="Q82" s="263">
        <f t="shared" si="65"/>
        <v>1</v>
      </c>
      <c r="R82" s="263">
        <f t="shared" si="65"/>
        <v>1</v>
      </c>
      <c r="T82" s="263">
        <f t="shared" si="49"/>
        <v>1</v>
      </c>
      <c r="U82" s="263">
        <f t="shared" si="49"/>
        <v>1</v>
      </c>
      <c r="V82" s="263">
        <f t="shared" si="49"/>
        <v>1</v>
      </c>
      <c r="W82" s="263">
        <f t="shared" si="49"/>
        <v>1</v>
      </c>
      <c r="X82" s="263">
        <f t="shared" si="49"/>
        <v>1</v>
      </c>
      <c r="Y82" s="263">
        <f t="shared" si="49"/>
        <v>1</v>
      </c>
      <c r="Z82" s="263">
        <f t="shared" si="49"/>
        <v>1</v>
      </c>
      <c r="AA82" s="263">
        <f t="shared" si="49"/>
        <v>1</v>
      </c>
      <c r="AC82" s="263">
        <f t="shared" si="50"/>
        <v>1</v>
      </c>
      <c r="AD82" s="263">
        <f t="shared" si="50"/>
        <v>1</v>
      </c>
      <c r="AE82" s="263">
        <f t="shared" si="50"/>
        <v>1</v>
      </c>
      <c r="AF82" s="263">
        <f t="shared" si="50"/>
        <v>1</v>
      </c>
      <c r="AG82" s="263">
        <f t="shared" si="50"/>
        <v>1</v>
      </c>
      <c r="AH82" s="263">
        <f t="shared" si="50"/>
        <v>1</v>
      </c>
      <c r="AI82" s="263">
        <f t="shared" si="50"/>
        <v>1</v>
      </c>
      <c r="AK82" s="263">
        <f t="shared" si="51"/>
        <v>1</v>
      </c>
      <c r="AL82" s="263">
        <f t="shared" si="51"/>
        <v>1</v>
      </c>
      <c r="AM82" s="263">
        <f t="shared" si="51"/>
        <v>1</v>
      </c>
      <c r="AN82" s="263">
        <f t="shared" si="51"/>
        <v>1</v>
      </c>
      <c r="AO82" s="263">
        <f t="shared" si="51"/>
        <v>1</v>
      </c>
      <c r="AP82" s="263">
        <f t="shared" si="51"/>
        <v>1</v>
      </c>
      <c r="AQ82" s="263">
        <f t="shared" si="51"/>
        <v>1</v>
      </c>
      <c r="AS82" s="263">
        <f t="shared" si="52"/>
        <v>1</v>
      </c>
      <c r="AT82" s="263">
        <f t="shared" si="52"/>
        <v>1</v>
      </c>
      <c r="AU82" s="263">
        <f t="shared" si="52"/>
        <v>1</v>
      </c>
      <c r="AV82" s="263">
        <f t="shared" si="52"/>
        <v>1</v>
      </c>
      <c r="AW82" s="263">
        <f t="shared" si="52"/>
        <v>1</v>
      </c>
      <c r="AX82" s="263">
        <f t="shared" si="52"/>
        <v>1</v>
      </c>
      <c r="AY82" s="263">
        <f t="shared" si="52"/>
        <v>1</v>
      </c>
      <c r="BA82" s="263">
        <f t="shared" si="53"/>
        <v>1</v>
      </c>
      <c r="BB82" s="263">
        <f t="shared" si="53"/>
        <v>1</v>
      </c>
      <c r="BC82" s="263">
        <f t="shared" si="53"/>
        <v>1</v>
      </c>
      <c r="BD82" s="263">
        <f t="shared" si="53"/>
        <v>1</v>
      </c>
      <c r="BE82" s="263">
        <f t="shared" si="53"/>
        <v>1</v>
      </c>
      <c r="BF82" s="263">
        <f t="shared" si="53"/>
        <v>1</v>
      </c>
      <c r="BG82" s="263">
        <f t="shared" si="53"/>
        <v>1</v>
      </c>
      <c r="BI82" s="263">
        <f t="shared" si="54"/>
        <v>1</v>
      </c>
      <c r="BJ82" s="263">
        <f t="shared" si="54"/>
        <v>1</v>
      </c>
      <c r="BK82" s="263">
        <f t="shared" si="54"/>
        <v>1</v>
      </c>
      <c r="BL82" s="263">
        <f t="shared" si="54"/>
        <v>1</v>
      </c>
      <c r="BM82" s="263">
        <f t="shared" si="54"/>
        <v>1</v>
      </c>
      <c r="BN82" s="263">
        <f t="shared" si="54"/>
        <v>1</v>
      </c>
      <c r="BO82" s="263">
        <f t="shared" si="54"/>
        <v>1</v>
      </c>
    </row>
    <row r="83" spans="2:67" x14ac:dyDescent="0.25">
      <c r="D83" s="99"/>
    </row>
    <row r="84" spans="2:67" x14ac:dyDescent="0.25">
      <c r="B84" s="156" t="s">
        <v>250</v>
      </c>
      <c r="C84" s="153"/>
      <c r="D84" s="154"/>
      <c r="E84" s="151"/>
      <c r="F84" s="151"/>
      <c r="G84" s="151"/>
      <c r="H84" s="151"/>
      <c r="I84" s="151"/>
      <c r="J84" s="151"/>
      <c r="K84" s="151"/>
      <c r="L84" s="151"/>
      <c r="M84" s="151"/>
      <c r="N84" s="151"/>
      <c r="O84" s="151"/>
      <c r="P84" s="151"/>
      <c r="Q84" s="151"/>
      <c r="R84" s="151"/>
      <c r="T84" s="151"/>
      <c r="U84" s="151"/>
      <c r="V84" s="151"/>
      <c r="W84" s="151"/>
      <c r="X84" s="151"/>
      <c r="Y84" s="151"/>
      <c r="Z84" s="151"/>
      <c r="AA84" s="151"/>
      <c r="AC84" s="151"/>
      <c r="AD84" s="151"/>
      <c r="AE84" s="151"/>
      <c r="AF84" s="151"/>
      <c r="AG84" s="151"/>
      <c r="AH84" s="151"/>
      <c r="AI84" s="151"/>
      <c r="AK84" s="151"/>
      <c r="AL84" s="151"/>
      <c r="AM84" s="151"/>
      <c r="AN84" s="151"/>
      <c r="AO84" s="151"/>
      <c r="AP84" s="151"/>
      <c r="AQ84" s="151"/>
      <c r="AS84" s="151"/>
      <c r="AT84" s="151"/>
      <c r="AU84" s="151"/>
      <c r="AV84" s="151"/>
      <c r="AW84" s="151"/>
      <c r="AX84" s="151"/>
      <c r="AY84" s="151"/>
      <c r="BA84" s="151"/>
      <c r="BB84" s="151"/>
      <c r="BC84" s="151"/>
      <c r="BD84" s="151"/>
      <c r="BE84" s="151"/>
      <c r="BF84" s="151"/>
      <c r="BG84" s="151"/>
      <c r="BI84" s="151"/>
      <c r="BJ84" s="151"/>
      <c r="BK84" s="151"/>
      <c r="BL84" s="151"/>
      <c r="BM84" s="151"/>
      <c r="BN84" s="151"/>
      <c r="BO84" s="151"/>
    </row>
    <row r="85" spans="2:67" x14ac:dyDescent="0.25">
      <c r="B85" s="169" t="s">
        <v>245</v>
      </c>
      <c r="C85" s="131" t="s">
        <v>120</v>
      </c>
      <c r="D85" s="132"/>
      <c r="E85" s="132"/>
      <c r="F85" s="132"/>
      <c r="G85" s="132"/>
      <c r="H85" s="132"/>
      <c r="I85" s="132"/>
      <c r="J85" s="132"/>
      <c r="K85" s="132"/>
      <c r="L85" s="132"/>
      <c r="M85" s="132"/>
      <c r="N85" s="132"/>
      <c r="O85" s="132"/>
      <c r="P85" s="132"/>
      <c r="Q85" s="132"/>
      <c r="R85" s="132"/>
      <c r="T85" s="132"/>
      <c r="U85" s="132"/>
      <c r="V85" s="132"/>
      <c r="W85" s="132"/>
      <c r="X85" s="132"/>
      <c r="Y85" s="132"/>
      <c r="Z85" s="132"/>
      <c r="AA85" s="132"/>
      <c r="AC85" s="132"/>
      <c r="AD85" s="132"/>
      <c r="AE85" s="132"/>
      <c r="AF85" s="132"/>
      <c r="AG85" s="132"/>
      <c r="AH85" s="132"/>
      <c r="AI85" s="132"/>
      <c r="AK85" s="132"/>
      <c r="AL85" s="132"/>
      <c r="AM85" s="132"/>
      <c r="AN85" s="132"/>
      <c r="AO85" s="132"/>
      <c r="AP85" s="132"/>
      <c r="AQ85" s="132"/>
      <c r="AS85" s="132"/>
      <c r="AT85" s="132"/>
      <c r="AU85" s="132"/>
      <c r="AV85" s="132"/>
      <c r="AW85" s="132"/>
      <c r="AX85" s="132"/>
      <c r="AY85" s="132"/>
      <c r="BA85" s="132"/>
      <c r="BB85" s="132"/>
      <c r="BC85" s="132"/>
      <c r="BD85" s="132"/>
      <c r="BE85" s="132"/>
      <c r="BF85" s="132"/>
      <c r="BG85" s="132"/>
      <c r="BI85" s="132"/>
      <c r="BJ85" s="132"/>
      <c r="BK85" s="132"/>
      <c r="BL85" s="132"/>
      <c r="BM85" s="132"/>
      <c r="BN85" s="132"/>
      <c r="BO85" s="132"/>
    </row>
    <row r="86" spans="2:67" x14ac:dyDescent="0.25">
      <c r="B86" s="169" t="s">
        <v>245</v>
      </c>
      <c r="C86" s="44" t="s">
        <v>53</v>
      </c>
      <c r="D86" s="98" t="s">
        <v>6</v>
      </c>
      <c r="E86" s="192">
        <f t="shared" ref="E86:R86" si="66">E26/E$45</f>
        <v>0.80931983212004321</v>
      </c>
      <c r="F86" s="192">
        <f t="shared" si="66"/>
        <v>0.81005666352180217</v>
      </c>
      <c r="G86" s="192">
        <f t="shared" si="66"/>
        <v>0.81058809499813178</v>
      </c>
      <c r="H86" s="192">
        <f t="shared" si="66"/>
        <v>0.82990988969016488</v>
      </c>
      <c r="I86" s="192">
        <f t="shared" si="66"/>
        <v>0.83210722322193231</v>
      </c>
      <c r="J86" s="192">
        <f t="shared" si="66"/>
        <v>0.83409569131098205</v>
      </c>
      <c r="K86" s="192">
        <f t="shared" si="66"/>
        <v>0.83405212778559412</v>
      </c>
      <c r="L86" s="192">
        <f t="shared" si="66"/>
        <v>0.82912231552338356</v>
      </c>
      <c r="M86" s="192">
        <f t="shared" si="66"/>
        <v>0.82073718153381947</v>
      </c>
      <c r="N86" s="192">
        <f t="shared" si="66"/>
        <v>0.798558848224453</v>
      </c>
      <c r="O86" s="192">
        <f t="shared" si="66"/>
        <v>0.79878920014617516</v>
      </c>
      <c r="P86" s="192">
        <f t="shared" si="66"/>
        <v>0.80763879170536623</v>
      </c>
      <c r="Q86" s="192">
        <f t="shared" si="66"/>
        <v>0.80491056164996855</v>
      </c>
      <c r="R86" s="192">
        <f t="shared" si="66"/>
        <v>0.80859692813409112</v>
      </c>
      <c r="T86" s="192">
        <f t="shared" ref="T86:AA95" si="67">T26/T$45</f>
        <v>0.80212251342462371</v>
      </c>
      <c r="U86" s="192">
        <f t="shared" si="67"/>
        <v>0.80041540365877573</v>
      </c>
      <c r="V86" s="192">
        <f t="shared" si="67"/>
        <v>0.80705976131583979</v>
      </c>
      <c r="W86" s="192">
        <f t="shared" si="67"/>
        <v>0.8144733111299145</v>
      </c>
      <c r="X86" s="192">
        <f t="shared" si="67"/>
        <v>0.81831397436340292</v>
      </c>
      <c r="Y86" s="192">
        <f t="shared" si="67"/>
        <v>0.81182561350684868</v>
      </c>
      <c r="Z86" s="192">
        <f t="shared" si="67"/>
        <v>0.81055155636441034</v>
      </c>
      <c r="AA86" s="192">
        <f t="shared" si="67"/>
        <v>0.80818089721623088</v>
      </c>
      <c r="AC86" s="192">
        <f t="shared" ref="AC86:AI95" si="68">AC26/AC$45</f>
        <v>0.79829822154713359</v>
      </c>
      <c r="AD86" s="192">
        <f t="shared" si="68"/>
        <v>0.80346098578166758</v>
      </c>
      <c r="AE86" s="192">
        <f t="shared" si="68"/>
        <v>0.79326305851324064</v>
      </c>
      <c r="AF86" s="192">
        <f t="shared" si="68"/>
        <v>0.73509136213314608</v>
      </c>
      <c r="AG86" s="192">
        <f t="shared" si="68"/>
        <v>0.73789509431169487</v>
      </c>
      <c r="AH86" s="192">
        <f t="shared" si="68"/>
        <v>0.69367363207801935</v>
      </c>
      <c r="AI86" s="192">
        <f t="shared" si="68"/>
        <v>0.60865210817935811</v>
      </c>
      <c r="AK86" s="192">
        <f t="shared" ref="AK86:AQ95" si="69">AK26/AK$45</f>
        <v>0.79829779929960121</v>
      </c>
      <c r="AL86" s="192">
        <f t="shared" si="69"/>
        <v>0.80345892150088483</v>
      </c>
      <c r="AM86" s="192">
        <f t="shared" si="69"/>
        <v>0.79325746991106549</v>
      </c>
      <c r="AN86" s="192">
        <f t="shared" si="69"/>
        <v>0.75001310998109516</v>
      </c>
      <c r="AO86" s="192">
        <f t="shared" si="69"/>
        <v>0.75701153777110153</v>
      </c>
      <c r="AP86" s="192">
        <f t="shared" si="69"/>
        <v>0.73607058689170324</v>
      </c>
      <c r="AQ86" s="192">
        <f t="shared" si="69"/>
        <v>0.64752605902225402</v>
      </c>
      <c r="AS86" s="192">
        <f t="shared" ref="AS86:AY95" si="70">AS26/AS$45</f>
        <v>0.79634772684854904</v>
      </c>
      <c r="AT86" s="192">
        <f t="shared" si="70"/>
        <v>0.79623746517399308</v>
      </c>
      <c r="AU86" s="192">
        <f t="shared" si="70"/>
        <v>0.7689062075974431</v>
      </c>
      <c r="AV86" s="192">
        <f t="shared" si="70"/>
        <v>0.69292433646927376</v>
      </c>
      <c r="AW86" s="192">
        <f t="shared" si="70"/>
        <v>0.64610839152084865</v>
      </c>
      <c r="AX86" s="192">
        <f t="shared" si="70"/>
        <v>0.51447905886311929</v>
      </c>
      <c r="AY86" s="192">
        <f t="shared" si="70"/>
        <v>0.13197709190533755</v>
      </c>
      <c r="BA86" s="192">
        <f t="shared" ref="BA86:BG95" si="71">BA26/BA$45</f>
        <v>0.79634772684854904</v>
      </c>
      <c r="BB86" s="192">
        <f t="shared" si="71"/>
        <v>0.79623746517399308</v>
      </c>
      <c r="BC86" s="192">
        <f t="shared" si="71"/>
        <v>0.76890622673379649</v>
      </c>
      <c r="BD86" s="192">
        <f t="shared" si="71"/>
        <v>0.70740574919738575</v>
      </c>
      <c r="BE86" s="192">
        <f t="shared" si="71"/>
        <v>0.67125851082976373</v>
      </c>
      <c r="BF86" s="192">
        <f t="shared" si="71"/>
        <v>0.56652288493095393</v>
      </c>
      <c r="BG86" s="192">
        <f t="shared" si="71"/>
        <v>0.14646925127572305</v>
      </c>
      <c r="BI86" s="192">
        <f t="shared" ref="BI86:BO95" si="72">BI26/BI$45</f>
        <v>0.79358958657296441</v>
      </c>
      <c r="BJ86" s="192">
        <f t="shared" si="72"/>
        <v>0.78968079680631442</v>
      </c>
      <c r="BK86" s="192">
        <f t="shared" si="72"/>
        <v>0.78954874850908996</v>
      </c>
      <c r="BL86" s="192">
        <f t="shared" si="72"/>
        <v>0.79168040219540525</v>
      </c>
      <c r="BM86" s="192">
        <f t="shared" si="72"/>
        <v>0.79689399593050803</v>
      </c>
      <c r="BN86" s="192">
        <f t="shared" si="72"/>
        <v>0.7968280908095885</v>
      </c>
      <c r="BO86" s="192">
        <f t="shared" si="72"/>
        <v>0.79490965314964768</v>
      </c>
    </row>
    <row r="87" spans="2:67" x14ac:dyDescent="0.25">
      <c r="B87" s="169" t="s">
        <v>245</v>
      </c>
      <c r="C87" s="46" t="s">
        <v>54</v>
      </c>
      <c r="D87" s="272" t="s">
        <v>6</v>
      </c>
      <c r="E87" s="192">
        <f t="shared" ref="E87:R87" si="73">E27/E$45</f>
        <v>0.78359315723709511</v>
      </c>
      <c r="F87" s="192">
        <f t="shared" si="73"/>
        <v>0.78399447692368784</v>
      </c>
      <c r="G87" s="192">
        <f t="shared" si="73"/>
        <v>0.78437783155400276</v>
      </c>
      <c r="H87" s="192">
        <f t="shared" si="73"/>
        <v>0.80541184031391988</v>
      </c>
      <c r="I87" s="192">
        <f t="shared" si="73"/>
        <v>0.8055186659065382</v>
      </c>
      <c r="J87" s="192">
        <f t="shared" si="73"/>
        <v>0.80741480841978508</v>
      </c>
      <c r="K87" s="192">
        <f t="shared" si="73"/>
        <v>0.80689317180768227</v>
      </c>
      <c r="L87" s="192">
        <f t="shared" si="73"/>
        <v>0.80188811531086412</v>
      </c>
      <c r="M87" s="192">
        <f t="shared" si="73"/>
        <v>0.79567430137259665</v>
      </c>
      <c r="N87" s="192">
        <f t="shared" si="73"/>
        <v>0.7769031635135617</v>
      </c>
      <c r="O87" s="192">
        <f t="shared" si="73"/>
        <v>0.7766771867726654</v>
      </c>
      <c r="P87" s="192">
        <f t="shared" si="73"/>
        <v>0.78508850097176053</v>
      </c>
      <c r="Q87" s="192">
        <f t="shared" si="73"/>
        <v>0.78139419602613236</v>
      </c>
      <c r="R87" s="192">
        <f t="shared" si="73"/>
        <v>0.78633170032412258</v>
      </c>
      <c r="T87" s="192">
        <f t="shared" si="67"/>
        <v>0.77872543892291102</v>
      </c>
      <c r="U87" s="192">
        <f t="shared" si="67"/>
        <v>0.77737640424419419</v>
      </c>
      <c r="V87" s="192">
        <f t="shared" si="67"/>
        <v>0.78364333846150291</v>
      </c>
      <c r="W87" s="192">
        <f t="shared" si="67"/>
        <v>0.79274104834164927</v>
      </c>
      <c r="X87" s="192">
        <f t="shared" si="67"/>
        <v>0.79557626710617957</v>
      </c>
      <c r="Y87" s="192">
        <f t="shared" si="67"/>
        <v>0.79256619546061902</v>
      </c>
      <c r="Z87" s="192">
        <f t="shared" si="67"/>
        <v>0.7908988222988681</v>
      </c>
      <c r="AA87" s="192">
        <f t="shared" si="67"/>
        <v>0.7884265449945318</v>
      </c>
      <c r="AC87" s="192">
        <f t="shared" si="68"/>
        <v>0.77538705143851128</v>
      </c>
      <c r="AD87" s="192">
        <f t="shared" si="68"/>
        <v>0.77978630983931918</v>
      </c>
      <c r="AE87" s="192">
        <f t="shared" si="68"/>
        <v>0.77153488791249702</v>
      </c>
      <c r="AF87" s="192">
        <f t="shared" si="68"/>
        <v>0.70546900801344992</v>
      </c>
      <c r="AG87" s="192">
        <f t="shared" si="68"/>
        <v>0.70676571561260959</v>
      </c>
      <c r="AH87" s="192">
        <f t="shared" si="68"/>
        <v>0.6530182299264774</v>
      </c>
      <c r="AI87" s="192">
        <f t="shared" si="68"/>
        <v>0.55731679618476349</v>
      </c>
      <c r="AK87" s="192">
        <f t="shared" si="69"/>
        <v>0.7753896848602434</v>
      </c>
      <c r="AL87" s="192">
        <f t="shared" si="69"/>
        <v>0.77979553599191931</v>
      </c>
      <c r="AM87" s="192">
        <f t="shared" si="69"/>
        <v>0.77155689447923748</v>
      </c>
      <c r="AN87" s="192">
        <f t="shared" si="69"/>
        <v>0.72108105709801829</v>
      </c>
      <c r="AO87" s="192">
        <f t="shared" si="69"/>
        <v>0.72534325916990239</v>
      </c>
      <c r="AP87" s="192">
        <f t="shared" si="69"/>
        <v>0.69753538352746558</v>
      </c>
      <c r="AQ87" s="192">
        <f t="shared" si="69"/>
        <v>0.59625422302151043</v>
      </c>
      <c r="AS87" s="192">
        <f t="shared" si="70"/>
        <v>0.77363852751560658</v>
      </c>
      <c r="AT87" s="192">
        <f t="shared" si="70"/>
        <v>0.77276952651466457</v>
      </c>
      <c r="AU87" s="192">
        <f t="shared" si="70"/>
        <v>0.74777770590031101</v>
      </c>
      <c r="AV87" s="192">
        <f t="shared" si="70"/>
        <v>0.65849308782900884</v>
      </c>
      <c r="AW87" s="192">
        <f t="shared" si="70"/>
        <v>0.60194258924558486</v>
      </c>
      <c r="AX87" s="192">
        <f t="shared" si="70"/>
        <v>0.44454116185076609</v>
      </c>
      <c r="AY87" s="192">
        <f t="shared" si="70"/>
        <v>0.10709191645119095</v>
      </c>
      <c r="BA87" s="192">
        <f t="shared" si="71"/>
        <v>0.77363852751560658</v>
      </c>
      <c r="BB87" s="192">
        <f t="shared" si="71"/>
        <v>0.77276952651466457</v>
      </c>
      <c r="BC87" s="192">
        <f t="shared" si="71"/>
        <v>0.74777772678626786</v>
      </c>
      <c r="BD87" s="192">
        <f t="shared" si="71"/>
        <v>0.67644228613838475</v>
      </c>
      <c r="BE87" s="192">
        <f t="shared" si="71"/>
        <v>0.62782059183351746</v>
      </c>
      <c r="BF87" s="192">
        <f t="shared" si="71"/>
        <v>0.50541407128251992</v>
      </c>
      <c r="BG87" s="192">
        <f t="shared" si="71"/>
        <v>0.10562586902212234</v>
      </c>
      <c r="BI87" s="192">
        <f t="shared" si="72"/>
        <v>0.77134495561296257</v>
      </c>
      <c r="BJ87" s="192">
        <f t="shared" si="72"/>
        <v>0.76813023380192191</v>
      </c>
      <c r="BK87" s="192">
        <f t="shared" si="72"/>
        <v>0.76861582387999305</v>
      </c>
      <c r="BL87" s="192">
        <f t="shared" si="72"/>
        <v>0.77126543841002193</v>
      </c>
      <c r="BM87" s="192">
        <f t="shared" si="72"/>
        <v>0.77725759307849107</v>
      </c>
      <c r="BN87" s="192">
        <f t="shared" si="72"/>
        <v>0.77731789764964976</v>
      </c>
      <c r="BO87" s="192">
        <f t="shared" si="72"/>
        <v>0.7752793650801395</v>
      </c>
    </row>
    <row r="88" spans="2:67" x14ac:dyDescent="0.25">
      <c r="B88" s="169" t="s">
        <v>245</v>
      </c>
      <c r="C88" s="47" t="s">
        <v>52</v>
      </c>
      <c r="D88" s="272" t="s">
        <v>6</v>
      </c>
      <c r="E88" s="192">
        <f t="shared" ref="E88:R88" si="74">E28/E$45</f>
        <v>0.31521126145186595</v>
      </c>
      <c r="F88" s="192">
        <f t="shared" si="74"/>
        <v>0.31537358379803271</v>
      </c>
      <c r="G88" s="192">
        <f t="shared" si="74"/>
        <v>0.32351990404691655</v>
      </c>
      <c r="H88" s="192">
        <f t="shared" si="74"/>
        <v>0.30206105189449228</v>
      </c>
      <c r="I88" s="192">
        <f t="shared" si="74"/>
        <v>0.31800508795048349</v>
      </c>
      <c r="J88" s="192">
        <f t="shared" si="74"/>
        <v>0.3241946899842591</v>
      </c>
      <c r="K88" s="192">
        <f t="shared" si="74"/>
        <v>0.32502601386012625</v>
      </c>
      <c r="L88" s="192">
        <f t="shared" si="74"/>
        <v>0.31848684744347722</v>
      </c>
      <c r="M88" s="192">
        <f t="shared" si="74"/>
        <v>0.31537266356296123</v>
      </c>
      <c r="N88" s="192">
        <f t="shared" si="74"/>
        <v>0.26834963943207923</v>
      </c>
      <c r="O88" s="192">
        <f t="shared" si="74"/>
        <v>0.27231633172846337</v>
      </c>
      <c r="P88" s="192">
        <f t="shared" si="74"/>
        <v>0.27994719197553181</v>
      </c>
      <c r="Q88" s="192">
        <f t="shared" si="74"/>
        <v>0.28303144167167937</v>
      </c>
      <c r="R88" s="192">
        <f t="shared" si="74"/>
        <v>0.2742472738449887</v>
      </c>
      <c r="T88" s="192">
        <f t="shared" si="67"/>
        <v>0.28162498028596039</v>
      </c>
      <c r="U88" s="192">
        <f t="shared" si="67"/>
        <v>0.26868864402760279</v>
      </c>
      <c r="V88" s="192">
        <f t="shared" si="67"/>
        <v>0.26273345199699205</v>
      </c>
      <c r="W88" s="192">
        <f t="shared" si="67"/>
        <v>0.27189753201678246</v>
      </c>
      <c r="X88" s="192">
        <f t="shared" si="67"/>
        <v>0.28294887841985916</v>
      </c>
      <c r="Y88" s="192">
        <f t="shared" si="67"/>
        <v>0.27429676477434956</v>
      </c>
      <c r="Z88" s="192">
        <f t="shared" si="67"/>
        <v>0.28788269209870487</v>
      </c>
      <c r="AA88" s="192">
        <f t="shared" si="67"/>
        <v>0.29598163929335436</v>
      </c>
      <c r="AC88" s="192">
        <f t="shared" si="68"/>
        <v>0.267282985156854</v>
      </c>
      <c r="AD88" s="192">
        <f t="shared" si="68"/>
        <v>0.26625329998281949</v>
      </c>
      <c r="AE88" s="192">
        <f t="shared" si="68"/>
        <v>0.23187440791537597</v>
      </c>
      <c r="AF88" s="192">
        <f t="shared" si="68"/>
        <v>8.3663349599043799E-2</v>
      </c>
      <c r="AG88" s="192">
        <f t="shared" si="68"/>
        <v>8.536817624643199E-2</v>
      </c>
      <c r="AH88" s="192">
        <f t="shared" si="68"/>
        <v>9.1712403338315943E-2</v>
      </c>
      <c r="AI88" s="192">
        <f t="shared" si="68"/>
        <v>8.6367645306116583E-2</v>
      </c>
      <c r="AK88" s="192">
        <f t="shared" si="69"/>
        <v>0.26728354469371962</v>
      </c>
      <c r="AL88" s="192">
        <f t="shared" si="69"/>
        <v>0.2662560964839249</v>
      </c>
      <c r="AM88" s="192">
        <f t="shared" si="69"/>
        <v>0.23188067604438622</v>
      </c>
      <c r="AN88" s="192">
        <f t="shared" si="69"/>
        <v>0.13429248592937912</v>
      </c>
      <c r="AO88" s="192">
        <f t="shared" si="69"/>
        <v>0.14925902273706795</v>
      </c>
      <c r="AP88" s="192">
        <f t="shared" si="69"/>
        <v>0.21391856906367657</v>
      </c>
      <c r="AQ88" s="192">
        <f t="shared" si="69"/>
        <v>0.17208586101488571</v>
      </c>
      <c r="AS88" s="192">
        <f t="shared" si="70"/>
        <v>0.26550916769252303</v>
      </c>
      <c r="AT88" s="192">
        <f t="shared" si="70"/>
        <v>0.26547069910031901</v>
      </c>
      <c r="AU88" s="192">
        <f t="shared" si="70"/>
        <v>0.22502257625036917</v>
      </c>
      <c r="AV88" s="192">
        <f t="shared" si="70"/>
        <v>8.9747652873316874E-2</v>
      </c>
      <c r="AW88" s="192">
        <f t="shared" si="70"/>
        <v>0.10793768622445099</v>
      </c>
      <c r="AX88" s="192">
        <f t="shared" si="70"/>
        <v>0.12033936251705224</v>
      </c>
      <c r="AY88" s="192">
        <f t="shared" si="70"/>
        <v>1.1135138998179141E-2</v>
      </c>
      <c r="BA88" s="192">
        <f t="shared" si="71"/>
        <v>0.26550916769252303</v>
      </c>
      <c r="BB88" s="192">
        <f t="shared" si="71"/>
        <v>0.26547069910031901</v>
      </c>
      <c r="BC88" s="192">
        <f t="shared" si="71"/>
        <v>0.22502264042449374</v>
      </c>
      <c r="BD88" s="192">
        <f t="shared" si="71"/>
        <v>0.13451582824595901</v>
      </c>
      <c r="BE88" s="192">
        <f t="shared" si="71"/>
        <v>0.1689226698449279</v>
      </c>
      <c r="BF88" s="192">
        <f t="shared" si="71"/>
        <v>0.21597950920768166</v>
      </c>
      <c r="BG88" s="192">
        <f t="shared" si="71"/>
        <v>1.1271147112287491E-2</v>
      </c>
      <c r="BI88" s="192">
        <f t="shared" si="72"/>
        <v>0.30083367216824675</v>
      </c>
      <c r="BJ88" s="192">
        <f t="shared" si="72"/>
        <v>0.29165236612201845</v>
      </c>
      <c r="BK88" s="192">
        <f t="shared" si="72"/>
        <v>0.2806559367917445</v>
      </c>
      <c r="BL88" s="192">
        <f t="shared" si="72"/>
        <v>0.27218646644648103</v>
      </c>
      <c r="BM88" s="192">
        <f t="shared" si="72"/>
        <v>0.26047467997886625</v>
      </c>
      <c r="BN88" s="192">
        <f t="shared" si="72"/>
        <v>0.25778336647986211</v>
      </c>
      <c r="BO88" s="192">
        <f t="shared" si="72"/>
        <v>0.25841458046681176</v>
      </c>
    </row>
    <row r="89" spans="2:67" x14ac:dyDescent="0.25">
      <c r="B89" s="169" t="s">
        <v>245</v>
      </c>
      <c r="C89" s="47" t="s">
        <v>55</v>
      </c>
      <c r="D89" s="272" t="s">
        <v>6</v>
      </c>
      <c r="E89" s="192">
        <f t="shared" ref="E89:R89" si="75">E29/E$45</f>
        <v>0.12148232632076936</v>
      </c>
      <c r="F89" s="192">
        <f t="shared" si="75"/>
        <v>0.12549527147303366</v>
      </c>
      <c r="G89" s="192">
        <f t="shared" si="75"/>
        <v>0.11280238893664642</v>
      </c>
      <c r="H89" s="192">
        <f t="shared" si="75"/>
        <v>0.10772258592074396</v>
      </c>
      <c r="I89" s="192">
        <f t="shared" si="75"/>
        <v>0.10017145762660289</v>
      </c>
      <c r="J89" s="192">
        <f t="shared" si="75"/>
        <v>9.7983147226647194E-2</v>
      </c>
      <c r="K89" s="192">
        <f t="shared" si="75"/>
        <v>8.7821185743995389E-2</v>
      </c>
      <c r="L89" s="192">
        <f t="shared" si="75"/>
        <v>8.6826038252343155E-2</v>
      </c>
      <c r="M89" s="192">
        <f t="shared" si="75"/>
        <v>8.9791015795559551E-2</v>
      </c>
      <c r="N89" s="192">
        <f t="shared" si="75"/>
        <v>9.9541567558818073E-2</v>
      </c>
      <c r="O89" s="192">
        <f t="shared" si="75"/>
        <v>9.4987251109972484E-2</v>
      </c>
      <c r="P89" s="192">
        <f t="shared" si="75"/>
        <v>9.0758494217254598E-2</v>
      </c>
      <c r="Q89" s="192">
        <f t="shared" si="75"/>
        <v>9.6653320302946238E-2</v>
      </c>
      <c r="R89" s="192">
        <f t="shared" si="75"/>
        <v>0.10443263526360887</v>
      </c>
      <c r="T89" s="192">
        <f t="shared" si="67"/>
        <v>9.6173023265964344E-2</v>
      </c>
      <c r="U89" s="192">
        <f t="shared" si="67"/>
        <v>9.7270109653693274E-2</v>
      </c>
      <c r="V89" s="192">
        <f t="shared" si="67"/>
        <v>0.1002095833642349</v>
      </c>
      <c r="W89" s="192">
        <f t="shared" si="67"/>
        <v>9.7771086719546929E-2</v>
      </c>
      <c r="X89" s="192">
        <f t="shared" si="67"/>
        <v>0.10149657265392013</v>
      </c>
      <c r="Y89" s="192">
        <f t="shared" si="67"/>
        <v>0.10980290956624048</v>
      </c>
      <c r="Z89" s="192">
        <f t="shared" si="67"/>
        <v>0.11399233308969937</v>
      </c>
      <c r="AA89" s="192">
        <f t="shared" si="67"/>
        <v>0.11835635196290421</v>
      </c>
      <c r="AC89" s="192">
        <f t="shared" si="68"/>
        <v>9.8430977650386053E-2</v>
      </c>
      <c r="AD89" s="192">
        <f t="shared" si="68"/>
        <v>0.10106693989481327</v>
      </c>
      <c r="AE89" s="192">
        <f t="shared" si="68"/>
        <v>0.10824621785234365</v>
      </c>
      <c r="AF89" s="192">
        <f t="shared" si="68"/>
        <v>0.13735073202035705</v>
      </c>
      <c r="AG89" s="192">
        <f t="shared" si="68"/>
        <v>0.14503186375366492</v>
      </c>
      <c r="AH89" s="192">
        <f t="shared" si="68"/>
        <v>0.15207602880006696</v>
      </c>
      <c r="AI89" s="192">
        <f t="shared" si="68"/>
        <v>0.12041193800870507</v>
      </c>
      <c r="AK89" s="192">
        <f t="shared" si="69"/>
        <v>9.8432193915393817E-2</v>
      </c>
      <c r="AL89" s="192">
        <f t="shared" si="69"/>
        <v>0.10106903734903311</v>
      </c>
      <c r="AM89" s="192">
        <f t="shared" si="69"/>
        <v>0.10825029411365544</v>
      </c>
      <c r="AN89" s="192">
        <f t="shared" si="69"/>
        <v>0.12962197449293658</v>
      </c>
      <c r="AO89" s="192">
        <f t="shared" si="69"/>
        <v>0.13446196815920611</v>
      </c>
      <c r="AP89" s="192">
        <f t="shared" si="69"/>
        <v>0.13102627160804742</v>
      </c>
      <c r="AQ89" s="192">
        <f t="shared" si="69"/>
        <v>0.10845123292023656</v>
      </c>
      <c r="AS89" s="192">
        <f t="shared" si="70"/>
        <v>9.5882334345279194E-2</v>
      </c>
      <c r="AT89" s="192">
        <f t="shared" si="70"/>
        <v>9.4767312826751965E-2</v>
      </c>
      <c r="AU89" s="192">
        <f t="shared" si="70"/>
        <v>9.5887493868002757E-2</v>
      </c>
      <c r="AV89" s="192">
        <f t="shared" si="70"/>
        <v>0.12362772409940614</v>
      </c>
      <c r="AW89" s="192">
        <f t="shared" si="70"/>
        <v>0.14414543066677185</v>
      </c>
      <c r="AX89" s="192">
        <f t="shared" si="70"/>
        <v>0.12167167813389319</v>
      </c>
      <c r="AY89" s="192">
        <f t="shared" si="70"/>
        <v>2.8871390333995509E-2</v>
      </c>
      <c r="BA89" s="192">
        <f t="shared" si="71"/>
        <v>9.5882334345279194E-2</v>
      </c>
      <c r="BB89" s="192">
        <f t="shared" si="71"/>
        <v>9.4767312826751965E-2</v>
      </c>
      <c r="BC89" s="192">
        <f t="shared" si="71"/>
        <v>9.5887485927776614E-2</v>
      </c>
      <c r="BD89" s="192">
        <f t="shared" si="71"/>
        <v>0.11780009883975606</v>
      </c>
      <c r="BE89" s="192">
        <f t="shared" si="71"/>
        <v>0.13390201593601145</v>
      </c>
      <c r="BF89" s="192">
        <f t="shared" si="71"/>
        <v>0.10861399345690993</v>
      </c>
      <c r="BG89" s="192">
        <f t="shared" si="71"/>
        <v>2.8389365279053939E-2</v>
      </c>
      <c r="BI89" s="192">
        <f t="shared" si="72"/>
        <v>9.8756455236092736E-2</v>
      </c>
      <c r="BJ89" s="192">
        <f t="shared" si="72"/>
        <v>9.9571759444696234E-2</v>
      </c>
      <c r="BK89" s="192">
        <f t="shared" si="72"/>
        <v>9.83478823769455E-2</v>
      </c>
      <c r="BL89" s="192">
        <f t="shared" si="72"/>
        <v>9.8873592265650831E-2</v>
      </c>
      <c r="BM89" s="192">
        <f t="shared" si="72"/>
        <v>9.8116385400037379E-2</v>
      </c>
      <c r="BN89" s="192">
        <f t="shared" si="72"/>
        <v>0.10038735476122801</v>
      </c>
      <c r="BO89" s="192">
        <f t="shared" si="72"/>
        <v>0.10382207980459578</v>
      </c>
    </row>
    <row r="90" spans="2:67" x14ac:dyDescent="0.25">
      <c r="B90" s="169" t="s">
        <v>245</v>
      </c>
      <c r="C90" s="47" t="s">
        <v>56</v>
      </c>
      <c r="D90" s="272" t="s">
        <v>6</v>
      </c>
      <c r="E90" s="192">
        <f t="shared" ref="E90:R90" si="76">E30/E$45</f>
        <v>0.21589283935853715</v>
      </c>
      <c r="F90" s="192">
        <f t="shared" si="76"/>
        <v>0.22479201588070055</v>
      </c>
      <c r="G90" s="192">
        <f t="shared" si="76"/>
        <v>0.25106981040070064</v>
      </c>
      <c r="H90" s="192">
        <f t="shared" si="76"/>
        <v>0.28562144392324607</v>
      </c>
      <c r="I90" s="192">
        <f t="shared" si="76"/>
        <v>0.27223633378147549</v>
      </c>
      <c r="J90" s="192">
        <f t="shared" si="76"/>
        <v>0.26911400942599045</v>
      </c>
      <c r="K90" s="192">
        <f t="shared" si="76"/>
        <v>0.29121846412997049</v>
      </c>
      <c r="L90" s="192">
        <f t="shared" si="76"/>
        <v>0.30383538101900509</v>
      </c>
      <c r="M90" s="192">
        <f t="shared" si="76"/>
        <v>0.29881009624296051</v>
      </c>
      <c r="N90" s="192">
        <f t="shared" si="76"/>
        <v>0.3254748815395499</v>
      </c>
      <c r="O90" s="192">
        <f t="shared" si="76"/>
        <v>0.3204448231951858</v>
      </c>
      <c r="P90" s="192">
        <f t="shared" si="76"/>
        <v>0.3258630924758722</v>
      </c>
      <c r="Q90" s="192">
        <f t="shared" si="76"/>
        <v>0.31942607183716198</v>
      </c>
      <c r="R90" s="192">
        <f t="shared" si="76"/>
        <v>0.33275968192971495</v>
      </c>
      <c r="T90" s="192">
        <f t="shared" si="67"/>
        <v>0.31749346436457948</v>
      </c>
      <c r="U90" s="192">
        <f t="shared" si="67"/>
        <v>0.33743448901281053</v>
      </c>
      <c r="V90" s="192">
        <f t="shared" si="67"/>
        <v>0.36203775662009235</v>
      </c>
      <c r="W90" s="192">
        <f t="shared" si="67"/>
        <v>0.37663896274642306</v>
      </c>
      <c r="X90" s="192">
        <f t="shared" si="67"/>
        <v>0.37305155157122843</v>
      </c>
      <c r="Y90" s="192">
        <f t="shared" si="67"/>
        <v>0.37424656025669201</v>
      </c>
      <c r="Z90" s="192">
        <f t="shared" si="67"/>
        <v>0.35854209632405915</v>
      </c>
      <c r="AA90" s="192">
        <f t="shared" si="67"/>
        <v>0.34631534093759514</v>
      </c>
      <c r="AC90" s="192">
        <f t="shared" si="68"/>
        <v>0.33865364612133625</v>
      </c>
      <c r="AD90" s="192">
        <f t="shared" si="68"/>
        <v>0.35568560958163747</v>
      </c>
      <c r="AE90" s="192">
        <f t="shared" si="68"/>
        <v>0.38200952633696894</v>
      </c>
      <c r="AF90" s="192">
        <f t="shared" si="68"/>
        <v>0.43431888258598145</v>
      </c>
      <c r="AG90" s="192">
        <f t="shared" si="68"/>
        <v>0.42771219504964852</v>
      </c>
      <c r="AH90" s="192">
        <f t="shared" si="68"/>
        <v>0.36356056370144735</v>
      </c>
      <c r="AI90" s="192">
        <f t="shared" si="68"/>
        <v>0.30385783410685668</v>
      </c>
      <c r="AK90" s="192">
        <f t="shared" si="69"/>
        <v>0.33865435506732311</v>
      </c>
      <c r="AL90" s="192">
        <f t="shared" si="69"/>
        <v>0.35568934540463176</v>
      </c>
      <c r="AM90" s="192">
        <f t="shared" si="69"/>
        <v>0.38201985298325886</v>
      </c>
      <c r="AN90" s="192">
        <f t="shared" si="69"/>
        <v>0.40985461104037652</v>
      </c>
      <c r="AO90" s="192">
        <f t="shared" si="69"/>
        <v>0.39651729630445431</v>
      </c>
      <c r="AP90" s="192">
        <f t="shared" si="69"/>
        <v>0.31324213732551914</v>
      </c>
      <c r="AQ90" s="192">
        <f t="shared" si="69"/>
        <v>0.27367457580093896</v>
      </c>
      <c r="AS90" s="192">
        <f t="shared" si="70"/>
        <v>0.34121682270995685</v>
      </c>
      <c r="AT90" s="192">
        <f t="shared" si="70"/>
        <v>0.35665665137437486</v>
      </c>
      <c r="AU90" s="192">
        <f t="shared" si="70"/>
        <v>0.3794785996070521</v>
      </c>
      <c r="AV90" s="192">
        <f t="shared" si="70"/>
        <v>0.3971723516679902</v>
      </c>
      <c r="AW90" s="192">
        <f t="shared" si="70"/>
        <v>0.30139005205459024</v>
      </c>
      <c r="AX90" s="192">
        <f t="shared" si="70"/>
        <v>0.16255076144228459</v>
      </c>
      <c r="AY90" s="192">
        <f t="shared" si="70"/>
        <v>2.0167628401628123E-2</v>
      </c>
      <c r="BA90" s="192">
        <f t="shared" si="71"/>
        <v>0.34121682270995685</v>
      </c>
      <c r="BB90" s="192">
        <f t="shared" si="71"/>
        <v>0.35665665137437486</v>
      </c>
      <c r="BC90" s="192">
        <f t="shared" si="71"/>
        <v>0.37947856818328896</v>
      </c>
      <c r="BD90" s="192">
        <f t="shared" si="71"/>
        <v>0.37844205997841934</v>
      </c>
      <c r="BE90" s="192">
        <f t="shared" si="71"/>
        <v>0.27997107633977153</v>
      </c>
      <c r="BF90" s="192">
        <f t="shared" si="71"/>
        <v>0.14512666530363558</v>
      </c>
      <c r="BG90" s="192">
        <f t="shared" si="71"/>
        <v>1.9830917835359022E-2</v>
      </c>
      <c r="BI90" s="192">
        <f t="shared" si="72"/>
        <v>0.30116909027302369</v>
      </c>
      <c r="BJ90" s="192">
        <f t="shared" si="72"/>
        <v>0.31318006085844041</v>
      </c>
      <c r="BK90" s="192">
        <f t="shared" si="72"/>
        <v>0.32798557080767243</v>
      </c>
      <c r="BL90" s="192">
        <f t="shared" si="72"/>
        <v>0.34221422150202674</v>
      </c>
      <c r="BM90" s="192">
        <f t="shared" si="72"/>
        <v>0.3636426604915951</v>
      </c>
      <c r="BN90" s="192">
        <f t="shared" si="72"/>
        <v>0.36516789110087927</v>
      </c>
      <c r="BO90" s="192">
        <f t="shared" si="72"/>
        <v>0.35980656829577229</v>
      </c>
    </row>
    <row r="91" spans="2:67" x14ac:dyDescent="0.25">
      <c r="B91" s="169" t="s">
        <v>245</v>
      </c>
      <c r="C91" s="47" t="s">
        <v>57</v>
      </c>
      <c r="D91" s="272" t="s">
        <v>6</v>
      </c>
      <c r="E91" s="192">
        <f t="shared" ref="E91:R91" si="77">E31/E$45</f>
        <v>0.13084404638535166</v>
      </c>
      <c r="F91" s="192">
        <f t="shared" si="77"/>
        <v>0.11817225114327677</v>
      </c>
      <c r="G91" s="192">
        <f t="shared" si="77"/>
        <v>9.681809562345306E-2</v>
      </c>
      <c r="H91" s="192">
        <f t="shared" si="77"/>
        <v>0.10984149159853514</v>
      </c>
      <c r="I91" s="192">
        <f t="shared" si="77"/>
        <v>0.11493469118084187</v>
      </c>
      <c r="J91" s="192">
        <f t="shared" si="77"/>
        <v>0.1159751284163295</v>
      </c>
      <c r="K91" s="192">
        <f t="shared" si="77"/>
        <v>0.10265520587289195</v>
      </c>
      <c r="L91" s="192">
        <f t="shared" si="77"/>
        <v>9.2562029445707586E-2</v>
      </c>
      <c r="M91" s="192">
        <f t="shared" si="77"/>
        <v>9.1535804242754606E-2</v>
      </c>
      <c r="N91" s="192">
        <f t="shared" si="77"/>
        <v>8.3310592515557683E-2</v>
      </c>
      <c r="O91" s="192">
        <f t="shared" si="77"/>
        <v>8.8707827116357718E-2</v>
      </c>
      <c r="P91" s="192">
        <f t="shared" si="77"/>
        <v>8.8313121007157547E-2</v>
      </c>
      <c r="Q91" s="192">
        <f t="shared" si="77"/>
        <v>8.2045016798432166E-2</v>
      </c>
      <c r="R91" s="192">
        <f t="shared" si="77"/>
        <v>7.4668568613155864E-2</v>
      </c>
      <c r="T91" s="192">
        <f t="shared" si="67"/>
        <v>8.3196809994679002E-2</v>
      </c>
      <c r="U91" s="192">
        <f t="shared" si="67"/>
        <v>7.3741402846695683E-2</v>
      </c>
      <c r="V91" s="192">
        <f t="shared" si="67"/>
        <v>5.8418386470984497E-2</v>
      </c>
      <c r="W91" s="192">
        <f t="shared" si="67"/>
        <v>4.6188071039895966E-2</v>
      </c>
      <c r="X91" s="192">
        <f t="shared" si="67"/>
        <v>3.7832775223376587E-2</v>
      </c>
      <c r="Y91" s="192">
        <f t="shared" si="67"/>
        <v>3.3961448196407645E-2</v>
      </c>
      <c r="Z91" s="192">
        <f t="shared" si="67"/>
        <v>3.0221019962558281E-2</v>
      </c>
      <c r="AA91" s="192">
        <f t="shared" si="67"/>
        <v>2.7509347176734911E-2</v>
      </c>
      <c r="AC91" s="192">
        <f t="shared" si="68"/>
        <v>7.0774455281523485E-2</v>
      </c>
      <c r="AD91" s="192">
        <f t="shared" si="68"/>
        <v>5.6529236695266778E-2</v>
      </c>
      <c r="AE91" s="192">
        <f t="shared" si="68"/>
        <v>4.9125829162795023E-2</v>
      </c>
      <c r="AF91" s="192">
        <f t="shared" si="68"/>
        <v>4.9766198056532623E-2</v>
      </c>
      <c r="AG91" s="192">
        <f t="shared" si="68"/>
        <v>4.8199892287109622E-2</v>
      </c>
      <c r="AH91" s="192">
        <f t="shared" si="68"/>
        <v>4.5132211730021618E-2</v>
      </c>
      <c r="AI91" s="192">
        <f t="shared" si="68"/>
        <v>4.5987679794340784E-2</v>
      </c>
      <c r="AK91" s="192">
        <f t="shared" si="69"/>
        <v>7.0774603442532877E-2</v>
      </c>
      <c r="AL91" s="192">
        <f t="shared" si="69"/>
        <v>5.6529830430904676E-2</v>
      </c>
      <c r="AM91" s="192">
        <f t="shared" si="69"/>
        <v>4.9127157153398632E-2</v>
      </c>
      <c r="AN91" s="192">
        <f t="shared" si="69"/>
        <v>4.6962972519115777E-2</v>
      </c>
      <c r="AO91" s="192">
        <f t="shared" si="69"/>
        <v>4.4684465846553924E-2</v>
      </c>
      <c r="AP91" s="192">
        <f t="shared" si="69"/>
        <v>3.8885709496669356E-2</v>
      </c>
      <c r="AQ91" s="192">
        <f t="shared" si="69"/>
        <v>4.1419563187433464E-2</v>
      </c>
      <c r="AS91" s="192">
        <f t="shared" si="70"/>
        <v>7.0782284951720148E-2</v>
      </c>
      <c r="AT91" s="192">
        <f t="shared" si="70"/>
        <v>5.5612206146899504E-2</v>
      </c>
      <c r="AU91" s="192">
        <f t="shared" si="70"/>
        <v>4.7072433285805869E-2</v>
      </c>
      <c r="AV91" s="192">
        <f t="shared" si="70"/>
        <v>4.7498204066932288E-2</v>
      </c>
      <c r="AW91" s="192">
        <f t="shared" si="70"/>
        <v>4.7812076956416982E-2</v>
      </c>
      <c r="AX91" s="192">
        <f t="shared" si="70"/>
        <v>3.9015804440190739E-2</v>
      </c>
      <c r="AY91" s="192">
        <f t="shared" si="70"/>
        <v>4.5080614442304053E-2</v>
      </c>
      <c r="BA91" s="192">
        <f t="shared" si="71"/>
        <v>7.0782284951720148E-2</v>
      </c>
      <c r="BB91" s="192">
        <f t="shared" si="71"/>
        <v>5.5612206146899504E-2</v>
      </c>
      <c r="BC91" s="192">
        <f t="shared" si="71"/>
        <v>4.7072429387844311E-2</v>
      </c>
      <c r="BD91" s="192">
        <f t="shared" si="71"/>
        <v>4.5258231387141891E-2</v>
      </c>
      <c r="BE91" s="192">
        <f t="shared" si="71"/>
        <v>4.4414201982696716E-2</v>
      </c>
      <c r="BF91" s="192">
        <f t="shared" si="71"/>
        <v>3.4833633151291621E-2</v>
      </c>
      <c r="BG91" s="192">
        <f t="shared" si="71"/>
        <v>4.4327966738055308E-2</v>
      </c>
      <c r="BI91" s="192">
        <f t="shared" si="72"/>
        <v>7.0385151254531791E-2</v>
      </c>
      <c r="BJ91" s="192">
        <f t="shared" si="72"/>
        <v>6.3532225797304623E-2</v>
      </c>
      <c r="BK91" s="192">
        <f t="shared" si="72"/>
        <v>6.1438396965824239E-2</v>
      </c>
      <c r="BL91" s="192">
        <f t="shared" si="72"/>
        <v>5.7808046554141249E-2</v>
      </c>
      <c r="BM91" s="192">
        <f t="shared" si="72"/>
        <v>5.484807770521364E-2</v>
      </c>
      <c r="BN91" s="192">
        <f t="shared" si="72"/>
        <v>5.3804962618258463E-2</v>
      </c>
      <c r="BO91" s="192">
        <f t="shared" si="72"/>
        <v>5.3061096253712421E-2</v>
      </c>
    </row>
    <row r="92" spans="2:67" x14ac:dyDescent="0.25">
      <c r="B92" s="169" t="s">
        <v>245</v>
      </c>
      <c r="C92" s="47" t="s">
        <v>58</v>
      </c>
      <c r="D92" s="272" t="s">
        <v>6</v>
      </c>
      <c r="E92" s="192">
        <f t="shared" ref="E92:R92" si="78">E32/E$45</f>
        <v>1.626837205709488E-4</v>
      </c>
      <c r="F92" s="192">
        <f t="shared" si="78"/>
        <v>1.6135462864407313E-4</v>
      </c>
      <c r="G92" s="192">
        <f t="shared" si="78"/>
        <v>1.6763254628622928E-4</v>
      </c>
      <c r="H92" s="192">
        <f t="shared" si="78"/>
        <v>1.6526697690249782E-4</v>
      </c>
      <c r="I92" s="192">
        <f t="shared" si="78"/>
        <v>1.7109536713446954E-4</v>
      </c>
      <c r="J92" s="192">
        <f t="shared" si="78"/>
        <v>1.4783336655890158E-4</v>
      </c>
      <c r="K92" s="192">
        <f t="shared" si="78"/>
        <v>1.7230220069820528E-4</v>
      </c>
      <c r="L92" s="192">
        <f t="shared" si="78"/>
        <v>1.7781915033109811E-4</v>
      </c>
      <c r="M92" s="192">
        <f t="shared" si="78"/>
        <v>1.6472152836077958E-4</v>
      </c>
      <c r="N92" s="192">
        <f t="shared" si="78"/>
        <v>2.2648246755683414E-4</v>
      </c>
      <c r="O92" s="192">
        <f t="shared" si="78"/>
        <v>2.2095362268605912E-4</v>
      </c>
      <c r="P92" s="192">
        <f t="shared" si="78"/>
        <v>2.0660129594439469E-4</v>
      </c>
      <c r="Q92" s="192">
        <f t="shared" si="78"/>
        <v>2.3834541591246934E-4</v>
      </c>
      <c r="R92" s="192">
        <f t="shared" si="78"/>
        <v>2.2354067265443369E-4</v>
      </c>
      <c r="T92" s="192">
        <f t="shared" si="67"/>
        <v>2.3716101172767604E-4</v>
      </c>
      <c r="U92" s="192">
        <f t="shared" si="67"/>
        <v>2.4175870339190029E-4</v>
      </c>
      <c r="V92" s="192">
        <f t="shared" si="67"/>
        <v>2.441600091991718E-4</v>
      </c>
      <c r="W92" s="192">
        <f t="shared" si="67"/>
        <v>2.4539581900080628E-4</v>
      </c>
      <c r="X92" s="192">
        <f t="shared" si="67"/>
        <v>2.4648923779519718E-4</v>
      </c>
      <c r="Y92" s="192">
        <f t="shared" si="67"/>
        <v>2.5851266692934402E-4</v>
      </c>
      <c r="Z92" s="192">
        <f t="shared" si="67"/>
        <v>2.6068082384645032E-4</v>
      </c>
      <c r="AA92" s="192">
        <f t="shared" si="67"/>
        <v>2.6386562394325666E-4</v>
      </c>
      <c r="AC92" s="192">
        <f t="shared" si="68"/>
        <v>2.4498722841153736E-4</v>
      </c>
      <c r="AD92" s="192">
        <f t="shared" si="68"/>
        <v>2.5122368478217738E-4</v>
      </c>
      <c r="AE92" s="192">
        <f t="shared" si="68"/>
        <v>2.78906645013563E-4</v>
      </c>
      <c r="AF92" s="192">
        <f t="shared" si="68"/>
        <v>3.6984575153500143E-4</v>
      </c>
      <c r="AG92" s="192">
        <f t="shared" si="68"/>
        <v>4.5358827575460995E-4</v>
      </c>
      <c r="AH92" s="192">
        <f t="shared" si="68"/>
        <v>5.3702235662565149E-4</v>
      </c>
      <c r="AI92" s="192">
        <f t="shared" si="68"/>
        <v>6.9169896874438032E-4</v>
      </c>
      <c r="AK92" s="192">
        <f t="shared" si="69"/>
        <v>2.4498774127390988E-4</v>
      </c>
      <c r="AL92" s="192">
        <f t="shared" si="69"/>
        <v>2.5122632342482426E-4</v>
      </c>
      <c r="AM92" s="192">
        <f t="shared" si="69"/>
        <v>2.7891418453829313E-4</v>
      </c>
      <c r="AN92" s="192">
        <f t="shared" si="69"/>
        <v>3.4901311621031141E-4</v>
      </c>
      <c r="AO92" s="192">
        <f t="shared" si="69"/>
        <v>4.2050612262000081E-4</v>
      </c>
      <c r="AP92" s="192">
        <f t="shared" si="69"/>
        <v>4.6269603355314785E-4</v>
      </c>
      <c r="AQ92" s="192">
        <f t="shared" si="69"/>
        <v>6.229900980156876E-4</v>
      </c>
      <c r="AS92" s="192">
        <f t="shared" si="70"/>
        <v>2.4791781612729097E-4</v>
      </c>
      <c r="AT92" s="192">
        <f t="shared" si="70"/>
        <v>2.6265706631918085E-4</v>
      </c>
      <c r="AU92" s="192">
        <f t="shared" si="70"/>
        <v>3.1660288908126171E-4</v>
      </c>
      <c r="AV92" s="192">
        <f t="shared" si="70"/>
        <v>4.471551213633236E-4</v>
      </c>
      <c r="AW92" s="192">
        <f t="shared" si="70"/>
        <v>6.5734334335471902E-4</v>
      </c>
      <c r="AX92" s="192">
        <f t="shared" si="70"/>
        <v>9.6355531734526199E-4</v>
      </c>
      <c r="AY92" s="192">
        <f t="shared" si="70"/>
        <v>1.8371442750841466E-3</v>
      </c>
      <c r="BA92" s="192">
        <f t="shared" si="71"/>
        <v>2.4791781612729097E-4</v>
      </c>
      <c r="BB92" s="192">
        <f t="shared" si="71"/>
        <v>2.6265706631918085E-4</v>
      </c>
      <c r="BC92" s="192">
        <f t="shared" si="71"/>
        <v>3.1660286286409374E-4</v>
      </c>
      <c r="BD92" s="192">
        <f t="shared" si="71"/>
        <v>4.2606768710852998E-4</v>
      </c>
      <c r="BE92" s="192">
        <f t="shared" si="71"/>
        <v>6.1062773010991868E-4</v>
      </c>
      <c r="BF92" s="192">
        <f t="shared" si="71"/>
        <v>8.6027016300108225E-4</v>
      </c>
      <c r="BG92" s="192">
        <f t="shared" si="71"/>
        <v>1.8064720573665847E-3</v>
      </c>
      <c r="BI92" s="192">
        <f t="shared" si="72"/>
        <v>2.0058668106752867E-4</v>
      </c>
      <c r="BJ92" s="192">
        <f t="shared" si="72"/>
        <v>1.9382157946211525E-4</v>
      </c>
      <c r="BK92" s="192">
        <f t="shared" si="72"/>
        <v>1.8803693780625663E-4</v>
      </c>
      <c r="BL92" s="192">
        <f t="shared" si="72"/>
        <v>1.8311164172212129E-4</v>
      </c>
      <c r="BM92" s="192">
        <f t="shared" si="72"/>
        <v>1.7578950277860315E-4</v>
      </c>
      <c r="BN92" s="192">
        <f t="shared" si="72"/>
        <v>1.7432268942191737E-4</v>
      </c>
      <c r="BO92" s="192">
        <f t="shared" si="72"/>
        <v>1.7504025924723794E-4</v>
      </c>
    </row>
    <row r="93" spans="2:67" x14ac:dyDescent="0.25">
      <c r="B93" s="169" t="s">
        <v>245</v>
      </c>
      <c r="C93" s="46" t="s">
        <v>59</v>
      </c>
      <c r="D93" s="272" t="s">
        <v>6</v>
      </c>
      <c r="E93" s="192">
        <f t="shared" ref="E93:R93" si="79">E33/E$45</f>
        <v>2.572667488294815E-2</v>
      </c>
      <c r="F93" s="192">
        <f t="shared" si="79"/>
        <v>2.6062186598114264E-2</v>
      </c>
      <c r="G93" s="192">
        <f t="shared" si="79"/>
        <v>2.6210263444129002E-2</v>
      </c>
      <c r="H93" s="192">
        <f t="shared" si="79"/>
        <v>2.4498049376245008E-2</v>
      </c>
      <c r="I93" s="192">
        <f t="shared" si="79"/>
        <v>2.6588557315394029E-2</v>
      </c>
      <c r="J93" s="192">
        <f t="shared" si="79"/>
        <v>2.6680882891196911E-2</v>
      </c>
      <c r="K93" s="192">
        <f t="shared" si="79"/>
        <v>2.7158955977911833E-2</v>
      </c>
      <c r="L93" s="192">
        <f t="shared" si="79"/>
        <v>2.7234200212519512E-2</v>
      </c>
      <c r="M93" s="192">
        <f t="shared" si="79"/>
        <v>2.5062880161222881E-2</v>
      </c>
      <c r="N93" s="192">
        <f t="shared" si="79"/>
        <v>2.1655684710891295E-2</v>
      </c>
      <c r="O93" s="192">
        <f t="shared" si="79"/>
        <v>2.2112013373509654E-2</v>
      </c>
      <c r="P93" s="192">
        <f t="shared" si="79"/>
        <v>2.2550290733605753E-2</v>
      </c>
      <c r="Q93" s="192">
        <f t="shared" si="79"/>
        <v>2.3516365623836119E-2</v>
      </c>
      <c r="R93" s="192">
        <f t="shared" si="79"/>
        <v>2.2265227809968445E-2</v>
      </c>
      <c r="T93" s="192">
        <f t="shared" si="67"/>
        <v>2.3397074501712665E-2</v>
      </c>
      <c r="U93" s="192">
        <f t="shared" si="67"/>
        <v>2.3038999414581578E-2</v>
      </c>
      <c r="V93" s="192">
        <f t="shared" si="67"/>
        <v>2.3416422854336844E-2</v>
      </c>
      <c r="W93" s="192">
        <f t="shared" si="67"/>
        <v>2.1732262788265268E-2</v>
      </c>
      <c r="X93" s="192">
        <f t="shared" si="67"/>
        <v>2.2737707257223374E-2</v>
      </c>
      <c r="Y93" s="192">
        <f t="shared" si="67"/>
        <v>1.9259418046229708E-2</v>
      </c>
      <c r="Z93" s="192">
        <f t="shared" si="67"/>
        <v>1.9652734065542254E-2</v>
      </c>
      <c r="AA93" s="192">
        <f t="shared" si="67"/>
        <v>1.9754352221699099E-2</v>
      </c>
      <c r="AC93" s="192">
        <f t="shared" si="68"/>
        <v>2.2911170108622276E-2</v>
      </c>
      <c r="AD93" s="192">
        <f t="shared" si="68"/>
        <v>2.3674675942348379E-2</v>
      </c>
      <c r="AE93" s="192">
        <f t="shared" si="68"/>
        <v>2.1728170600743533E-2</v>
      </c>
      <c r="AF93" s="192">
        <f t="shared" si="68"/>
        <v>2.9622354119696208E-2</v>
      </c>
      <c r="AG93" s="192">
        <f t="shared" si="68"/>
        <v>3.1129378699085223E-2</v>
      </c>
      <c r="AH93" s="192">
        <f t="shared" si="68"/>
        <v>4.0655402151541974E-2</v>
      </c>
      <c r="AI93" s="192">
        <f t="shared" si="68"/>
        <v>5.133531199459461E-2</v>
      </c>
      <c r="AK93" s="192">
        <f t="shared" si="69"/>
        <v>2.2908114439357818E-2</v>
      </c>
      <c r="AL93" s="192">
        <f t="shared" si="69"/>
        <v>2.3663385508965455E-2</v>
      </c>
      <c r="AM93" s="192">
        <f t="shared" si="69"/>
        <v>2.1700575431827986E-2</v>
      </c>
      <c r="AN93" s="192">
        <f t="shared" si="69"/>
        <v>2.8932052883076962E-2</v>
      </c>
      <c r="AO93" s="192">
        <f t="shared" si="69"/>
        <v>3.1668278601199196E-2</v>
      </c>
      <c r="AP93" s="192">
        <f t="shared" si="69"/>
        <v>3.8535203364237651E-2</v>
      </c>
      <c r="AQ93" s="192">
        <f t="shared" si="69"/>
        <v>5.1271836000743615E-2</v>
      </c>
      <c r="AS93" s="192">
        <f t="shared" si="70"/>
        <v>2.2709199332942388E-2</v>
      </c>
      <c r="AT93" s="192">
        <f t="shared" si="70"/>
        <v>2.346793865932853E-2</v>
      </c>
      <c r="AU93" s="192">
        <f t="shared" si="70"/>
        <v>2.1128501697131957E-2</v>
      </c>
      <c r="AV93" s="192">
        <f t="shared" si="70"/>
        <v>3.4431248640264991E-2</v>
      </c>
      <c r="AW93" s="192">
        <f t="shared" si="70"/>
        <v>4.4165802275263844E-2</v>
      </c>
      <c r="AX93" s="192">
        <f t="shared" si="70"/>
        <v>6.9937897012353284E-2</v>
      </c>
      <c r="AY93" s="192">
        <f t="shared" si="70"/>
        <v>2.4885175454146587E-2</v>
      </c>
      <c r="BA93" s="192">
        <f t="shared" si="71"/>
        <v>2.2709199332942388E-2</v>
      </c>
      <c r="BB93" s="192">
        <f t="shared" si="71"/>
        <v>2.346793865932853E-2</v>
      </c>
      <c r="BC93" s="192">
        <f t="shared" si="71"/>
        <v>2.1128499947528599E-2</v>
      </c>
      <c r="BD93" s="192">
        <f t="shared" si="71"/>
        <v>3.0963463059000985E-2</v>
      </c>
      <c r="BE93" s="192">
        <f t="shared" si="71"/>
        <v>4.3437918996246272E-2</v>
      </c>
      <c r="BF93" s="192">
        <f t="shared" si="71"/>
        <v>6.1108813648434061E-2</v>
      </c>
      <c r="BG93" s="192">
        <f t="shared" si="71"/>
        <v>4.0843382253600707E-2</v>
      </c>
      <c r="BI93" s="192">
        <f t="shared" si="72"/>
        <v>2.2244630960001899E-2</v>
      </c>
      <c r="BJ93" s="192">
        <f t="shared" si="72"/>
        <v>2.1550563004392512E-2</v>
      </c>
      <c r="BK93" s="192">
        <f t="shared" si="72"/>
        <v>2.0932924629096874E-2</v>
      </c>
      <c r="BL93" s="192">
        <f t="shared" si="72"/>
        <v>2.0414963785383388E-2</v>
      </c>
      <c r="BM93" s="192">
        <f t="shared" si="72"/>
        <v>1.963640285201694E-2</v>
      </c>
      <c r="BN93" s="192">
        <f t="shared" si="72"/>
        <v>1.9510193159938745E-2</v>
      </c>
      <c r="BO93" s="192">
        <f t="shared" si="72"/>
        <v>1.963028806950827E-2</v>
      </c>
    </row>
    <row r="94" spans="2:67" x14ac:dyDescent="0.25">
      <c r="B94" s="169" t="s">
        <v>245</v>
      </c>
      <c r="C94" s="44" t="s">
        <v>60</v>
      </c>
      <c r="D94" s="272" t="s">
        <v>6</v>
      </c>
      <c r="E94" s="192">
        <f t="shared" ref="E94:R94" si="80">E34/E$45</f>
        <v>6.9776001037123628E-2</v>
      </c>
      <c r="F94" s="192">
        <f t="shared" si="80"/>
        <v>7.1400521231437572E-2</v>
      </c>
      <c r="G94" s="192">
        <f t="shared" si="80"/>
        <v>7.1189917511156331E-2</v>
      </c>
      <c r="H94" s="192">
        <f t="shared" si="80"/>
        <v>6.2493668541550064E-2</v>
      </c>
      <c r="I94" s="192">
        <f t="shared" si="80"/>
        <v>5.1732242160661121E-2</v>
      </c>
      <c r="J94" s="192">
        <f t="shared" si="80"/>
        <v>5.1807163739994444E-2</v>
      </c>
      <c r="K94" s="192">
        <f t="shared" si="80"/>
        <v>5.2564156918982481E-2</v>
      </c>
      <c r="L94" s="192">
        <f t="shared" si="80"/>
        <v>5.5572471828877798E-2</v>
      </c>
      <c r="M94" s="192">
        <f t="shared" si="80"/>
        <v>6.1256971204739476E-2</v>
      </c>
      <c r="N94" s="192">
        <f t="shared" si="80"/>
        <v>7.0041362550512409E-2</v>
      </c>
      <c r="O94" s="192">
        <f t="shared" si="80"/>
        <v>6.8323790550395794E-2</v>
      </c>
      <c r="P94" s="192">
        <f t="shared" si="80"/>
        <v>6.4928192971296927E-2</v>
      </c>
      <c r="Q94" s="192">
        <f t="shared" si="80"/>
        <v>6.8527927903298896E-2</v>
      </c>
      <c r="R94" s="192">
        <f t="shared" si="80"/>
        <v>6.7796683943815911E-2</v>
      </c>
      <c r="T94" s="192">
        <f t="shared" si="67"/>
        <v>6.9237747810474148E-2</v>
      </c>
      <c r="U94" s="192">
        <f t="shared" si="67"/>
        <v>7.0479985835662798E-2</v>
      </c>
      <c r="V94" s="192">
        <f t="shared" si="67"/>
        <v>6.7543799472459282E-2</v>
      </c>
      <c r="W94" s="192">
        <f t="shared" si="67"/>
        <v>6.3569020323698766E-2</v>
      </c>
      <c r="X94" s="192">
        <f t="shared" si="67"/>
        <v>6.0782951494124583E-2</v>
      </c>
      <c r="Y94" s="192">
        <f t="shared" si="67"/>
        <v>6.2383653488573103E-2</v>
      </c>
      <c r="Z94" s="192">
        <f t="shared" si="67"/>
        <v>6.3182964568382391E-2</v>
      </c>
      <c r="AA94" s="192">
        <f t="shared" si="67"/>
        <v>6.4237314458881492E-2</v>
      </c>
      <c r="AC94" s="192">
        <f t="shared" si="68"/>
        <v>7.1421198683273249E-2</v>
      </c>
      <c r="AD94" s="192">
        <f t="shared" si="68"/>
        <v>6.9497876590501328E-2</v>
      </c>
      <c r="AE94" s="192">
        <f t="shared" si="68"/>
        <v>7.1802294305012837E-2</v>
      </c>
      <c r="AF94" s="192">
        <f t="shared" si="68"/>
        <v>9.02349326866871E-2</v>
      </c>
      <c r="AG94" s="192">
        <f t="shared" si="68"/>
        <v>5.1793609471740595E-2</v>
      </c>
      <c r="AH94" s="192">
        <f t="shared" si="68"/>
        <v>6.0908380422363413E-2</v>
      </c>
      <c r="AI94" s="192">
        <f t="shared" si="68"/>
        <v>7.8725031157760791E-2</v>
      </c>
      <c r="AK94" s="192">
        <f t="shared" si="69"/>
        <v>7.1421348198191403E-2</v>
      </c>
      <c r="AL94" s="192">
        <f t="shared" si="69"/>
        <v>6.9498606537843663E-2</v>
      </c>
      <c r="AM94" s="192">
        <f t="shared" si="69"/>
        <v>7.1804235295603314E-2</v>
      </c>
      <c r="AN94" s="192">
        <f t="shared" si="69"/>
        <v>8.5152188222521477E-2</v>
      </c>
      <c r="AO94" s="192">
        <f t="shared" si="69"/>
        <v>4.8016077706644372E-2</v>
      </c>
      <c r="AP94" s="192">
        <f t="shared" si="69"/>
        <v>5.247838508745542E-2</v>
      </c>
      <c r="AQ94" s="192">
        <f t="shared" si="69"/>
        <v>7.0904999274888567E-2</v>
      </c>
      <c r="AS94" s="192">
        <f t="shared" si="70"/>
        <v>7.2275553781139826E-2</v>
      </c>
      <c r="AT94" s="192">
        <f t="shared" si="70"/>
        <v>7.2660777969643736E-2</v>
      </c>
      <c r="AU94" s="192">
        <f t="shared" si="70"/>
        <v>8.1506892094753106E-2</v>
      </c>
      <c r="AV94" s="192">
        <f t="shared" si="70"/>
        <v>0.10909686567782124</v>
      </c>
      <c r="AW94" s="192">
        <f t="shared" si="70"/>
        <v>7.5059665856490307E-2</v>
      </c>
      <c r="AX94" s="192">
        <f t="shared" si="70"/>
        <v>0.10928519660824303</v>
      </c>
      <c r="AY94" s="192">
        <f t="shared" si="70"/>
        <v>0.20909275108482853</v>
      </c>
      <c r="BA94" s="192">
        <f t="shared" si="71"/>
        <v>7.2275553781139826E-2</v>
      </c>
      <c r="BB94" s="192">
        <f t="shared" si="71"/>
        <v>7.2660777969643736E-2</v>
      </c>
      <c r="BC94" s="192">
        <f t="shared" si="71"/>
        <v>8.1506885345352026E-2</v>
      </c>
      <c r="BD94" s="192">
        <f t="shared" si="71"/>
        <v>0.10395195539395616</v>
      </c>
      <c r="BE94" s="192">
        <f t="shared" si="71"/>
        <v>6.9725378446594724E-2</v>
      </c>
      <c r="BF94" s="192">
        <f t="shared" si="71"/>
        <v>9.7570728122598371E-2</v>
      </c>
      <c r="BG94" s="192">
        <f t="shared" si="71"/>
        <v>0.20560182308781855</v>
      </c>
      <c r="BI94" s="192">
        <f t="shared" si="72"/>
        <v>6.91470377654783E-2</v>
      </c>
      <c r="BJ94" s="192">
        <f t="shared" si="72"/>
        <v>7.1676431438633753E-2</v>
      </c>
      <c r="BK94" s="192">
        <f t="shared" si="72"/>
        <v>7.2050812461572203E-2</v>
      </c>
      <c r="BL94" s="192">
        <f t="shared" si="72"/>
        <v>7.1207302699487496E-2</v>
      </c>
      <c r="BM94" s="192">
        <f t="shared" si="72"/>
        <v>6.9808456948952657E-2</v>
      </c>
      <c r="BN94" s="192">
        <f t="shared" si="72"/>
        <v>7.0307632591656372E-2</v>
      </c>
      <c r="BO94" s="192">
        <f t="shared" si="72"/>
        <v>7.112098616056714E-2</v>
      </c>
    </row>
    <row r="95" spans="2:67" x14ac:dyDescent="0.25">
      <c r="B95" s="169" t="s">
        <v>245</v>
      </c>
      <c r="C95" s="48" t="s">
        <v>61</v>
      </c>
      <c r="D95" s="272" t="s">
        <v>6</v>
      </c>
      <c r="E95" s="264">
        <f t="shared" ref="E95:R95" si="81">E35/E$45</f>
        <v>8.4704915857970298E-2</v>
      </c>
      <c r="F95" s="264">
        <f t="shared" si="81"/>
        <v>8.4052887898812503E-2</v>
      </c>
      <c r="G95" s="264">
        <f t="shared" si="81"/>
        <v>8.6102125385482856E-2</v>
      </c>
      <c r="H95" s="264">
        <f t="shared" si="81"/>
        <v>7.967762394989171E-2</v>
      </c>
      <c r="I95" s="264">
        <f t="shared" si="81"/>
        <v>8.8387338314019417E-2</v>
      </c>
      <c r="J95" s="264">
        <f t="shared" si="81"/>
        <v>8.6749346958753665E-2</v>
      </c>
      <c r="K95" s="264">
        <f t="shared" si="81"/>
        <v>8.5733786959256486E-2</v>
      </c>
      <c r="L95" s="264">
        <f t="shared" si="81"/>
        <v>8.7394699006306822E-2</v>
      </c>
      <c r="M95" s="264">
        <f t="shared" si="81"/>
        <v>8.9888563482270464E-2</v>
      </c>
      <c r="N95" s="264">
        <f t="shared" si="81"/>
        <v>0.10220267028831768</v>
      </c>
      <c r="O95" s="264">
        <f t="shared" si="81"/>
        <v>0.10346211096920513</v>
      </c>
      <c r="P95" s="264">
        <f t="shared" si="81"/>
        <v>9.9732414084512513E-2</v>
      </c>
      <c r="Q95" s="264">
        <f t="shared" si="81"/>
        <v>9.9096218850394949E-2</v>
      </c>
      <c r="R95" s="264">
        <f t="shared" si="81"/>
        <v>9.8371512475449341E-2</v>
      </c>
      <c r="T95" s="264">
        <f t="shared" si="67"/>
        <v>9.672356298579815E-2</v>
      </c>
      <c r="U95" s="264">
        <f t="shared" si="67"/>
        <v>0.10197541085099289</v>
      </c>
      <c r="V95" s="264">
        <f t="shared" si="67"/>
        <v>0.10444551368597875</v>
      </c>
      <c r="W95" s="264">
        <f t="shared" si="67"/>
        <v>0.10643783328182851</v>
      </c>
      <c r="X95" s="264">
        <f t="shared" si="67"/>
        <v>0.10778808171791578</v>
      </c>
      <c r="Y95" s="264">
        <f t="shared" si="67"/>
        <v>0.11396337558212931</v>
      </c>
      <c r="Z95" s="264">
        <f t="shared" si="67"/>
        <v>0.11582083962613632</v>
      </c>
      <c r="AA95" s="264">
        <f t="shared" si="67"/>
        <v>0.11814602535462505</v>
      </c>
      <c r="AB95" s="265"/>
      <c r="AC95" s="264">
        <f t="shared" si="68"/>
        <v>0.10278908788471967</v>
      </c>
      <c r="AD95" s="264">
        <f t="shared" si="68"/>
        <v>0.10548409097046731</v>
      </c>
      <c r="AE95" s="264">
        <f t="shared" si="68"/>
        <v>0.1172954502205838</v>
      </c>
      <c r="AF95" s="264">
        <f t="shared" si="68"/>
        <v>0.15499526293650928</v>
      </c>
      <c r="AG95" s="264">
        <f t="shared" si="68"/>
        <v>0.18955892565110846</v>
      </c>
      <c r="AH95" s="264">
        <f t="shared" si="68"/>
        <v>0.22390123454485056</v>
      </c>
      <c r="AI95" s="264">
        <f t="shared" si="68"/>
        <v>0.28788789360536654</v>
      </c>
      <c r="AJ95" s="265"/>
      <c r="AK95" s="264">
        <f t="shared" si="69"/>
        <v>0.10278930306595922</v>
      </c>
      <c r="AL95" s="264">
        <f t="shared" si="69"/>
        <v>0.10548519888678994</v>
      </c>
      <c r="AM95" s="264">
        <f t="shared" si="69"/>
        <v>0.11729862100178777</v>
      </c>
      <c r="AN95" s="264">
        <f t="shared" si="69"/>
        <v>0.146264704923042</v>
      </c>
      <c r="AO95" s="264">
        <f t="shared" si="69"/>
        <v>0.17573357402360174</v>
      </c>
      <c r="AP95" s="264">
        <f t="shared" si="69"/>
        <v>0.19291229099382137</v>
      </c>
      <c r="AQ95" s="264">
        <f t="shared" si="69"/>
        <v>0.25929098518146992</v>
      </c>
      <c r="AR95" s="265"/>
      <c r="AS95" s="264">
        <f t="shared" si="70"/>
        <v>0.10355636859378063</v>
      </c>
      <c r="AT95" s="264">
        <f t="shared" si="70"/>
        <v>0.10856363256112325</v>
      </c>
      <c r="AU95" s="264">
        <f t="shared" si="70"/>
        <v>0.12956363869384702</v>
      </c>
      <c r="AV95" s="264">
        <f t="shared" si="70"/>
        <v>0.17418694356450706</v>
      </c>
      <c r="AW95" s="264">
        <f t="shared" si="70"/>
        <v>0.24875746014769301</v>
      </c>
      <c r="AX95" s="264">
        <f t="shared" si="70"/>
        <v>0.33762919218351412</v>
      </c>
      <c r="AY95" s="264">
        <f t="shared" si="70"/>
        <v>0.59323437723066652</v>
      </c>
      <c r="AZ95" s="265"/>
      <c r="BA95" s="264">
        <f t="shared" si="71"/>
        <v>0.10355636859378063</v>
      </c>
      <c r="BB95" s="264">
        <f t="shared" si="71"/>
        <v>0.10856363256112325</v>
      </c>
      <c r="BC95" s="264">
        <f t="shared" si="71"/>
        <v>0.12956362796497561</v>
      </c>
      <c r="BD95" s="264">
        <f t="shared" si="71"/>
        <v>0.16597244361813282</v>
      </c>
      <c r="BE95" s="264">
        <f t="shared" si="71"/>
        <v>0.23107894036423859</v>
      </c>
      <c r="BF95" s="264">
        <f t="shared" si="71"/>
        <v>0.30143813745315085</v>
      </c>
      <c r="BG95" s="264">
        <f t="shared" si="71"/>
        <v>0.58332997602345715</v>
      </c>
      <c r="BH95" s="265"/>
      <c r="BI95" s="264">
        <f t="shared" si="72"/>
        <v>8.79349742899002E-2</v>
      </c>
      <c r="BJ95" s="264">
        <f t="shared" si="72"/>
        <v>8.6152814684757772E-2</v>
      </c>
      <c r="BK95" s="264">
        <f t="shared" si="72"/>
        <v>8.4729876239035939E-2</v>
      </c>
      <c r="BL95" s="264">
        <f t="shared" si="72"/>
        <v>8.3184776688332018E-2</v>
      </c>
      <c r="BM95" s="264">
        <f t="shared" si="72"/>
        <v>8.0505775378667113E-2</v>
      </c>
      <c r="BN95" s="264">
        <f t="shared" si="72"/>
        <v>7.9834023398319923E-2</v>
      </c>
      <c r="BO95" s="264">
        <f t="shared" si="72"/>
        <v>8.0162646633852502E-2</v>
      </c>
    </row>
    <row r="96" spans="2:67" x14ac:dyDescent="0.25">
      <c r="B96" s="169" t="s">
        <v>245</v>
      </c>
      <c r="C96" s="44" t="s">
        <v>62</v>
      </c>
      <c r="D96" s="272" t="s">
        <v>6</v>
      </c>
      <c r="E96" s="192">
        <f t="shared" ref="E96:R96" si="82">E44/E$45</f>
        <v>3.6199250984862999E-2</v>
      </c>
      <c r="F96" s="192">
        <f t="shared" si="82"/>
        <v>3.4489927347947792E-2</v>
      </c>
      <c r="G96" s="192">
        <f t="shared" si="82"/>
        <v>3.2119862105228859E-2</v>
      </c>
      <c r="H96" s="192">
        <f t="shared" si="82"/>
        <v>2.7918817818393379E-2</v>
      </c>
      <c r="I96" s="192">
        <f t="shared" si="82"/>
        <v>2.7773196303387128E-2</v>
      </c>
      <c r="J96" s="192">
        <f t="shared" si="82"/>
        <v>2.7347797990269936E-2</v>
      </c>
      <c r="K96" s="192">
        <f t="shared" si="82"/>
        <v>2.7649928336166741E-2</v>
      </c>
      <c r="L96" s="192">
        <f t="shared" si="82"/>
        <v>2.791051364143184E-2</v>
      </c>
      <c r="M96" s="192">
        <f t="shared" si="82"/>
        <v>2.811728377917044E-2</v>
      </c>
      <c r="N96" s="192">
        <f t="shared" si="82"/>
        <v>2.9197118936717038E-2</v>
      </c>
      <c r="O96" s="192">
        <f t="shared" si="82"/>
        <v>2.9424898334223966E-2</v>
      </c>
      <c r="P96" s="192">
        <f t="shared" si="82"/>
        <v>2.7700601238824275E-2</v>
      </c>
      <c r="Q96" s="192">
        <f t="shared" si="82"/>
        <v>2.7465291596337746E-2</v>
      </c>
      <c r="R96" s="192">
        <f t="shared" si="82"/>
        <v>2.5234875446643591E-2</v>
      </c>
      <c r="T96" s="192">
        <f t="shared" ref="T96:AA97" si="83">T44/T$45</f>
        <v>3.191617577910414E-2</v>
      </c>
      <c r="U96" s="192">
        <f t="shared" si="83"/>
        <v>2.7129199654568569E-2</v>
      </c>
      <c r="V96" s="192">
        <f t="shared" si="83"/>
        <v>2.0950925525722208E-2</v>
      </c>
      <c r="W96" s="192">
        <f t="shared" si="83"/>
        <v>1.5519835264558112E-2</v>
      </c>
      <c r="X96" s="192">
        <f t="shared" si="83"/>
        <v>1.3114992424556472E-2</v>
      </c>
      <c r="Y96" s="192">
        <f t="shared" si="83"/>
        <v>1.1827357422448909E-2</v>
      </c>
      <c r="Z96" s="192">
        <f t="shared" si="83"/>
        <v>1.0444639441070915E-2</v>
      </c>
      <c r="AA96" s="192">
        <f t="shared" si="83"/>
        <v>9.4357629702625269E-3</v>
      </c>
      <c r="AC96" s="192">
        <f t="shared" ref="AC96:AI97" si="84">AC44/AC$45</f>
        <v>2.7491491884873598E-2</v>
      </c>
      <c r="AD96" s="192">
        <f t="shared" si="84"/>
        <v>2.1557046657363754E-2</v>
      </c>
      <c r="AE96" s="192">
        <f t="shared" si="84"/>
        <v>1.7639196961162829E-2</v>
      </c>
      <c r="AF96" s="192">
        <f t="shared" si="84"/>
        <v>1.9678442243657467E-2</v>
      </c>
      <c r="AG96" s="192">
        <f t="shared" si="84"/>
        <v>2.075237056545615E-2</v>
      </c>
      <c r="AH96" s="192">
        <f t="shared" si="84"/>
        <v>2.1516752954766707E-2</v>
      </c>
      <c r="AI96" s="192">
        <f t="shared" si="84"/>
        <v>2.4734967057514642E-2</v>
      </c>
      <c r="AK96" s="192">
        <f t="shared" ref="AK96:AQ97" si="85">AK44/AK$45</f>
        <v>2.7491549436248187E-2</v>
      </c>
      <c r="AL96" s="192">
        <f t="shared" si="85"/>
        <v>2.1557273074481631E-2</v>
      </c>
      <c r="AM96" s="192">
        <f t="shared" si="85"/>
        <v>1.7639673791543482E-2</v>
      </c>
      <c r="AN96" s="192">
        <f t="shared" si="85"/>
        <v>1.8569996873341259E-2</v>
      </c>
      <c r="AO96" s="192">
        <f t="shared" si="85"/>
        <v>1.923881049865233E-2</v>
      </c>
      <c r="AP96" s="192">
        <f t="shared" si="85"/>
        <v>1.8538737027020046E-2</v>
      </c>
      <c r="AQ96" s="192">
        <f t="shared" si="85"/>
        <v>2.2277956521387466E-2</v>
      </c>
      <c r="AS96" s="192">
        <f t="shared" ref="AS96:AY97" si="86">AS44/AS$45</f>
        <v>2.7820350776530649E-2</v>
      </c>
      <c r="AT96" s="192">
        <f t="shared" si="86"/>
        <v>2.2538124295239843E-2</v>
      </c>
      <c r="AU96" s="192">
        <f t="shared" si="86"/>
        <v>2.0023261613956841E-2</v>
      </c>
      <c r="AV96" s="192">
        <f t="shared" si="86"/>
        <v>2.3791854288398008E-2</v>
      </c>
      <c r="AW96" s="192">
        <f t="shared" si="86"/>
        <v>3.0074482474968078E-2</v>
      </c>
      <c r="AX96" s="192">
        <f t="shared" si="86"/>
        <v>3.8606552345123578E-2</v>
      </c>
      <c r="AY96" s="192">
        <f t="shared" si="86"/>
        <v>6.5695779779167365E-2</v>
      </c>
      <c r="BA96" s="192">
        <f t="shared" ref="BA96:BG97" si="87">BA44/BA$45</f>
        <v>2.7820350776530649E-2</v>
      </c>
      <c r="BB96" s="192">
        <f t="shared" si="87"/>
        <v>2.2538124295239843E-2</v>
      </c>
      <c r="BC96" s="192">
        <f t="shared" si="87"/>
        <v>2.0023259955875911E-2</v>
      </c>
      <c r="BD96" s="192">
        <f t="shared" si="87"/>
        <v>2.2669851790525303E-2</v>
      </c>
      <c r="BE96" s="192">
        <f t="shared" si="87"/>
        <v>2.7937170359402942E-2</v>
      </c>
      <c r="BF96" s="192">
        <f t="shared" si="87"/>
        <v>3.4468249493296813E-2</v>
      </c>
      <c r="BG96" s="192">
        <f t="shared" si="87"/>
        <v>6.4598949613001291E-2</v>
      </c>
      <c r="BI96" s="192">
        <f t="shared" ref="BI96:BO97" si="88">BI44/BI$45</f>
        <v>4.932840137165713E-2</v>
      </c>
      <c r="BJ96" s="192">
        <f t="shared" si="88"/>
        <v>5.2489957070294226E-2</v>
      </c>
      <c r="BK96" s="192">
        <f t="shared" si="88"/>
        <v>5.3670562790301996E-2</v>
      </c>
      <c r="BL96" s="192">
        <f t="shared" si="88"/>
        <v>5.3927518416775302E-2</v>
      </c>
      <c r="BM96" s="192">
        <f t="shared" si="88"/>
        <v>5.2791771741872197E-2</v>
      </c>
      <c r="BN96" s="192">
        <f t="shared" si="88"/>
        <v>5.3030253200435133E-2</v>
      </c>
      <c r="BO96" s="192">
        <f t="shared" si="88"/>
        <v>5.3806714055932563E-2</v>
      </c>
    </row>
    <row r="97" spans="2:67" x14ac:dyDescent="0.25">
      <c r="B97" s="169" t="s">
        <v>245</v>
      </c>
      <c r="C97" s="49" t="s">
        <v>128</v>
      </c>
      <c r="D97" s="272" t="s">
        <v>6</v>
      </c>
      <c r="E97" s="263">
        <f t="shared" ref="E97:R97" si="89">E45/E$45</f>
        <v>1</v>
      </c>
      <c r="F97" s="263">
        <f t="shared" si="89"/>
        <v>1</v>
      </c>
      <c r="G97" s="263">
        <f t="shared" si="89"/>
        <v>1</v>
      </c>
      <c r="H97" s="263">
        <f t="shared" si="89"/>
        <v>1</v>
      </c>
      <c r="I97" s="263">
        <f t="shared" si="89"/>
        <v>1</v>
      </c>
      <c r="J97" s="263">
        <f t="shared" si="89"/>
        <v>1</v>
      </c>
      <c r="K97" s="263">
        <f t="shared" si="89"/>
        <v>1</v>
      </c>
      <c r="L97" s="263">
        <f t="shared" si="89"/>
        <v>1</v>
      </c>
      <c r="M97" s="263">
        <f t="shared" si="89"/>
        <v>1</v>
      </c>
      <c r="N97" s="263">
        <f t="shared" si="89"/>
        <v>1</v>
      </c>
      <c r="O97" s="263">
        <f t="shared" si="89"/>
        <v>1</v>
      </c>
      <c r="P97" s="263">
        <f t="shared" si="89"/>
        <v>1</v>
      </c>
      <c r="Q97" s="263">
        <f t="shared" si="89"/>
        <v>1</v>
      </c>
      <c r="R97" s="263">
        <f t="shared" si="89"/>
        <v>1</v>
      </c>
      <c r="T97" s="263">
        <f t="shared" si="83"/>
        <v>1</v>
      </c>
      <c r="U97" s="263">
        <f t="shared" si="83"/>
        <v>1</v>
      </c>
      <c r="V97" s="263">
        <f t="shared" si="83"/>
        <v>1</v>
      </c>
      <c r="W97" s="263">
        <f t="shared" si="83"/>
        <v>1</v>
      </c>
      <c r="X97" s="263">
        <f t="shared" si="83"/>
        <v>1</v>
      </c>
      <c r="Y97" s="263">
        <f t="shared" si="83"/>
        <v>1</v>
      </c>
      <c r="Z97" s="263">
        <f t="shared" si="83"/>
        <v>1</v>
      </c>
      <c r="AA97" s="263">
        <f t="shared" si="83"/>
        <v>1</v>
      </c>
      <c r="AC97" s="263">
        <f t="shared" si="84"/>
        <v>1</v>
      </c>
      <c r="AD97" s="263">
        <f t="shared" si="84"/>
        <v>1</v>
      </c>
      <c r="AE97" s="263">
        <f t="shared" si="84"/>
        <v>1</v>
      </c>
      <c r="AF97" s="263">
        <f t="shared" si="84"/>
        <v>1</v>
      </c>
      <c r="AG97" s="263">
        <f t="shared" si="84"/>
        <v>1</v>
      </c>
      <c r="AH97" s="263">
        <f t="shared" si="84"/>
        <v>1</v>
      </c>
      <c r="AI97" s="263">
        <f t="shared" si="84"/>
        <v>1</v>
      </c>
      <c r="AK97" s="263">
        <f t="shared" si="85"/>
        <v>1</v>
      </c>
      <c r="AL97" s="263">
        <f t="shared" si="85"/>
        <v>1</v>
      </c>
      <c r="AM97" s="263">
        <f t="shared" si="85"/>
        <v>1</v>
      </c>
      <c r="AN97" s="263">
        <f t="shared" si="85"/>
        <v>1</v>
      </c>
      <c r="AO97" s="263">
        <f t="shared" si="85"/>
        <v>1</v>
      </c>
      <c r="AP97" s="263">
        <f t="shared" si="85"/>
        <v>1</v>
      </c>
      <c r="AQ97" s="263">
        <f t="shared" si="85"/>
        <v>1</v>
      </c>
      <c r="AS97" s="263">
        <f t="shared" si="86"/>
        <v>1</v>
      </c>
      <c r="AT97" s="263">
        <f t="shared" si="86"/>
        <v>1</v>
      </c>
      <c r="AU97" s="263">
        <f t="shared" si="86"/>
        <v>1</v>
      </c>
      <c r="AV97" s="263">
        <f t="shared" si="86"/>
        <v>1</v>
      </c>
      <c r="AW97" s="263">
        <f t="shared" si="86"/>
        <v>1</v>
      </c>
      <c r="AX97" s="263">
        <f t="shared" si="86"/>
        <v>1</v>
      </c>
      <c r="AY97" s="263">
        <f t="shared" si="86"/>
        <v>1</v>
      </c>
      <c r="BA97" s="263">
        <f t="shared" si="87"/>
        <v>1</v>
      </c>
      <c r="BB97" s="263">
        <f t="shared" si="87"/>
        <v>1</v>
      </c>
      <c r="BC97" s="263">
        <f t="shared" si="87"/>
        <v>1</v>
      </c>
      <c r="BD97" s="263">
        <f t="shared" si="87"/>
        <v>1</v>
      </c>
      <c r="BE97" s="263">
        <f t="shared" si="87"/>
        <v>1</v>
      </c>
      <c r="BF97" s="263">
        <f t="shared" si="87"/>
        <v>1</v>
      </c>
      <c r="BG97" s="263">
        <f t="shared" si="87"/>
        <v>1</v>
      </c>
      <c r="BI97" s="263">
        <f t="shared" si="88"/>
        <v>1</v>
      </c>
      <c r="BJ97" s="263">
        <f t="shared" si="88"/>
        <v>1</v>
      </c>
      <c r="BK97" s="263">
        <f t="shared" si="88"/>
        <v>1</v>
      </c>
      <c r="BL97" s="263">
        <f t="shared" si="88"/>
        <v>1</v>
      </c>
      <c r="BM97" s="263">
        <f t="shared" si="88"/>
        <v>1</v>
      </c>
      <c r="BN97" s="263">
        <f t="shared" si="88"/>
        <v>1</v>
      </c>
      <c r="BO97" s="263">
        <f t="shared" si="88"/>
        <v>1</v>
      </c>
    </row>
    <row r="99" spans="2:67" x14ac:dyDescent="0.25">
      <c r="B99" s="156" t="s">
        <v>251</v>
      </c>
      <c r="C99" s="153"/>
      <c r="D99" s="154"/>
      <c r="E99" s="151"/>
      <c r="F99" s="151"/>
      <c r="G99" s="151"/>
      <c r="H99" s="151"/>
      <c r="I99" s="151"/>
      <c r="J99" s="151"/>
      <c r="K99" s="151"/>
      <c r="L99" s="151"/>
      <c r="M99" s="151"/>
      <c r="N99" s="151"/>
      <c r="O99" s="151"/>
      <c r="P99" s="151"/>
      <c r="Q99" s="151"/>
      <c r="R99" s="151"/>
      <c r="T99" s="151"/>
      <c r="U99" s="151"/>
      <c r="V99" s="151"/>
      <c r="W99" s="151"/>
      <c r="X99" s="151"/>
      <c r="Y99" s="151"/>
      <c r="Z99" s="151"/>
      <c r="AA99" s="151"/>
      <c r="AC99" s="151"/>
      <c r="AD99" s="151"/>
      <c r="AE99" s="151"/>
      <c r="AF99" s="151"/>
      <c r="AG99" s="151"/>
      <c r="AH99" s="151"/>
      <c r="AI99" s="151"/>
      <c r="AK99" s="151"/>
      <c r="AL99" s="151"/>
      <c r="AM99" s="151"/>
      <c r="AN99" s="151"/>
      <c r="AO99" s="151"/>
      <c r="AP99" s="151"/>
      <c r="AQ99" s="151"/>
      <c r="AS99" s="151"/>
      <c r="AT99" s="151"/>
      <c r="AU99" s="151"/>
      <c r="AV99" s="151"/>
      <c r="AW99" s="151"/>
      <c r="AX99" s="151"/>
      <c r="AY99" s="151"/>
      <c r="BA99" s="151"/>
      <c r="BB99" s="151"/>
      <c r="BC99" s="151"/>
      <c r="BD99" s="151"/>
      <c r="BE99" s="151"/>
      <c r="BF99" s="151"/>
      <c r="BG99" s="151"/>
      <c r="BI99" s="151"/>
      <c r="BJ99" s="151"/>
      <c r="BK99" s="151"/>
      <c r="BL99" s="151"/>
      <c r="BM99" s="151"/>
      <c r="BN99" s="151"/>
      <c r="BO99" s="151"/>
    </row>
    <row r="100" spans="2:67" x14ac:dyDescent="0.25">
      <c r="B100" s="169" t="s">
        <v>246</v>
      </c>
      <c r="C100" s="131" t="s">
        <v>120</v>
      </c>
      <c r="D100" s="132"/>
      <c r="E100" s="132"/>
      <c r="F100" s="132"/>
      <c r="G100" s="132"/>
      <c r="H100" s="132"/>
      <c r="I100" s="132"/>
      <c r="J100" s="132"/>
      <c r="K100" s="132"/>
      <c r="L100" s="132"/>
      <c r="M100" s="132"/>
      <c r="N100" s="132"/>
      <c r="O100" s="132"/>
      <c r="P100" s="132"/>
      <c r="Q100" s="132"/>
      <c r="R100" s="132"/>
      <c r="T100" s="132"/>
      <c r="U100" s="132"/>
      <c r="V100" s="132"/>
      <c r="W100" s="132"/>
      <c r="X100" s="132"/>
      <c r="Y100" s="132"/>
      <c r="Z100" s="132"/>
      <c r="AA100" s="132"/>
      <c r="AC100" s="132"/>
      <c r="AD100" s="132"/>
      <c r="AE100" s="132"/>
      <c r="AF100" s="132"/>
      <c r="AG100" s="132"/>
      <c r="AH100" s="132"/>
      <c r="AI100" s="132"/>
      <c r="AK100" s="132"/>
      <c r="AL100" s="132"/>
      <c r="AM100" s="132"/>
      <c r="AN100" s="132"/>
      <c r="AO100" s="132"/>
      <c r="AP100" s="132"/>
      <c r="AQ100" s="132"/>
      <c r="AS100" s="132"/>
      <c r="AT100" s="132"/>
      <c r="AU100" s="132"/>
      <c r="AV100" s="132"/>
      <c r="AW100" s="132"/>
      <c r="AX100" s="132"/>
      <c r="AY100" s="132"/>
      <c r="BA100" s="132"/>
      <c r="BB100" s="132"/>
      <c r="BC100" s="132"/>
      <c r="BD100" s="132"/>
      <c r="BE100" s="132"/>
      <c r="BF100" s="132"/>
      <c r="BG100" s="132"/>
      <c r="BI100" s="132"/>
      <c r="BJ100" s="132"/>
      <c r="BK100" s="132"/>
      <c r="BL100" s="132"/>
      <c r="BM100" s="132"/>
      <c r="BN100" s="132"/>
      <c r="BO100" s="132"/>
    </row>
    <row r="101" spans="2:67" x14ac:dyDescent="0.25">
      <c r="B101" s="169" t="s">
        <v>246</v>
      </c>
      <c r="C101" s="44" t="s">
        <v>53</v>
      </c>
      <c r="D101" s="272" t="s">
        <v>6</v>
      </c>
      <c r="E101" s="192">
        <f t="shared" ref="E101:R101" si="90">E51/E$62</f>
        <v>0.88878800031876426</v>
      </c>
      <c r="F101" s="192">
        <f t="shared" si="90"/>
        <v>0.88731236894069876</v>
      </c>
      <c r="G101" s="192">
        <f t="shared" si="90"/>
        <v>0.8924842366643172</v>
      </c>
      <c r="H101" s="192">
        <f t="shared" si="90"/>
        <v>0.89848741544479505</v>
      </c>
      <c r="I101" s="192">
        <f t="shared" si="90"/>
        <v>0.92629068891360788</v>
      </c>
      <c r="J101" s="192">
        <f t="shared" si="90"/>
        <v>0.92932509695724463</v>
      </c>
      <c r="K101" s="192">
        <f t="shared" si="90"/>
        <v>0.92663998063278996</v>
      </c>
      <c r="L101" s="192">
        <f t="shared" si="90"/>
        <v>0.92462810343434376</v>
      </c>
      <c r="M101" s="192">
        <f t="shared" si="90"/>
        <v>0.91141963470319798</v>
      </c>
      <c r="N101" s="192">
        <f t="shared" si="90"/>
        <v>0.88850764447131647</v>
      </c>
      <c r="O101" s="192">
        <f t="shared" si="90"/>
        <v>0.89634345348869582</v>
      </c>
      <c r="P101" s="192">
        <f t="shared" si="90"/>
        <v>0.90418916745463795</v>
      </c>
      <c r="Q101" s="192">
        <f t="shared" si="90"/>
        <v>0.89466419158767452</v>
      </c>
      <c r="R101" s="192">
        <f t="shared" si="90"/>
        <v>0.8874906190965004</v>
      </c>
      <c r="T101" s="192">
        <f t="shared" ref="T101:AA113" si="91">T51/T$62</f>
        <v>0.89466419158767463</v>
      </c>
      <c r="U101" s="192">
        <f t="shared" si="91"/>
        <v>0.88513048000898242</v>
      </c>
      <c r="V101" s="192">
        <f t="shared" si="91"/>
        <v>0.88209779588836068</v>
      </c>
      <c r="W101" s="192">
        <f t="shared" si="91"/>
        <v>0.88164713778662629</v>
      </c>
      <c r="X101" s="192">
        <f t="shared" si="91"/>
        <v>0.88448888626488575</v>
      </c>
      <c r="Y101" s="192">
        <f t="shared" si="91"/>
        <v>0.87638217413237884</v>
      </c>
      <c r="Z101" s="192">
        <f t="shared" si="91"/>
        <v>0.87902803516585759</v>
      </c>
      <c r="AA101" s="192">
        <f t="shared" si="91"/>
        <v>0.88031615536496577</v>
      </c>
      <c r="AC101" s="192">
        <f t="shared" ref="AC101:AI113" si="92">AC51/AC$62</f>
        <v>0.88355113937907859</v>
      </c>
      <c r="AD101" s="192">
        <f t="shared" si="92"/>
        <v>0.88084045048543913</v>
      </c>
      <c r="AE101" s="192">
        <f t="shared" si="92"/>
        <v>0.85711686317968339</v>
      </c>
      <c r="AF101" s="192">
        <f t="shared" si="92"/>
        <v>0.71920308738952887</v>
      </c>
      <c r="AG101" s="192">
        <f t="shared" si="92"/>
        <v>0.86692749540458081</v>
      </c>
      <c r="AH101" s="192">
        <f t="shared" si="92"/>
        <v>0.85310371910023552</v>
      </c>
      <c r="AI101" s="192">
        <f t="shared" si="92"/>
        <v>0.7946503313536768</v>
      </c>
      <c r="AK101" s="192">
        <f t="shared" ref="AK101:AQ112" si="93">AK51/AK$62</f>
        <v>0.88355113937907837</v>
      </c>
      <c r="AL101" s="192">
        <f t="shared" si="93"/>
        <v>0.88084045048543957</v>
      </c>
      <c r="AM101" s="192">
        <f t="shared" si="93"/>
        <v>0.85711686317968361</v>
      </c>
      <c r="AN101" s="192">
        <f t="shared" si="93"/>
        <v>0.77497215728758495</v>
      </c>
      <c r="AO101" s="192">
        <f t="shared" si="93"/>
        <v>0.90405035299826897</v>
      </c>
      <c r="AP101" s="192">
        <f t="shared" si="93"/>
        <v>0.91521456448414529</v>
      </c>
      <c r="AQ101" s="192">
        <f t="shared" si="93"/>
        <v>0.86567580109327269</v>
      </c>
      <c r="AS101" s="192">
        <f t="shared" ref="AS101:AY112" si="94">AS51/AS$62</f>
        <v>0.88116315164339942</v>
      </c>
      <c r="AT101" s="192">
        <f t="shared" si="94"/>
        <v>0.87421071385450089</v>
      </c>
      <c r="AU101" s="192">
        <f t="shared" si="94"/>
        <v>0.83403772029200085</v>
      </c>
      <c r="AV101" s="192">
        <f t="shared" si="94"/>
        <v>0.67570583550246333</v>
      </c>
      <c r="AW101" s="192">
        <f t="shared" si="94"/>
        <v>0.83524405673321089</v>
      </c>
      <c r="AX101" s="192">
        <f t="shared" si="94"/>
        <v>0.77227931522064241</v>
      </c>
      <c r="AY101" s="192">
        <f t="shared" si="94"/>
        <v>8.6446767836637933E-2</v>
      </c>
      <c r="BA101" s="192">
        <f t="shared" ref="BA101:BG112" si="95">BA51/BA$62</f>
        <v>0.88116315164339942</v>
      </c>
      <c r="BB101" s="192">
        <f t="shared" si="95"/>
        <v>0.87421071385450089</v>
      </c>
      <c r="BC101" s="192">
        <f t="shared" si="95"/>
        <v>0.83403772029200063</v>
      </c>
      <c r="BD101" s="192">
        <f t="shared" si="95"/>
        <v>0.73107858712536289</v>
      </c>
      <c r="BE101" s="192">
        <f t="shared" si="95"/>
        <v>0.87533564847700329</v>
      </c>
      <c r="BF101" s="192">
        <f t="shared" si="95"/>
        <v>0.84678489989463579</v>
      </c>
      <c r="BG101" s="192">
        <f t="shared" si="95"/>
        <v>8.644754494793401E-2</v>
      </c>
      <c r="BI101" s="192">
        <f t="shared" ref="BI101:BO112" si="96">BI51/BI$62</f>
        <v>0.90993750038580035</v>
      </c>
      <c r="BJ101" s="192">
        <f t="shared" si="96"/>
        <v>0.90852608809101643</v>
      </c>
      <c r="BK101" s="192">
        <f t="shared" si="96"/>
        <v>0.90692014283996814</v>
      </c>
      <c r="BL101" s="192">
        <f t="shared" si="96"/>
        <v>0.90583639066567168</v>
      </c>
      <c r="BM101" s="192">
        <f t="shared" si="96"/>
        <v>0.90481219215620357</v>
      </c>
      <c r="BN101" s="192">
        <f t="shared" si="96"/>
        <v>0.90403172616371186</v>
      </c>
      <c r="BO101" s="192">
        <f t="shared" si="96"/>
        <v>0.9039956168561446</v>
      </c>
    </row>
    <row r="102" spans="2:67" x14ac:dyDescent="0.25">
      <c r="B102" s="169" t="s">
        <v>246</v>
      </c>
      <c r="C102" s="46" t="s">
        <v>54</v>
      </c>
      <c r="D102" s="272" t="s">
        <v>6</v>
      </c>
      <c r="E102" s="192">
        <f t="shared" ref="E102:R102" si="97">E52/E$62</f>
        <v>0.87937577467041017</v>
      </c>
      <c r="F102" s="192">
        <f t="shared" si="97"/>
        <v>0.87634208538649883</v>
      </c>
      <c r="G102" s="192">
        <f t="shared" si="97"/>
        <v>0.8810969419350323</v>
      </c>
      <c r="H102" s="192">
        <f t="shared" si="97"/>
        <v>0.88843552349544219</v>
      </c>
      <c r="I102" s="192">
        <f t="shared" si="97"/>
        <v>0.91480026886381649</v>
      </c>
      <c r="J102" s="192">
        <f t="shared" si="97"/>
        <v>0.91791009241724819</v>
      </c>
      <c r="K102" s="192">
        <f t="shared" si="97"/>
        <v>0.91369250554852321</v>
      </c>
      <c r="L102" s="192">
        <f t="shared" si="97"/>
        <v>0.91019538958923396</v>
      </c>
      <c r="M102" s="192">
        <f t="shared" si="97"/>
        <v>0.90068572978341754</v>
      </c>
      <c r="N102" s="192">
        <f t="shared" si="97"/>
        <v>0.88034037860354553</v>
      </c>
      <c r="O102" s="192">
        <f t="shared" si="97"/>
        <v>0.88728065222052566</v>
      </c>
      <c r="P102" s="192">
        <f t="shared" si="97"/>
        <v>0.89418494127336801</v>
      </c>
      <c r="Q102" s="192">
        <f t="shared" si="97"/>
        <v>0.88339924377772649</v>
      </c>
      <c r="R102" s="192">
        <f t="shared" si="97"/>
        <v>0.87694287907784307</v>
      </c>
      <c r="T102" s="192">
        <f t="shared" si="91"/>
        <v>0.88339924377772672</v>
      </c>
      <c r="U102" s="192">
        <f t="shared" si="91"/>
        <v>0.87546323203371046</v>
      </c>
      <c r="V102" s="192">
        <f t="shared" si="91"/>
        <v>0.87258438880710842</v>
      </c>
      <c r="W102" s="192">
        <f t="shared" si="91"/>
        <v>0.8735328981953846</v>
      </c>
      <c r="X102" s="192">
        <f t="shared" si="91"/>
        <v>0.87635696530656704</v>
      </c>
      <c r="Y102" s="192">
        <f t="shared" si="91"/>
        <v>0.87030536678965109</v>
      </c>
      <c r="Z102" s="192">
        <f t="shared" si="91"/>
        <v>0.87321867549093068</v>
      </c>
      <c r="AA102" s="192">
        <f t="shared" si="91"/>
        <v>0.87477100791684193</v>
      </c>
      <c r="AC102" s="192">
        <f t="shared" si="92"/>
        <v>0.87394757413787527</v>
      </c>
      <c r="AD102" s="192">
        <f t="shared" si="92"/>
        <v>0.87142866353248405</v>
      </c>
      <c r="AE102" s="192">
        <f t="shared" si="92"/>
        <v>0.84820789631408555</v>
      </c>
      <c r="AF102" s="192">
        <f t="shared" si="92"/>
        <v>0.7015908584698457</v>
      </c>
      <c r="AG102" s="192">
        <f t="shared" si="92"/>
        <v>0.84557679157234666</v>
      </c>
      <c r="AH102" s="192">
        <f t="shared" si="92"/>
        <v>0.8272361367417278</v>
      </c>
      <c r="AI102" s="192">
        <f t="shared" si="92"/>
        <v>0.7600054477197683</v>
      </c>
      <c r="AK102" s="192">
        <f t="shared" si="93"/>
        <v>0.87394757413787505</v>
      </c>
      <c r="AL102" s="192">
        <f t="shared" si="93"/>
        <v>0.87142866353248427</v>
      </c>
      <c r="AM102" s="192">
        <f t="shared" si="93"/>
        <v>0.84820789631408566</v>
      </c>
      <c r="AN102" s="192">
        <f t="shared" si="93"/>
        <v>0.76145132201168964</v>
      </c>
      <c r="AO102" s="192">
        <f t="shared" si="93"/>
        <v>0.88647466031381872</v>
      </c>
      <c r="AP102" s="192">
        <f t="shared" si="93"/>
        <v>0.90122955078240197</v>
      </c>
      <c r="AQ102" s="192">
        <f t="shared" si="93"/>
        <v>0.8436783343808657</v>
      </c>
      <c r="AS102" s="192">
        <f t="shared" si="94"/>
        <v>0.8715522080350413</v>
      </c>
      <c r="AT102" s="192">
        <f t="shared" si="94"/>
        <v>0.86475466596083184</v>
      </c>
      <c r="AU102" s="192">
        <f t="shared" si="94"/>
        <v>0.82532945286570913</v>
      </c>
      <c r="AV102" s="192">
        <f t="shared" si="94"/>
        <v>0.65600641638199308</v>
      </c>
      <c r="AW102" s="192">
        <f t="shared" si="94"/>
        <v>0.80912449937624997</v>
      </c>
      <c r="AX102" s="192">
        <f t="shared" si="94"/>
        <v>0.73331987068341087</v>
      </c>
      <c r="AY102" s="192">
        <f t="shared" si="94"/>
        <v>8.6446767836637933E-2</v>
      </c>
      <c r="BA102" s="192">
        <f t="shared" si="95"/>
        <v>0.8715522080350413</v>
      </c>
      <c r="BB102" s="192">
        <f t="shared" si="95"/>
        <v>0.86475466596083184</v>
      </c>
      <c r="BC102" s="192">
        <f t="shared" si="95"/>
        <v>0.82532945286570891</v>
      </c>
      <c r="BD102" s="192">
        <f t="shared" si="95"/>
        <v>0.71667155573825503</v>
      </c>
      <c r="BE102" s="192">
        <f t="shared" si="95"/>
        <v>0.85538403105367766</v>
      </c>
      <c r="BF102" s="192">
        <f t="shared" si="95"/>
        <v>0.82467962203991596</v>
      </c>
      <c r="BG102" s="192">
        <f t="shared" si="95"/>
        <v>8.644754494793401E-2</v>
      </c>
      <c r="BI102" s="192">
        <f t="shared" si="96"/>
        <v>0.90107377913683295</v>
      </c>
      <c r="BJ102" s="192">
        <f t="shared" si="96"/>
        <v>0.89972790818756632</v>
      </c>
      <c r="BK102" s="192">
        <f t="shared" si="96"/>
        <v>0.89812872307600267</v>
      </c>
      <c r="BL102" s="192">
        <f t="shared" si="96"/>
        <v>0.89708956996225686</v>
      </c>
      <c r="BM102" s="192">
        <f t="shared" si="96"/>
        <v>0.89600506122905355</v>
      </c>
      <c r="BN102" s="192">
        <f t="shared" si="96"/>
        <v>0.89516073150187336</v>
      </c>
      <c r="BO102" s="192">
        <f t="shared" si="96"/>
        <v>0.89504968176924149</v>
      </c>
    </row>
    <row r="103" spans="2:67" x14ac:dyDescent="0.25">
      <c r="B103" s="169" t="s">
        <v>246</v>
      </c>
      <c r="C103" s="47" t="s">
        <v>52</v>
      </c>
      <c r="D103" s="272" t="s">
        <v>6</v>
      </c>
      <c r="E103" s="192">
        <f t="shared" ref="E103:R103" si="98">E53/E$62</f>
        <v>0.71995625273925556</v>
      </c>
      <c r="F103" s="192">
        <f t="shared" si="98"/>
        <v>0.71632371038896403</v>
      </c>
      <c r="G103" s="192">
        <f t="shared" si="98"/>
        <v>0.72668519447630298</v>
      </c>
      <c r="H103" s="192">
        <f t="shared" si="98"/>
        <v>0.73153587147410859</v>
      </c>
      <c r="I103" s="192">
        <f t="shared" si="98"/>
        <v>0.76908408565207875</v>
      </c>
      <c r="J103" s="192">
        <f t="shared" si="98"/>
        <v>0.77582817813417571</v>
      </c>
      <c r="K103" s="192">
        <f t="shared" si="98"/>
        <v>0.78219724992929263</v>
      </c>
      <c r="L103" s="192">
        <f t="shared" si="98"/>
        <v>0.77834805748017621</v>
      </c>
      <c r="M103" s="192">
        <f t="shared" si="98"/>
        <v>0.76010081493426729</v>
      </c>
      <c r="N103" s="192">
        <f t="shared" si="98"/>
        <v>0.70790125041409968</v>
      </c>
      <c r="O103" s="192">
        <f t="shared" si="98"/>
        <v>0.72359863755178344</v>
      </c>
      <c r="P103" s="192">
        <f t="shared" si="98"/>
        <v>0.73798046571961951</v>
      </c>
      <c r="Q103" s="192">
        <f t="shared" si="98"/>
        <v>0.72162438930987471</v>
      </c>
      <c r="R103" s="192">
        <f t="shared" si="98"/>
        <v>0.70946725710391656</v>
      </c>
      <c r="T103" s="192">
        <f t="shared" si="91"/>
        <v>0.72162438930987494</v>
      </c>
      <c r="U103" s="192">
        <f t="shared" si="91"/>
        <v>0.72491678856718722</v>
      </c>
      <c r="V103" s="192">
        <f t="shared" si="91"/>
        <v>0.70610522691434074</v>
      </c>
      <c r="W103" s="192">
        <f t="shared" si="91"/>
        <v>0.71551446129715446</v>
      </c>
      <c r="X103" s="192">
        <f t="shared" si="91"/>
        <v>0.71370046857303004</v>
      </c>
      <c r="Y103" s="192">
        <f t="shared" si="91"/>
        <v>0.69455621421523217</v>
      </c>
      <c r="Z103" s="192">
        <f t="shared" si="91"/>
        <v>0.69947774545391073</v>
      </c>
      <c r="AA103" s="192">
        <f t="shared" si="91"/>
        <v>0.70035028656568232</v>
      </c>
      <c r="AC103" s="192">
        <f t="shared" si="92"/>
        <v>0.72091993881545258</v>
      </c>
      <c r="AD103" s="192">
        <f t="shared" si="92"/>
        <v>0.70417213616549179</v>
      </c>
      <c r="AE103" s="192">
        <f t="shared" si="92"/>
        <v>0.65273772809778863</v>
      </c>
      <c r="AF103" s="192">
        <f t="shared" si="92"/>
        <v>0.3254776617365478</v>
      </c>
      <c r="AG103" s="192">
        <f t="shared" si="92"/>
        <v>0.39918755371477666</v>
      </c>
      <c r="AH103" s="192">
        <f t="shared" si="92"/>
        <v>0.39604375135277892</v>
      </c>
      <c r="AI103" s="192">
        <f t="shared" si="92"/>
        <v>0.39990923355583757</v>
      </c>
      <c r="AK103" s="192">
        <f t="shared" si="93"/>
        <v>0.72091993881545213</v>
      </c>
      <c r="AL103" s="192">
        <f t="shared" si="93"/>
        <v>0.70417213616549201</v>
      </c>
      <c r="AM103" s="192">
        <f t="shared" si="93"/>
        <v>0.65273772809778841</v>
      </c>
      <c r="AN103" s="192">
        <f t="shared" si="93"/>
        <v>0.46003796069751651</v>
      </c>
      <c r="AO103" s="192">
        <f t="shared" si="93"/>
        <v>0.5646133567483349</v>
      </c>
      <c r="AP103" s="192">
        <f t="shared" si="93"/>
        <v>0.65235439912850401</v>
      </c>
      <c r="AQ103" s="192">
        <f t="shared" si="93"/>
        <v>0.60813066675729166</v>
      </c>
      <c r="AS103" s="192">
        <f t="shared" si="94"/>
        <v>0.72235133446489452</v>
      </c>
      <c r="AT103" s="192">
        <f t="shared" si="94"/>
        <v>0.70916669010107614</v>
      </c>
      <c r="AU103" s="192">
        <f t="shared" si="94"/>
        <v>0.65145758442540658</v>
      </c>
      <c r="AV103" s="192">
        <f t="shared" si="94"/>
        <v>0.34031327557093111</v>
      </c>
      <c r="AW103" s="192">
        <f t="shared" si="94"/>
        <v>0.4398642607951625</v>
      </c>
      <c r="AX103" s="192">
        <f t="shared" si="94"/>
        <v>0.45221437415536098</v>
      </c>
      <c r="AY103" s="192">
        <f t="shared" si="94"/>
        <v>1.2021577302957676E-3</v>
      </c>
      <c r="BA103" s="192">
        <f t="shared" si="95"/>
        <v>0.72235133446489452</v>
      </c>
      <c r="BB103" s="192">
        <f t="shared" si="95"/>
        <v>0.70916669010107614</v>
      </c>
      <c r="BC103" s="192">
        <f t="shared" si="95"/>
        <v>0.65145758442540602</v>
      </c>
      <c r="BD103" s="192">
        <f t="shared" si="95"/>
        <v>0.45488255440583203</v>
      </c>
      <c r="BE103" s="192">
        <f t="shared" si="95"/>
        <v>0.57597931111956191</v>
      </c>
      <c r="BF103" s="192">
        <f t="shared" si="95"/>
        <v>0.6355461367245876</v>
      </c>
      <c r="BG103" s="192">
        <f t="shared" si="95"/>
        <v>1.2030073546616248E-3</v>
      </c>
      <c r="BI103" s="192">
        <f t="shared" si="96"/>
        <v>0.77085561719346241</v>
      </c>
      <c r="BJ103" s="192">
        <f t="shared" si="96"/>
        <v>0.76515565067473856</v>
      </c>
      <c r="BK103" s="192">
        <f t="shared" si="96"/>
        <v>0.76456773829027158</v>
      </c>
      <c r="BL103" s="192">
        <f t="shared" si="96"/>
        <v>0.76068906979639772</v>
      </c>
      <c r="BM103" s="192">
        <f t="shared" si="96"/>
        <v>0.75630920175578165</v>
      </c>
      <c r="BN103" s="192">
        <f t="shared" si="96"/>
        <v>0.75229546724691099</v>
      </c>
      <c r="BO103" s="192">
        <f t="shared" si="96"/>
        <v>0.74882277307938749</v>
      </c>
    </row>
    <row r="104" spans="2:67" x14ac:dyDescent="0.25">
      <c r="B104" s="169" t="s">
        <v>246</v>
      </c>
      <c r="C104" s="47" t="s">
        <v>55</v>
      </c>
      <c r="D104" s="272" t="s">
        <v>6</v>
      </c>
      <c r="E104" s="192">
        <f t="shared" ref="E104:R104" si="99">E54/E$62</f>
        <v>0.15941952193115472</v>
      </c>
      <c r="F104" s="192">
        <f t="shared" si="99"/>
        <v>0.16001837499753471</v>
      </c>
      <c r="G104" s="192">
        <f t="shared" si="99"/>
        <v>0.15441174745872943</v>
      </c>
      <c r="H104" s="192">
        <f t="shared" si="99"/>
        <v>0.15689965202133391</v>
      </c>
      <c r="I104" s="192">
        <f t="shared" si="99"/>
        <v>0.14571618321173777</v>
      </c>
      <c r="J104" s="192">
        <f t="shared" si="99"/>
        <v>0.14208191428307265</v>
      </c>
      <c r="K104" s="192">
        <f t="shared" si="99"/>
        <v>0.13149525561923078</v>
      </c>
      <c r="L104" s="192">
        <f t="shared" si="99"/>
        <v>0.13184733210905775</v>
      </c>
      <c r="M104" s="192">
        <f t="shared" si="99"/>
        <v>0.14058491484915045</v>
      </c>
      <c r="N104" s="192">
        <f t="shared" si="99"/>
        <v>0.1724391281894456</v>
      </c>
      <c r="O104" s="192">
        <f t="shared" si="99"/>
        <v>0.16368201466874208</v>
      </c>
      <c r="P104" s="192">
        <f t="shared" si="99"/>
        <v>0.15620447555374864</v>
      </c>
      <c r="Q104" s="192">
        <f t="shared" si="99"/>
        <v>0.16177485446785139</v>
      </c>
      <c r="R104" s="192">
        <f t="shared" si="99"/>
        <v>0.16747562197392699</v>
      </c>
      <c r="T104" s="192">
        <f t="shared" si="91"/>
        <v>0.16177485446785142</v>
      </c>
      <c r="U104" s="192">
        <f t="shared" si="91"/>
        <v>0.1505464434665231</v>
      </c>
      <c r="V104" s="192">
        <f t="shared" si="91"/>
        <v>0.16647916189276771</v>
      </c>
      <c r="W104" s="192">
        <f t="shared" si="91"/>
        <v>0.15801843689823003</v>
      </c>
      <c r="X104" s="192">
        <f t="shared" si="91"/>
        <v>0.16265649673353694</v>
      </c>
      <c r="Y104" s="192">
        <f t="shared" si="91"/>
        <v>0.17574915257441909</v>
      </c>
      <c r="Z104" s="192">
        <f t="shared" si="91"/>
        <v>0.17374093003701999</v>
      </c>
      <c r="AA104" s="192">
        <f t="shared" si="91"/>
        <v>0.17442072135115955</v>
      </c>
      <c r="AC104" s="192">
        <f t="shared" si="92"/>
        <v>0.15302763532242281</v>
      </c>
      <c r="AD104" s="192">
        <f t="shared" si="92"/>
        <v>0.1672565273669922</v>
      </c>
      <c r="AE104" s="192">
        <f t="shared" si="92"/>
        <v>0.19547016821629712</v>
      </c>
      <c r="AF104" s="192">
        <f t="shared" si="92"/>
        <v>0.37611319673329796</v>
      </c>
      <c r="AG104" s="192">
        <f t="shared" si="92"/>
        <v>0.4463892378575704</v>
      </c>
      <c r="AH104" s="192">
        <f t="shared" si="92"/>
        <v>0.4311923853889495</v>
      </c>
      <c r="AI104" s="192">
        <f t="shared" si="92"/>
        <v>0.36009621416393073</v>
      </c>
      <c r="AK104" s="192">
        <f t="shared" si="93"/>
        <v>0.15302763532242272</v>
      </c>
      <c r="AL104" s="192">
        <f t="shared" si="93"/>
        <v>0.16725652736699226</v>
      </c>
      <c r="AM104" s="192">
        <f t="shared" si="93"/>
        <v>0.19547016821629706</v>
      </c>
      <c r="AN104" s="192">
        <f t="shared" si="93"/>
        <v>0.30141336131417329</v>
      </c>
      <c r="AO104" s="192">
        <f t="shared" si="93"/>
        <v>0.32186130356548381</v>
      </c>
      <c r="AP104" s="192">
        <f t="shared" si="93"/>
        <v>0.24887515165389806</v>
      </c>
      <c r="AQ104" s="192">
        <f t="shared" si="93"/>
        <v>0.23554766762357399</v>
      </c>
      <c r="AS104" s="192">
        <f t="shared" si="94"/>
        <v>0.14920087357014647</v>
      </c>
      <c r="AT104" s="192">
        <f t="shared" si="94"/>
        <v>0.15558797585975559</v>
      </c>
      <c r="AU104" s="192">
        <f t="shared" si="94"/>
        <v>0.17387186844030281</v>
      </c>
      <c r="AV104" s="192">
        <f t="shared" si="94"/>
        <v>0.31569314081106192</v>
      </c>
      <c r="AW104" s="192">
        <f t="shared" si="94"/>
        <v>0.36926023858108736</v>
      </c>
      <c r="AX104" s="192">
        <f t="shared" si="94"/>
        <v>0.28110549652804961</v>
      </c>
      <c r="AY104" s="192">
        <f t="shared" si="94"/>
        <v>8.5244610106342253E-2</v>
      </c>
      <c r="BA104" s="192">
        <f t="shared" si="95"/>
        <v>0.14920087357014647</v>
      </c>
      <c r="BB104" s="192">
        <f t="shared" si="95"/>
        <v>0.15558797585975559</v>
      </c>
      <c r="BC104" s="192">
        <f t="shared" si="95"/>
        <v>0.17387186844030267</v>
      </c>
      <c r="BD104" s="192">
        <f t="shared" si="95"/>
        <v>0.26178900133242305</v>
      </c>
      <c r="BE104" s="192">
        <f t="shared" si="95"/>
        <v>0.27940471993411603</v>
      </c>
      <c r="BF104" s="192">
        <f t="shared" si="95"/>
        <v>0.18913348531532842</v>
      </c>
      <c r="BG104" s="192">
        <f t="shared" si="95"/>
        <v>8.5244537593272371E-2</v>
      </c>
      <c r="BI104" s="192">
        <f t="shared" si="96"/>
        <v>0.13021816194337069</v>
      </c>
      <c r="BJ104" s="192">
        <f t="shared" si="96"/>
        <v>0.13457225751282778</v>
      </c>
      <c r="BK104" s="192">
        <f t="shared" si="96"/>
        <v>0.13356098478573075</v>
      </c>
      <c r="BL104" s="192">
        <f t="shared" si="96"/>
        <v>0.13640050016585936</v>
      </c>
      <c r="BM104" s="192">
        <f t="shared" si="96"/>
        <v>0.13969585947327165</v>
      </c>
      <c r="BN104" s="192">
        <f t="shared" si="96"/>
        <v>0.14286526425496268</v>
      </c>
      <c r="BO104" s="192">
        <f t="shared" si="96"/>
        <v>0.14622690868985397</v>
      </c>
    </row>
    <row r="105" spans="2:67" x14ac:dyDescent="0.25">
      <c r="B105" s="169" t="s">
        <v>246</v>
      </c>
      <c r="C105" s="47" t="s">
        <v>56</v>
      </c>
      <c r="D105" s="272" t="s">
        <v>6</v>
      </c>
      <c r="E105" s="192">
        <f t="shared" ref="E105:R105" si="100">E55/E$62</f>
        <v>0</v>
      </c>
      <c r="F105" s="192">
        <f t="shared" si="100"/>
        <v>0</v>
      </c>
      <c r="G105" s="192">
        <f t="shared" si="100"/>
        <v>0</v>
      </c>
      <c r="H105" s="192">
        <f t="shared" si="100"/>
        <v>0</v>
      </c>
      <c r="I105" s="192">
        <f t="shared" si="100"/>
        <v>0</v>
      </c>
      <c r="J105" s="192">
        <f t="shared" si="100"/>
        <v>0</v>
      </c>
      <c r="K105" s="192">
        <f t="shared" si="100"/>
        <v>0</v>
      </c>
      <c r="L105" s="192">
        <f t="shared" si="100"/>
        <v>0</v>
      </c>
      <c r="M105" s="192">
        <f t="shared" si="100"/>
        <v>0</v>
      </c>
      <c r="N105" s="192">
        <f t="shared" si="100"/>
        <v>0</v>
      </c>
      <c r="O105" s="192">
        <f t="shared" si="100"/>
        <v>0</v>
      </c>
      <c r="P105" s="192">
        <f t="shared" si="100"/>
        <v>0</v>
      </c>
      <c r="Q105" s="192">
        <f t="shared" si="100"/>
        <v>0</v>
      </c>
      <c r="R105" s="192">
        <f t="shared" si="100"/>
        <v>0</v>
      </c>
      <c r="T105" s="192">
        <f t="shared" si="91"/>
        <v>0</v>
      </c>
      <c r="U105" s="192">
        <f t="shared" si="91"/>
        <v>0</v>
      </c>
      <c r="V105" s="192">
        <f t="shared" si="91"/>
        <v>0</v>
      </c>
      <c r="W105" s="192">
        <f t="shared" si="91"/>
        <v>0</v>
      </c>
      <c r="X105" s="192">
        <f t="shared" si="91"/>
        <v>0</v>
      </c>
      <c r="Y105" s="192">
        <f t="shared" si="91"/>
        <v>0</v>
      </c>
      <c r="Z105" s="192">
        <f t="shared" si="91"/>
        <v>0</v>
      </c>
      <c r="AA105" s="192">
        <f t="shared" si="91"/>
        <v>0</v>
      </c>
      <c r="AC105" s="192">
        <f t="shared" si="92"/>
        <v>0</v>
      </c>
      <c r="AD105" s="192">
        <f t="shared" si="92"/>
        <v>0</v>
      </c>
      <c r="AE105" s="192">
        <f t="shared" si="92"/>
        <v>0</v>
      </c>
      <c r="AF105" s="192">
        <f t="shared" si="92"/>
        <v>0</v>
      </c>
      <c r="AG105" s="192">
        <f t="shared" si="92"/>
        <v>0</v>
      </c>
      <c r="AH105" s="192">
        <f t="shared" si="92"/>
        <v>0</v>
      </c>
      <c r="AI105" s="192">
        <f t="shared" si="92"/>
        <v>0</v>
      </c>
      <c r="AK105" s="192">
        <f t="shared" si="93"/>
        <v>0</v>
      </c>
      <c r="AL105" s="192">
        <f t="shared" si="93"/>
        <v>0</v>
      </c>
      <c r="AM105" s="192">
        <f t="shared" si="93"/>
        <v>0</v>
      </c>
      <c r="AN105" s="192">
        <f t="shared" si="93"/>
        <v>0</v>
      </c>
      <c r="AO105" s="192">
        <f t="shared" si="93"/>
        <v>0</v>
      </c>
      <c r="AP105" s="192">
        <f t="shared" si="93"/>
        <v>0</v>
      </c>
      <c r="AQ105" s="192">
        <f t="shared" si="93"/>
        <v>0</v>
      </c>
      <c r="AS105" s="192">
        <f t="shared" si="94"/>
        <v>0</v>
      </c>
      <c r="AT105" s="192">
        <f t="shared" si="94"/>
        <v>0</v>
      </c>
      <c r="AU105" s="192">
        <f t="shared" si="94"/>
        <v>0</v>
      </c>
      <c r="AV105" s="192">
        <f t="shared" si="94"/>
        <v>0</v>
      </c>
      <c r="AW105" s="192">
        <f t="shared" si="94"/>
        <v>0</v>
      </c>
      <c r="AX105" s="192">
        <f t="shared" si="94"/>
        <v>0</v>
      </c>
      <c r="AY105" s="192">
        <f t="shared" si="94"/>
        <v>0</v>
      </c>
      <c r="BA105" s="192">
        <f t="shared" si="95"/>
        <v>0</v>
      </c>
      <c r="BB105" s="192">
        <f t="shared" si="95"/>
        <v>0</v>
      </c>
      <c r="BC105" s="192">
        <f t="shared" si="95"/>
        <v>0</v>
      </c>
      <c r="BD105" s="192">
        <f t="shared" si="95"/>
        <v>0</v>
      </c>
      <c r="BE105" s="192">
        <f t="shared" si="95"/>
        <v>0</v>
      </c>
      <c r="BF105" s="192">
        <f t="shared" si="95"/>
        <v>0</v>
      </c>
      <c r="BG105" s="192">
        <f t="shared" si="95"/>
        <v>0</v>
      </c>
      <c r="BI105" s="192">
        <f t="shared" si="96"/>
        <v>0</v>
      </c>
      <c r="BJ105" s="192">
        <f t="shared" si="96"/>
        <v>0</v>
      </c>
      <c r="BK105" s="192">
        <f t="shared" si="96"/>
        <v>0</v>
      </c>
      <c r="BL105" s="192">
        <f t="shared" si="96"/>
        <v>0</v>
      </c>
      <c r="BM105" s="192">
        <f t="shared" si="96"/>
        <v>0</v>
      </c>
      <c r="BN105" s="192">
        <f t="shared" si="96"/>
        <v>0</v>
      </c>
      <c r="BO105" s="192">
        <f t="shared" si="96"/>
        <v>0</v>
      </c>
    </row>
    <row r="106" spans="2:67" x14ac:dyDescent="0.25">
      <c r="B106" s="169" t="s">
        <v>246</v>
      </c>
      <c r="C106" s="47" t="s">
        <v>57</v>
      </c>
      <c r="D106" s="272" t="s">
        <v>6</v>
      </c>
      <c r="E106" s="192">
        <f t="shared" ref="E106:R106" si="101">E56/E$62</f>
        <v>0</v>
      </c>
      <c r="F106" s="192">
        <f t="shared" si="101"/>
        <v>0</v>
      </c>
      <c r="G106" s="192">
        <f t="shared" si="101"/>
        <v>0</v>
      </c>
      <c r="H106" s="192">
        <f t="shared" si="101"/>
        <v>0</v>
      </c>
      <c r="I106" s="192">
        <f t="shared" si="101"/>
        <v>0</v>
      </c>
      <c r="J106" s="192">
        <f t="shared" si="101"/>
        <v>0</v>
      </c>
      <c r="K106" s="192">
        <f t="shared" si="101"/>
        <v>0</v>
      </c>
      <c r="L106" s="192">
        <f t="shared" si="101"/>
        <v>0</v>
      </c>
      <c r="M106" s="192">
        <f t="shared" si="101"/>
        <v>0</v>
      </c>
      <c r="N106" s="192">
        <f t="shared" si="101"/>
        <v>0</v>
      </c>
      <c r="O106" s="192">
        <f t="shared" si="101"/>
        <v>0</v>
      </c>
      <c r="P106" s="192">
        <f t="shared" si="101"/>
        <v>0</v>
      </c>
      <c r="Q106" s="192">
        <f t="shared" si="101"/>
        <v>0</v>
      </c>
      <c r="R106" s="192">
        <f t="shared" si="101"/>
        <v>0</v>
      </c>
      <c r="T106" s="192">
        <f t="shared" si="91"/>
        <v>0</v>
      </c>
      <c r="U106" s="192">
        <f t="shared" si="91"/>
        <v>0</v>
      </c>
      <c r="V106" s="192">
        <f t="shared" si="91"/>
        <v>0</v>
      </c>
      <c r="W106" s="192">
        <f t="shared" si="91"/>
        <v>0</v>
      </c>
      <c r="X106" s="192">
        <f t="shared" si="91"/>
        <v>0</v>
      </c>
      <c r="Y106" s="192">
        <f t="shared" si="91"/>
        <v>0</v>
      </c>
      <c r="Z106" s="192">
        <f t="shared" si="91"/>
        <v>0</v>
      </c>
      <c r="AA106" s="192">
        <f t="shared" si="91"/>
        <v>0</v>
      </c>
      <c r="AC106" s="192">
        <f t="shared" si="92"/>
        <v>0</v>
      </c>
      <c r="AD106" s="192">
        <f t="shared" si="92"/>
        <v>0</v>
      </c>
      <c r="AE106" s="192">
        <f t="shared" si="92"/>
        <v>0</v>
      </c>
      <c r="AF106" s="192">
        <f t="shared" si="92"/>
        <v>0</v>
      </c>
      <c r="AG106" s="192">
        <f t="shared" si="92"/>
        <v>0</v>
      </c>
      <c r="AH106" s="192">
        <f t="shared" si="92"/>
        <v>0</v>
      </c>
      <c r="AI106" s="192">
        <f t="shared" si="92"/>
        <v>0</v>
      </c>
      <c r="AK106" s="192">
        <f t="shared" si="93"/>
        <v>0</v>
      </c>
      <c r="AL106" s="192">
        <f t="shared" si="93"/>
        <v>0</v>
      </c>
      <c r="AM106" s="192">
        <f t="shared" si="93"/>
        <v>0</v>
      </c>
      <c r="AN106" s="192">
        <f t="shared" si="93"/>
        <v>0</v>
      </c>
      <c r="AO106" s="192">
        <f t="shared" si="93"/>
        <v>0</v>
      </c>
      <c r="AP106" s="192">
        <f t="shared" si="93"/>
        <v>0</v>
      </c>
      <c r="AQ106" s="192">
        <f t="shared" si="93"/>
        <v>0</v>
      </c>
      <c r="AS106" s="192">
        <f t="shared" si="94"/>
        <v>0</v>
      </c>
      <c r="AT106" s="192">
        <f t="shared" si="94"/>
        <v>0</v>
      </c>
      <c r="AU106" s="192">
        <f t="shared" si="94"/>
        <v>0</v>
      </c>
      <c r="AV106" s="192">
        <f t="shared" si="94"/>
        <v>0</v>
      </c>
      <c r="AW106" s="192">
        <f t="shared" si="94"/>
        <v>0</v>
      </c>
      <c r="AX106" s="192">
        <f t="shared" si="94"/>
        <v>0</v>
      </c>
      <c r="AY106" s="192">
        <f t="shared" si="94"/>
        <v>0</v>
      </c>
      <c r="BA106" s="192">
        <f t="shared" si="95"/>
        <v>0</v>
      </c>
      <c r="BB106" s="192">
        <f t="shared" si="95"/>
        <v>0</v>
      </c>
      <c r="BC106" s="192">
        <f t="shared" si="95"/>
        <v>0</v>
      </c>
      <c r="BD106" s="192">
        <f t="shared" si="95"/>
        <v>0</v>
      </c>
      <c r="BE106" s="192">
        <f t="shared" si="95"/>
        <v>0</v>
      </c>
      <c r="BF106" s="192">
        <f t="shared" si="95"/>
        <v>0</v>
      </c>
      <c r="BG106" s="192">
        <f t="shared" si="95"/>
        <v>0</v>
      </c>
      <c r="BI106" s="192">
        <f t="shared" si="96"/>
        <v>0</v>
      </c>
      <c r="BJ106" s="192">
        <f t="shared" si="96"/>
        <v>0</v>
      </c>
      <c r="BK106" s="192">
        <f t="shared" si="96"/>
        <v>0</v>
      </c>
      <c r="BL106" s="192">
        <f t="shared" si="96"/>
        <v>0</v>
      </c>
      <c r="BM106" s="192">
        <f t="shared" si="96"/>
        <v>0</v>
      </c>
      <c r="BN106" s="192">
        <f t="shared" si="96"/>
        <v>0</v>
      </c>
      <c r="BO106" s="192">
        <f t="shared" si="96"/>
        <v>0</v>
      </c>
    </row>
    <row r="107" spans="2:67" x14ac:dyDescent="0.25">
      <c r="B107" s="169" t="s">
        <v>246</v>
      </c>
      <c r="C107" s="47" t="s">
        <v>58</v>
      </c>
      <c r="D107" s="272" t="s">
        <v>6</v>
      </c>
      <c r="E107" s="192">
        <f t="shared" ref="E107:R107" si="102">E57/E$62</f>
        <v>0</v>
      </c>
      <c r="F107" s="192">
        <f t="shared" si="102"/>
        <v>0</v>
      </c>
      <c r="G107" s="192">
        <f t="shared" si="102"/>
        <v>0</v>
      </c>
      <c r="H107" s="192">
        <f t="shared" si="102"/>
        <v>0</v>
      </c>
      <c r="I107" s="192">
        <f t="shared" si="102"/>
        <v>0</v>
      </c>
      <c r="J107" s="192">
        <f t="shared" si="102"/>
        <v>0</v>
      </c>
      <c r="K107" s="192">
        <f t="shared" si="102"/>
        <v>0</v>
      </c>
      <c r="L107" s="192">
        <f t="shared" si="102"/>
        <v>0</v>
      </c>
      <c r="M107" s="192">
        <f t="shared" si="102"/>
        <v>0</v>
      </c>
      <c r="N107" s="192">
        <f t="shared" si="102"/>
        <v>0</v>
      </c>
      <c r="O107" s="192">
        <f t="shared" si="102"/>
        <v>0</v>
      </c>
      <c r="P107" s="192">
        <f t="shared" si="102"/>
        <v>0</v>
      </c>
      <c r="Q107" s="192">
        <f t="shared" si="102"/>
        <v>0</v>
      </c>
      <c r="R107" s="192">
        <f t="shared" si="102"/>
        <v>0</v>
      </c>
      <c r="T107" s="192">
        <f t="shared" si="91"/>
        <v>0</v>
      </c>
      <c r="U107" s="192">
        <f t="shared" si="91"/>
        <v>0</v>
      </c>
      <c r="V107" s="192">
        <f t="shared" si="91"/>
        <v>0</v>
      </c>
      <c r="W107" s="192">
        <f t="shared" si="91"/>
        <v>0</v>
      </c>
      <c r="X107" s="192">
        <f t="shared" si="91"/>
        <v>0</v>
      </c>
      <c r="Y107" s="192">
        <f t="shared" si="91"/>
        <v>0</v>
      </c>
      <c r="Z107" s="192">
        <f t="shared" si="91"/>
        <v>0</v>
      </c>
      <c r="AA107" s="192">
        <f t="shared" si="91"/>
        <v>0</v>
      </c>
      <c r="AC107" s="192">
        <f t="shared" si="92"/>
        <v>0</v>
      </c>
      <c r="AD107" s="192">
        <f t="shared" si="92"/>
        <v>0</v>
      </c>
      <c r="AE107" s="192">
        <f t="shared" si="92"/>
        <v>0</v>
      </c>
      <c r="AF107" s="192">
        <f t="shared" si="92"/>
        <v>0</v>
      </c>
      <c r="AG107" s="192">
        <f t="shared" si="92"/>
        <v>0</v>
      </c>
      <c r="AH107" s="192">
        <f t="shared" si="92"/>
        <v>0</v>
      </c>
      <c r="AI107" s="192">
        <f t="shared" si="92"/>
        <v>0</v>
      </c>
      <c r="AK107" s="192">
        <f t="shared" si="93"/>
        <v>0</v>
      </c>
      <c r="AL107" s="192">
        <f t="shared" si="93"/>
        <v>0</v>
      </c>
      <c r="AM107" s="192">
        <f t="shared" si="93"/>
        <v>0</v>
      </c>
      <c r="AN107" s="192">
        <f t="shared" si="93"/>
        <v>0</v>
      </c>
      <c r="AO107" s="192">
        <f t="shared" si="93"/>
        <v>0</v>
      </c>
      <c r="AP107" s="192">
        <f t="shared" si="93"/>
        <v>0</v>
      </c>
      <c r="AQ107" s="192">
        <f t="shared" si="93"/>
        <v>0</v>
      </c>
      <c r="AS107" s="192">
        <f t="shared" si="94"/>
        <v>0</v>
      </c>
      <c r="AT107" s="192">
        <f t="shared" si="94"/>
        <v>0</v>
      </c>
      <c r="AU107" s="192">
        <f t="shared" si="94"/>
        <v>0</v>
      </c>
      <c r="AV107" s="192">
        <f t="shared" si="94"/>
        <v>0</v>
      </c>
      <c r="AW107" s="192">
        <f t="shared" si="94"/>
        <v>0</v>
      </c>
      <c r="AX107" s="192">
        <f t="shared" si="94"/>
        <v>0</v>
      </c>
      <c r="AY107" s="192">
        <f t="shared" si="94"/>
        <v>0</v>
      </c>
      <c r="BA107" s="192">
        <f t="shared" si="95"/>
        <v>0</v>
      </c>
      <c r="BB107" s="192">
        <f t="shared" si="95"/>
        <v>0</v>
      </c>
      <c r="BC107" s="192">
        <f t="shared" si="95"/>
        <v>0</v>
      </c>
      <c r="BD107" s="192">
        <f t="shared" si="95"/>
        <v>0</v>
      </c>
      <c r="BE107" s="192">
        <f t="shared" si="95"/>
        <v>0</v>
      </c>
      <c r="BF107" s="192">
        <f t="shared" si="95"/>
        <v>0</v>
      </c>
      <c r="BG107" s="192">
        <f t="shared" si="95"/>
        <v>0</v>
      </c>
      <c r="BI107" s="192">
        <f t="shared" si="96"/>
        <v>0</v>
      </c>
      <c r="BJ107" s="192">
        <f t="shared" si="96"/>
        <v>0</v>
      </c>
      <c r="BK107" s="192">
        <f t="shared" si="96"/>
        <v>0</v>
      </c>
      <c r="BL107" s="192">
        <f t="shared" si="96"/>
        <v>0</v>
      </c>
      <c r="BM107" s="192">
        <f t="shared" si="96"/>
        <v>0</v>
      </c>
      <c r="BN107" s="192">
        <f t="shared" si="96"/>
        <v>0</v>
      </c>
      <c r="BO107" s="192">
        <f t="shared" si="96"/>
        <v>0</v>
      </c>
    </row>
    <row r="108" spans="2:67" x14ac:dyDescent="0.25">
      <c r="B108" s="169" t="s">
        <v>246</v>
      </c>
      <c r="C108" s="46" t="s">
        <v>59</v>
      </c>
      <c r="D108" s="272" t="s">
        <v>6</v>
      </c>
      <c r="E108" s="192">
        <f t="shared" ref="E108:R108" si="103">E58/E$62</f>
        <v>9.4122256483542381E-3</v>
      </c>
      <c r="F108" s="192">
        <f t="shared" si="103"/>
        <v>1.0970283554199923E-2</v>
      </c>
      <c r="G108" s="192">
        <f t="shared" si="103"/>
        <v>1.1387294729284793E-2</v>
      </c>
      <c r="H108" s="192">
        <f t="shared" si="103"/>
        <v>1.0051891949352777E-2</v>
      </c>
      <c r="I108" s="192">
        <f t="shared" si="103"/>
        <v>1.149042004979141E-2</v>
      </c>
      <c r="J108" s="192">
        <f t="shared" si="103"/>
        <v>1.1415004539996372E-2</v>
      </c>
      <c r="K108" s="192">
        <f t="shared" si="103"/>
        <v>1.2947475084266894E-2</v>
      </c>
      <c r="L108" s="192">
        <f t="shared" si="103"/>
        <v>1.4432713845109857E-2</v>
      </c>
      <c r="M108" s="192">
        <f t="shared" si="103"/>
        <v>1.073390491978039E-2</v>
      </c>
      <c r="N108" s="192">
        <f t="shared" si="103"/>
        <v>8.1672658677710112E-3</v>
      </c>
      <c r="O108" s="192">
        <f t="shared" si="103"/>
        <v>9.0628012681702053E-3</v>
      </c>
      <c r="P108" s="192">
        <f t="shared" si="103"/>
        <v>1.0004226181270151E-2</v>
      </c>
      <c r="Q108" s="192">
        <f t="shared" si="103"/>
        <v>1.1264947809947776E-2</v>
      </c>
      <c r="R108" s="192">
        <f t="shared" si="103"/>
        <v>1.0547740018657067E-2</v>
      </c>
      <c r="T108" s="192">
        <f t="shared" si="91"/>
        <v>1.126494780994778E-2</v>
      </c>
      <c r="U108" s="192">
        <f t="shared" si="91"/>
        <v>9.6672479752722071E-3</v>
      </c>
      <c r="V108" s="192">
        <f t="shared" si="91"/>
        <v>9.513407081252331E-3</v>
      </c>
      <c r="W108" s="192">
        <f t="shared" si="91"/>
        <v>8.1142395912415701E-3</v>
      </c>
      <c r="X108" s="192">
        <f t="shared" si="91"/>
        <v>8.1319209583184792E-3</v>
      </c>
      <c r="Y108" s="192">
        <f t="shared" si="91"/>
        <v>6.0768073427277264E-3</v>
      </c>
      <c r="Z108" s="192">
        <f t="shared" si="91"/>
        <v>5.8093596749270301E-3</v>
      </c>
      <c r="AA108" s="192">
        <f t="shared" si="91"/>
        <v>5.545147448123941E-3</v>
      </c>
      <c r="AC108" s="192">
        <f t="shared" si="92"/>
        <v>9.6035652412032463E-3</v>
      </c>
      <c r="AD108" s="192">
        <f t="shared" si="92"/>
        <v>9.4117869529551871E-3</v>
      </c>
      <c r="AE108" s="192">
        <f t="shared" si="92"/>
        <v>8.9089668655978685E-3</v>
      </c>
      <c r="AF108" s="192">
        <f t="shared" si="92"/>
        <v>1.7612228919683271E-2</v>
      </c>
      <c r="AG108" s="192">
        <f t="shared" si="92"/>
        <v>2.1350703832233794E-2</v>
      </c>
      <c r="AH108" s="192">
        <f t="shared" si="92"/>
        <v>2.5867582358507824E-2</v>
      </c>
      <c r="AI108" s="192">
        <f t="shared" si="92"/>
        <v>3.4644883633908323E-2</v>
      </c>
      <c r="AK108" s="192">
        <f t="shared" si="93"/>
        <v>9.6035652412032411E-3</v>
      </c>
      <c r="AL108" s="192">
        <f t="shared" si="93"/>
        <v>9.4117869529551906E-3</v>
      </c>
      <c r="AM108" s="192">
        <f t="shared" si="93"/>
        <v>8.9089668655978546E-3</v>
      </c>
      <c r="AN108" s="192">
        <f t="shared" si="93"/>
        <v>1.3520835275895475E-2</v>
      </c>
      <c r="AO108" s="192">
        <f t="shared" si="93"/>
        <v>1.7575692684450306E-2</v>
      </c>
      <c r="AP108" s="192">
        <f t="shared" si="93"/>
        <v>1.3985013701743326E-2</v>
      </c>
      <c r="AQ108" s="192">
        <f t="shared" si="93"/>
        <v>2.1997466712406929E-2</v>
      </c>
      <c r="AS108" s="192">
        <f t="shared" si="94"/>
        <v>9.6109436083580708E-3</v>
      </c>
      <c r="AT108" s="192">
        <f t="shared" si="94"/>
        <v>9.4560478936691322E-3</v>
      </c>
      <c r="AU108" s="192">
        <f t="shared" si="94"/>
        <v>8.7082674262916587E-3</v>
      </c>
      <c r="AV108" s="192">
        <f t="shared" si="94"/>
        <v>1.969941912047022E-2</v>
      </c>
      <c r="AW108" s="192">
        <f t="shared" si="94"/>
        <v>2.6119557356961018E-2</v>
      </c>
      <c r="AX108" s="192">
        <f t="shared" si="94"/>
        <v>3.895944453723188E-2</v>
      </c>
      <c r="AY108" s="192">
        <f t="shared" si="94"/>
        <v>0</v>
      </c>
      <c r="BA108" s="192">
        <f t="shared" si="95"/>
        <v>9.6109436083580708E-3</v>
      </c>
      <c r="BB108" s="192">
        <f t="shared" si="95"/>
        <v>9.4560478936691322E-3</v>
      </c>
      <c r="BC108" s="192">
        <f t="shared" si="95"/>
        <v>8.7082674262916517E-3</v>
      </c>
      <c r="BD108" s="192">
        <f t="shared" si="95"/>
        <v>1.4407031387107775E-2</v>
      </c>
      <c r="BE108" s="192">
        <f t="shared" si="95"/>
        <v>1.9951617423325484E-2</v>
      </c>
      <c r="BF108" s="192">
        <f t="shared" si="95"/>
        <v>2.2105277854719729E-2</v>
      </c>
      <c r="BG108" s="192">
        <f t="shared" si="95"/>
        <v>0</v>
      </c>
      <c r="BI108" s="192">
        <f t="shared" si="96"/>
        <v>8.8637212489672632E-3</v>
      </c>
      <c r="BJ108" s="192">
        <f t="shared" si="96"/>
        <v>8.7981799034499795E-3</v>
      </c>
      <c r="BK108" s="192">
        <f t="shared" si="96"/>
        <v>8.7914197639653597E-3</v>
      </c>
      <c r="BL108" s="192">
        <f t="shared" si="96"/>
        <v>8.7468207034149311E-3</v>
      </c>
      <c r="BM108" s="192">
        <f t="shared" si="96"/>
        <v>8.8071309271499816E-3</v>
      </c>
      <c r="BN108" s="192">
        <f t="shared" si="96"/>
        <v>8.8709946618383915E-3</v>
      </c>
      <c r="BO108" s="192">
        <f t="shared" si="96"/>
        <v>8.9459350869032419E-3</v>
      </c>
    </row>
    <row r="109" spans="2:67" x14ac:dyDescent="0.25">
      <c r="B109" s="169" t="s">
        <v>246</v>
      </c>
      <c r="C109" s="44" t="s">
        <v>60</v>
      </c>
      <c r="D109" s="272" t="s">
        <v>6</v>
      </c>
      <c r="E109" s="192">
        <f t="shared" ref="E109:R109" si="104">E59/E$62</f>
        <v>0.11121199968123612</v>
      </c>
      <c r="F109" s="192">
        <f t="shared" si="104"/>
        <v>0.11268763105930102</v>
      </c>
      <c r="G109" s="192">
        <f t="shared" si="104"/>
        <v>0.10751576333568241</v>
      </c>
      <c r="H109" s="192">
        <f t="shared" si="104"/>
        <v>0.10151258455520518</v>
      </c>
      <c r="I109" s="192">
        <f t="shared" si="104"/>
        <v>7.3709311086391727E-2</v>
      </c>
      <c r="J109" s="192">
        <f t="shared" si="104"/>
        <v>7.067490304275556E-2</v>
      </c>
      <c r="K109" s="192">
        <f t="shared" si="104"/>
        <v>7.3360019367209706E-2</v>
      </c>
      <c r="L109" s="192">
        <f t="shared" si="104"/>
        <v>7.5371896565656391E-2</v>
      </c>
      <c r="M109" s="192">
        <f t="shared" si="104"/>
        <v>8.8580365296801578E-2</v>
      </c>
      <c r="N109" s="192">
        <f t="shared" si="104"/>
        <v>0.11149235552868395</v>
      </c>
      <c r="O109" s="192">
        <f t="shared" si="104"/>
        <v>0.10365654651130435</v>
      </c>
      <c r="P109" s="192">
        <f t="shared" si="104"/>
        <v>9.5810832545362018E-2</v>
      </c>
      <c r="Q109" s="192">
        <f t="shared" si="104"/>
        <v>0.10533580841232588</v>
      </c>
      <c r="R109" s="192">
        <f t="shared" si="104"/>
        <v>0.11250938090349964</v>
      </c>
      <c r="T109" s="192">
        <f t="shared" si="91"/>
        <v>0.10533580841232591</v>
      </c>
      <c r="U109" s="192">
        <f t="shared" si="91"/>
        <v>0.11486951999101748</v>
      </c>
      <c r="V109" s="192">
        <f t="shared" si="91"/>
        <v>0.11790220411163929</v>
      </c>
      <c r="W109" s="192">
        <f t="shared" si="91"/>
        <v>0.11835286221337349</v>
      </c>
      <c r="X109" s="192">
        <f t="shared" si="91"/>
        <v>0.11551111373511354</v>
      </c>
      <c r="Y109" s="192">
        <f t="shared" si="91"/>
        <v>0.12361782586762121</v>
      </c>
      <c r="Z109" s="192">
        <f t="shared" si="91"/>
        <v>0.12097196483414223</v>
      </c>
      <c r="AA109" s="192">
        <f t="shared" si="91"/>
        <v>0.11968384463503424</v>
      </c>
      <c r="AC109" s="192">
        <f t="shared" si="92"/>
        <v>0.1164488606209218</v>
      </c>
      <c r="AD109" s="192">
        <f t="shared" si="92"/>
        <v>0.11915954951456068</v>
      </c>
      <c r="AE109" s="192">
        <f t="shared" si="92"/>
        <v>0.14288313682031667</v>
      </c>
      <c r="AF109" s="192">
        <f t="shared" si="92"/>
        <v>0.28079691261047063</v>
      </c>
      <c r="AG109" s="192">
        <f t="shared" si="92"/>
        <v>0.13307250459541989</v>
      </c>
      <c r="AH109" s="192">
        <f t="shared" si="92"/>
        <v>0.14689628089976431</v>
      </c>
      <c r="AI109" s="192">
        <f t="shared" si="92"/>
        <v>0.2053496686463234</v>
      </c>
      <c r="AK109" s="192">
        <f t="shared" si="93"/>
        <v>0.11644886062092173</v>
      </c>
      <c r="AL109" s="192">
        <f t="shared" si="93"/>
        <v>0.1191595495145607</v>
      </c>
      <c r="AM109" s="192">
        <f t="shared" si="93"/>
        <v>0.14288313682031661</v>
      </c>
      <c r="AN109" s="192">
        <f t="shared" si="93"/>
        <v>0.22502784271241491</v>
      </c>
      <c r="AO109" s="192">
        <f t="shared" si="93"/>
        <v>9.5949647001731142E-2</v>
      </c>
      <c r="AP109" s="192">
        <f t="shared" si="93"/>
        <v>8.4785435515854962E-2</v>
      </c>
      <c r="AQ109" s="192">
        <f t="shared" si="93"/>
        <v>0.13432419890672712</v>
      </c>
      <c r="AS109" s="192">
        <f t="shared" si="94"/>
        <v>0.11883684835660079</v>
      </c>
      <c r="AT109" s="192">
        <f t="shared" si="94"/>
        <v>0.12578928614549911</v>
      </c>
      <c r="AU109" s="192">
        <f t="shared" si="94"/>
        <v>0.16596227970799943</v>
      </c>
      <c r="AV109" s="192">
        <f t="shared" si="94"/>
        <v>0.3242941644975369</v>
      </c>
      <c r="AW109" s="192">
        <f t="shared" si="94"/>
        <v>0.16475594326678927</v>
      </c>
      <c r="AX109" s="192">
        <f t="shared" si="94"/>
        <v>0.22772068477935814</v>
      </c>
      <c r="AY109" s="192">
        <f t="shared" si="94"/>
        <v>0.91355323216336182</v>
      </c>
      <c r="BA109" s="192">
        <f t="shared" si="95"/>
        <v>0.11883684835660079</v>
      </c>
      <c r="BB109" s="192">
        <f t="shared" si="95"/>
        <v>0.12578928614549911</v>
      </c>
      <c r="BC109" s="192">
        <f t="shared" si="95"/>
        <v>0.16596227970799929</v>
      </c>
      <c r="BD109" s="192">
        <f t="shared" si="95"/>
        <v>0.26892141287463761</v>
      </c>
      <c r="BE109" s="192">
        <f t="shared" si="95"/>
        <v>0.12466435152299687</v>
      </c>
      <c r="BF109" s="192">
        <f t="shared" si="95"/>
        <v>0.15321510010536429</v>
      </c>
      <c r="BG109" s="192">
        <f t="shared" si="95"/>
        <v>0.91355245505206661</v>
      </c>
      <c r="BI109" s="192">
        <f t="shared" si="96"/>
        <v>9.0062499614199848E-2</v>
      </c>
      <c r="BJ109" s="192">
        <f t="shared" si="96"/>
        <v>9.1473911908984032E-2</v>
      </c>
      <c r="BK109" s="192">
        <f t="shared" si="96"/>
        <v>9.3079857160031865E-2</v>
      </c>
      <c r="BL109" s="192">
        <f t="shared" si="96"/>
        <v>9.4163609334328782E-2</v>
      </c>
      <c r="BM109" s="192">
        <f t="shared" si="96"/>
        <v>9.5187807843796324E-2</v>
      </c>
      <c r="BN109" s="192">
        <f t="shared" si="96"/>
        <v>9.5968273836287935E-2</v>
      </c>
      <c r="BO109" s="192">
        <f t="shared" si="96"/>
        <v>9.6004383143855204E-2</v>
      </c>
    </row>
    <row r="110" spans="2:67" x14ac:dyDescent="0.25">
      <c r="B110" s="169" t="s">
        <v>246</v>
      </c>
      <c r="C110" s="48" t="s">
        <v>61</v>
      </c>
      <c r="D110" s="272" t="s">
        <v>6</v>
      </c>
      <c r="E110" s="192">
        <f t="shared" ref="E110:R110" si="105">E60/E$62</f>
        <v>0</v>
      </c>
      <c r="F110" s="192">
        <f t="shared" si="105"/>
        <v>0</v>
      </c>
      <c r="G110" s="192">
        <f t="shared" si="105"/>
        <v>0</v>
      </c>
      <c r="H110" s="192">
        <f t="shared" si="105"/>
        <v>0</v>
      </c>
      <c r="I110" s="192">
        <f t="shared" si="105"/>
        <v>0</v>
      </c>
      <c r="J110" s="192">
        <f t="shared" si="105"/>
        <v>0</v>
      </c>
      <c r="K110" s="192">
        <f t="shared" si="105"/>
        <v>0</v>
      </c>
      <c r="L110" s="192">
        <f t="shared" si="105"/>
        <v>0</v>
      </c>
      <c r="M110" s="192">
        <f t="shared" si="105"/>
        <v>0</v>
      </c>
      <c r="N110" s="192">
        <f t="shared" si="105"/>
        <v>0</v>
      </c>
      <c r="O110" s="192">
        <f t="shared" si="105"/>
        <v>0</v>
      </c>
      <c r="P110" s="192">
        <f t="shared" si="105"/>
        <v>0</v>
      </c>
      <c r="Q110" s="192">
        <f t="shared" si="105"/>
        <v>0</v>
      </c>
      <c r="R110" s="192">
        <f t="shared" si="105"/>
        <v>0</v>
      </c>
      <c r="T110" s="192">
        <f t="shared" si="91"/>
        <v>0</v>
      </c>
      <c r="U110" s="192">
        <f t="shared" si="91"/>
        <v>0</v>
      </c>
      <c r="V110" s="192">
        <f t="shared" si="91"/>
        <v>0</v>
      </c>
      <c r="W110" s="192">
        <f t="shared" si="91"/>
        <v>0</v>
      </c>
      <c r="X110" s="192">
        <f t="shared" si="91"/>
        <v>0</v>
      </c>
      <c r="Y110" s="192">
        <f t="shared" si="91"/>
        <v>0</v>
      </c>
      <c r="Z110" s="192">
        <f t="shared" si="91"/>
        <v>0</v>
      </c>
      <c r="AA110" s="192">
        <f t="shared" si="91"/>
        <v>0</v>
      </c>
      <c r="AC110" s="192">
        <f t="shared" si="92"/>
        <v>0</v>
      </c>
      <c r="AD110" s="192">
        <f t="shared" si="92"/>
        <v>0</v>
      </c>
      <c r="AE110" s="192">
        <f t="shared" si="92"/>
        <v>0</v>
      </c>
      <c r="AF110" s="192">
        <f t="shared" si="92"/>
        <v>0</v>
      </c>
      <c r="AG110" s="192">
        <f t="shared" si="92"/>
        <v>0</v>
      </c>
      <c r="AH110" s="192">
        <f t="shared" si="92"/>
        <v>0</v>
      </c>
      <c r="AI110" s="192">
        <f t="shared" si="92"/>
        <v>0</v>
      </c>
      <c r="AK110" s="192">
        <f t="shared" si="93"/>
        <v>0</v>
      </c>
      <c r="AL110" s="192">
        <f t="shared" si="93"/>
        <v>0</v>
      </c>
      <c r="AM110" s="192">
        <f t="shared" si="93"/>
        <v>0</v>
      </c>
      <c r="AN110" s="192">
        <f t="shared" si="93"/>
        <v>0</v>
      </c>
      <c r="AO110" s="192">
        <f t="shared" si="93"/>
        <v>0</v>
      </c>
      <c r="AP110" s="192">
        <f t="shared" si="93"/>
        <v>0</v>
      </c>
      <c r="AQ110" s="192">
        <f t="shared" si="93"/>
        <v>0</v>
      </c>
      <c r="AS110" s="192">
        <f t="shared" si="94"/>
        <v>0</v>
      </c>
      <c r="AT110" s="192">
        <f t="shared" si="94"/>
        <v>0</v>
      </c>
      <c r="AU110" s="192">
        <f t="shared" si="94"/>
        <v>0</v>
      </c>
      <c r="AV110" s="192">
        <f t="shared" si="94"/>
        <v>0</v>
      </c>
      <c r="AW110" s="192">
        <f t="shared" si="94"/>
        <v>0</v>
      </c>
      <c r="AX110" s="192">
        <f t="shared" si="94"/>
        <v>0</v>
      </c>
      <c r="AY110" s="192">
        <f t="shared" si="94"/>
        <v>0</v>
      </c>
      <c r="BA110" s="192">
        <f t="shared" si="95"/>
        <v>0</v>
      </c>
      <c r="BB110" s="192">
        <f t="shared" si="95"/>
        <v>0</v>
      </c>
      <c r="BC110" s="192">
        <f t="shared" si="95"/>
        <v>0</v>
      </c>
      <c r="BD110" s="192">
        <f t="shared" si="95"/>
        <v>0</v>
      </c>
      <c r="BE110" s="192">
        <f t="shared" si="95"/>
        <v>0</v>
      </c>
      <c r="BF110" s="192">
        <f t="shared" si="95"/>
        <v>0</v>
      </c>
      <c r="BG110" s="192">
        <f t="shared" si="95"/>
        <v>0</v>
      </c>
      <c r="BI110" s="192">
        <f t="shared" si="96"/>
        <v>0</v>
      </c>
      <c r="BJ110" s="192">
        <f t="shared" si="96"/>
        <v>0</v>
      </c>
      <c r="BK110" s="192">
        <f t="shared" si="96"/>
        <v>0</v>
      </c>
      <c r="BL110" s="192">
        <f t="shared" si="96"/>
        <v>0</v>
      </c>
      <c r="BM110" s="192">
        <f t="shared" si="96"/>
        <v>0</v>
      </c>
      <c r="BN110" s="192">
        <f t="shared" si="96"/>
        <v>0</v>
      </c>
      <c r="BO110" s="192">
        <f t="shared" si="96"/>
        <v>0</v>
      </c>
    </row>
    <row r="111" spans="2:67" x14ac:dyDescent="0.25">
      <c r="B111" s="169" t="s">
        <v>246</v>
      </c>
      <c r="C111" s="44" t="s">
        <v>62</v>
      </c>
      <c r="D111" s="272" t="s">
        <v>6</v>
      </c>
      <c r="E111" s="192">
        <f t="shared" ref="E111:R111" si="106">E61/E$62</f>
        <v>0</v>
      </c>
      <c r="F111" s="192">
        <f t="shared" si="106"/>
        <v>0</v>
      </c>
      <c r="G111" s="192">
        <f t="shared" si="106"/>
        <v>0</v>
      </c>
      <c r="H111" s="192">
        <f t="shared" si="106"/>
        <v>0</v>
      </c>
      <c r="I111" s="192">
        <f t="shared" si="106"/>
        <v>0</v>
      </c>
      <c r="J111" s="192">
        <f t="shared" si="106"/>
        <v>0</v>
      </c>
      <c r="K111" s="192">
        <f t="shared" si="106"/>
        <v>0</v>
      </c>
      <c r="L111" s="192">
        <f t="shared" si="106"/>
        <v>0</v>
      </c>
      <c r="M111" s="192">
        <f t="shared" si="106"/>
        <v>0</v>
      </c>
      <c r="N111" s="192">
        <f t="shared" si="106"/>
        <v>0</v>
      </c>
      <c r="O111" s="192">
        <f t="shared" si="106"/>
        <v>0</v>
      </c>
      <c r="P111" s="192">
        <f t="shared" si="106"/>
        <v>0</v>
      </c>
      <c r="Q111" s="192">
        <f t="shared" si="106"/>
        <v>0</v>
      </c>
      <c r="R111" s="192">
        <f t="shared" si="106"/>
        <v>0</v>
      </c>
      <c r="T111" s="192">
        <f t="shared" si="91"/>
        <v>0</v>
      </c>
      <c r="U111" s="192">
        <f t="shared" si="91"/>
        <v>0</v>
      </c>
      <c r="V111" s="192">
        <f t="shared" si="91"/>
        <v>0</v>
      </c>
      <c r="W111" s="192">
        <f t="shared" si="91"/>
        <v>0</v>
      </c>
      <c r="X111" s="192">
        <f t="shared" si="91"/>
        <v>0</v>
      </c>
      <c r="Y111" s="192">
        <f t="shared" si="91"/>
        <v>0</v>
      </c>
      <c r="Z111" s="192">
        <f t="shared" si="91"/>
        <v>0</v>
      </c>
      <c r="AA111" s="192">
        <f t="shared" si="91"/>
        <v>0</v>
      </c>
      <c r="AC111" s="192">
        <f t="shared" si="92"/>
        <v>0</v>
      </c>
      <c r="AD111" s="192">
        <f t="shared" si="92"/>
        <v>0</v>
      </c>
      <c r="AE111" s="192">
        <f t="shared" si="92"/>
        <v>0</v>
      </c>
      <c r="AF111" s="192">
        <f t="shared" si="92"/>
        <v>0</v>
      </c>
      <c r="AG111" s="192">
        <f t="shared" si="92"/>
        <v>0</v>
      </c>
      <c r="AH111" s="192">
        <f t="shared" si="92"/>
        <v>0</v>
      </c>
      <c r="AI111" s="192">
        <f t="shared" si="92"/>
        <v>0</v>
      </c>
      <c r="AK111" s="192">
        <f t="shared" si="93"/>
        <v>0</v>
      </c>
      <c r="AL111" s="192">
        <f t="shared" si="93"/>
        <v>0</v>
      </c>
      <c r="AM111" s="192">
        <f t="shared" si="93"/>
        <v>0</v>
      </c>
      <c r="AN111" s="192">
        <f t="shared" si="93"/>
        <v>0</v>
      </c>
      <c r="AO111" s="192">
        <f t="shared" si="93"/>
        <v>0</v>
      </c>
      <c r="AP111" s="192">
        <f t="shared" si="93"/>
        <v>0</v>
      </c>
      <c r="AQ111" s="192">
        <f t="shared" si="93"/>
        <v>0</v>
      </c>
      <c r="AS111" s="192">
        <f t="shared" si="94"/>
        <v>0</v>
      </c>
      <c r="AT111" s="192">
        <f t="shared" si="94"/>
        <v>0</v>
      </c>
      <c r="AU111" s="192">
        <f t="shared" si="94"/>
        <v>0</v>
      </c>
      <c r="AV111" s="192">
        <f t="shared" si="94"/>
        <v>0</v>
      </c>
      <c r="AW111" s="192">
        <f t="shared" si="94"/>
        <v>0</v>
      </c>
      <c r="AX111" s="192">
        <f t="shared" si="94"/>
        <v>0</v>
      </c>
      <c r="AY111" s="192">
        <f t="shared" si="94"/>
        <v>0</v>
      </c>
      <c r="BA111" s="192">
        <f t="shared" si="95"/>
        <v>0</v>
      </c>
      <c r="BB111" s="192">
        <f t="shared" si="95"/>
        <v>0</v>
      </c>
      <c r="BC111" s="192">
        <f t="shared" si="95"/>
        <v>0</v>
      </c>
      <c r="BD111" s="192">
        <f t="shared" si="95"/>
        <v>0</v>
      </c>
      <c r="BE111" s="192">
        <f t="shared" si="95"/>
        <v>0</v>
      </c>
      <c r="BF111" s="192">
        <f t="shared" si="95"/>
        <v>0</v>
      </c>
      <c r="BG111" s="192">
        <f t="shared" si="95"/>
        <v>0</v>
      </c>
      <c r="BI111" s="192">
        <f t="shared" si="96"/>
        <v>0</v>
      </c>
      <c r="BJ111" s="192">
        <f t="shared" si="96"/>
        <v>0</v>
      </c>
      <c r="BK111" s="192">
        <f t="shared" si="96"/>
        <v>0</v>
      </c>
      <c r="BL111" s="192">
        <f t="shared" si="96"/>
        <v>0</v>
      </c>
      <c r="BM111" s="192">
        <f t="shared" si="96"/>
        <v>0</v>
      </c>
      <c r="BN111" s="192">
        <f t="shared" si="96"/>
        <v>0</v>
      </c>
      <c r="BO111" s="192">
        <f t="shared" si="96"/>
        <v>0</v>
      </c>
    </row>
    <row r="112" spans="2:67" x14ac:dyDescent="0.25">
      <c r="B112" s="169" t="s">
        <v>246</v>
      </c>
      <c r="C112" s="49" t="s">
        <v>247</v>
      </c>
      <c r="D112" s="272" t="s">
        <v>6</v>
      </c>
      <c r="E112" s="263">
        <f t="shared" ref="E112:R112" si="107">E62/E$62</f>
        <v>1</v>
      </c>
      <c r="F112" s="263">
        <f t="shared" si="107"/>
        <v>1</v>
      </c>
      <c r="G112" s="263">
        <f t="shared" si="107"/>
        <v>1</v>
      </c>
      <c r="H112" s="263">
        <f t="shared" si="107"/>
        <v>1</v>
      </c>
      <c r="I112" s="263">
        <f t="shared" si="107"/>
        <v>1</v>
      </c>
      <c r="J112" s="263">
        <f t="shared" si="107"/>
        <v>1</v>
      </c>
      <c r="K112" s="263">
        <f t="shared" si="107"/>
        <v>1</v>
      </c>
      <c r="L112" s="263">
        <f t="shared" si="107"/>
        <v>1</v>
      </c>
      <c r="M112" s="263">
        <f t="shared" si="107"/>
        <v>1</v>
      </c>
      <c r="N112" s="263">
        <f t="shared" si="107"/>
        <v>1</v>
      </c>
      <c r="O112" s="263">
        <f t="shared" si="107"/>
        <v>1</v>
      </c>
      <c r="P112" s="263">
        <f t="shared" si="107"/>
        <v>1</v>
      </c>
      <c r="Q112" s="263">
        <f t="shared" si="107"/>
        <v>1</v>
      </c>
      <c r="R112" s="263">
        <f t="shared" si="107"/>
        <v>1</v>
      </c>
      <c r="T112" s="263">
        <f t="shared" si="91"/>
        <v>1</v>
      </c>
      <c r="U112" s="263">
        <f t="shared" si="91"/>
        <v>1</v>
      </c>
      <c r="V112" s="263">
        <f t="shared" si="91"/>
        <v>1</v>
      </c>
      <c r="W112" s="263">
        <f t="shared" si="91"/>
        <v>1</v>
      </c>
      <c r="X112" s="263">
        <f t="shared" si="91"/>
        <v>1</v>
      </c>
      <c r="Y112" s="263">
        <f t="shared" si="91"/>
        <v>1</v>
      </c>
      <c r="Z112" s="263">
        <f t="shared" si="91"/>
        <v>1</v>
      </c>
      <c r="AA112" s="263">
        <f t="shared" si="91"/>
        <v>1</v>
      </c>
      <c r="AC112" s="263">
        <f t="shared" si="92"/>
        <v>1</v>
      </c>
      <c r="AD112" s="263">
        <f t="shared" si="92"/>
        <v>1</v>
      </c>
      <c r="AE112" s="263">
        <f t="shared" si="92"/>
        <v>1</v>
      </c>
      <c r="AF112" s="263">
        <f t="shared" si="92"/>
        <v>1</v>
      </c>
      <c r="AG112" s="263">
        <f t="shared" si="92"/>
        <v>1</v>
      </c>
      <c r="AH112" s="263">
        <f t="shared" si="92"/>
        <v>1</v>
      </c>
      <c r="AI112" s="263">
        <f t="shared" si="92"/>
        <v>1</v>
      </c>
      <c r="AK112" s="263">
        <f t="shared" si="93"/>
        <v>1</v>
      </c>
      <c r="AL112" s="263">
        <f t="shared" si="93"/>
        <v>1</v>
      </c>
      <c r="AM112" s="263">
        <f t="shared" si="93"/>
        <v>1</v>
      </c>
      <c r="AN112" s="263">
        <f t="shared" si="93"/>
        <v>1</v>
      </c>
      <c r="AO112" s="263">
        <f t="shared" si="93"/>
        <v>1</v>
      </c>
      <c r="AP112" s="263">
        <f t="shared" si="93"/>
        <v>1</v>
      </c>
      <c r="AQ112" s="263">
        <f t="shared" si="93"/>
        <v>1</v>
      </c>
      <c r="AS112" s="263">
        <f t="shared" si="94"/>
        <v>1</v>
      </c>
      <c r="AT112" s="263">
        <f t="shared" si="94"/>
        <v>1</v>
      </c>
      <c r="AU112" s="263">
        <f t="shared" si="94"/>
        <v>1</v>
      </c>
      <c r="AV112" s="263">
        <f t="shared" si="94"/>
        <v>1</v>
      </c>
      <c r="AW112" s="263">
        <f t="shared" si="94"/>
        <v>1</v>
      </c>
      <c r="AX112" s="263">
        <f t="shared" si="94"/>
        <v>1</v>
      </c>
      <c r="AY112" s="263">
        <f t="shared" si="94"/>
        <v>1</v>
      </c>
      <c r="BA112" s="263">
        <f t="shared" si="95"/>
        <v>1</v>
      </c>
      <c r="BB112" s="263">
        <f t="shared" si="95"/>
        <v>1</v>
      </c>
      <c r="BC112" s="263">
        <f t="shared" si="95"/>
        <v>1</v>
      </c>
      <c r="BD112" s="263">
        <f t="shared" si="95"/>
        <v>1</v>
      </c>
      <c r="BE112" s="263">
        <f t="shared" si="95"/>
        <v>1</v>
      </c>
      <c r="BF112" s="263">
        <f t="shared" si="95"/>
        <v>1</v>
      </c>
      <c r="BG112" s="263">
        <f t="shared" si="95"/>
        <v>1</v>
      </c>
      <c r="BI112" s="263">
        <f t="shared" si="96"/>
        <v>1</v>
      </c>
      <c r="BJ112" s="263">
        <f t="shared" si="96"/>
        <v>1</v>
      </c>
      <c r="BK112" s="263">
        <f t="shared" si="96"/>
        <v>1</v>
      </c>
      <c r="BL112" s="263">
        <f t="shared" si="96"/>
        <v>1</v>
      </c>
      <c r="BM112" s="263">
        <f t="shared" si="96"/>
        <v>1</v>
      </c>
      <c r="BN112" s="263">
        <f t="shared" si="96"/>
        <v>1</v>
      </c>
      <c r="BO112" s="263">
        <f t="shared" si="96"/>
        <v>1</v>
      </c>
    </row>
    <row r="113" spans="2:67" x14ac:dyDescent="0.25">
      <c r="B113" s="169" t="s">
        <v>246</v>
      </c>
      <c r="C113" s="48" t="s">
        <v>146</v>
      </c>
      <c r="D113" s="272" t="s">
        <v>6</v>
      </c>
      <c r="E113" s="192">
        <f t="shared" ref="E113:R113" si="108">E63/E$62</f>
        <v>0.72936847838760988</v>
      </c>
      <c r="F113" s="192">
        <f t="shared" si="108"/>
        <v>0.72729399394316396</v>
      </c>
      <c r="G113" s="192">
        <f t="shared" si="108"/>
        <v>0.73807248920558766</v>
      </c>
      <c r="H113" s="192">
        <f t="shared" si="108"/>
        <v>0.74158776342346144</v>
      </c>
      <c r="I113" s="192">
        <f t="shared" si="108"/>
        <v>0.78057450570187015</v>
      </c>
      <c r="J113" s="192">
        <f t="shared" si="108"/>
        <v>0.78724318267417204</v>
      </c>
      <c r="K113" s="192">
        <f t="shared" si="108"/>
        <v>0.79514472501355948</v>
      </c>
      <c r="L113" s="192">
        <f t="shared" si="108"/>
        <v>0.79278077132528613</v>
      </c>
      <c r="M113" s="192">
        <f t="shared" si="108"/>
        <v>0.77083471985404761</v>
      </c>
      <c r="N113" s="192">
        <f t="shared" si="108"/>
        <v>0.71606851628187074</v>
      </c>
      <c r="O113" s="192">
        <f t="shared" si="108"/>
        <v>0.7326614388199536</v>
      </c>
      <c r="P113" s="192">
        <f t="shared" si="108"/>
        <v>0.74798469190088968</v>
      </c>
      <c r="Q113" s="192">
        <f t="shared" si="108"/>
        <v>0.73288933711982263</v>
      </c>
      <c r="R113" s="192">
        <f t="shared" si="108"/>
        <v>0.72001499712257366</v>
      </c>
      <c r="T113" s="192">
        <f t="shared" si="91"/>
        <v>0.73288933711982285</v>
      </c>
      <c r="U113" s="192">
        <f t="shared" si="91"/>
        <v>0.73458403654245941</v>
      </c>
      <c r="V113" s="192">
        <f t="shared" si="91"/>
        <v>0.715618633995593</v>
      </c>
      <c r="W113" s="192">
        <f t="shared" si="91"/>
        <v>0.72362870088839593</v>
      </c>
      <c r="X113" s="192">
        <f t="shared" si="91"/>
        <v>0.72183238953134854</v>
      </c>
      <c r="Y113" s="192">
        <f t="shared" si="91"/>
        <v>0.70063302155795992</v>
      </c>
      <c r="Z113" s="192">
        <f t="shared" si="91"/>
        <v>0.70528710512883785</v>
      </c>
      <c r="AA113" s="192">
        <f t="shared" si="91"/>
        <v>0.70589543401380639</v>
      </c>
      <c r="AC113" s="192">
        <f t="shared" si="92"/>
        <v>0.73052350405665589</v>
      </c>
      <c r="AD113" s="192">
        <f t="shared" si="92"/>
        <v>0.71358392311844698</v>
      </c>
      <c r="AE113" s="192">
        <f t="shared" si="92"/>
        <v>0.66164669496338646</v>
      </c>
      <c r="AF113" s="192">
        <f t="shared" si="92"/>
        <v>0.34308989065623102</v>
      </c>
      <c r="AG113" s="192">
        <f t="shared" si="92"/>
        <v>0.42053825754701046</v>
      </c>
      <c r="AH113" s="192">
        <f t="shared" si="92"/>
        <v>0.42191133371128675</v>
      </c>
      <c r="AI113" s="192">
        <f t="shared" si="92"/>
        <v>0.43455411718974596</v>
      </c>
      <c r="AK113" s="192">
        <f>AK63/AK$62</f>
        <v>0.73052350405665545</v>
      </c>
      <c r="AL113" s="192">
        <f>AL63/AL$62</f>
        <v>0.71358392311844709</v>
      </c>
      <c r="AM113" s="192">
        <f>AM63/AM$62</f>
        <v>0.66164669496338624</v>
      </c>
      <c r="AN113" s="192">
        <f>AN63/AN$62</f>
        <v>0.47355879597341194</v>
      </c>
      <c r="AO113" s="192">
        <f>AO63/AO$62</f>
        <v>0.58218904943278516</v>
      </c>
      <c r="AP113" s="192">
        <f t="shared" ref="F113:BO114" si="109">AP63/AP$62</f>
        <v>0.66633941283024745</v>
      </c>
      <c r="AQ113" s="192">
        <f t="shared" si="109"/>
        <v>0.63012813346969854</v>
      </c>
      <c r="AS113" s="192">
        <f t="shared" si="109"/>
        <v>0.73196227807325254</v>
      </c>
      <c r="AT113" s="192">
        <f t="shared" si="109"/>
        <v>0.7186227379947453</v>
      </c>
      <c r="AU113" s="192">
        <f t="shared" si="109"/>
        <v>0.66016585185169818</v>
      </c>
      <c r="AV113" s="192">
        <f t="shared" si="109"/>
        <v>0.36001269469140135</v>
      </c>
      <c r="AW113" s="192">
        <f t="shared" si="109"/>
        <v>0.46598381815212353</v>
      </c>
      <c r="AX113" s="192">
        <f t="shared" si="109"/>
        <v>0.4911738186925928</v>
      </c>
      <c r="AY113" s="192">
        <f t="shared" si="109"/>
        <v>1.2021577302957676E-3</v>
      </c>
      <c r="BA113" s="192">
        <f t="shared" si="109"/>
        <v>0.73196227807325254</v>
      </c>
      <c r="BB113" s="192">
        <f t="shared" si="109"/>
        <v>0.7186227379947453</v>
      </c>
      <c r="BC113" s="192">
        <f t="shared" si="109"/>
        <v>0.66016585185169763</v>
      </c>
      <c r="BD113" s="192">
        <f t="shared" si="109"/>
        <v>0.46928958579293983</v>
      </c>
      <c r="BE113" s="192">
        <f t="shared" si="109"/>
        <v>0.59593092854288732</v>
      </c>
      <c r="BF113" s="192">
        <f t="shared" si="109"/>
        <v>0.65765141457930743</v>
      </c>
      <c r="BG113" s="192">
        <f t="shared" si="109"/>
        <v>1.2030073546616248E-3</v>
      </c>
      <c r="BI113" s="192">
        <f t="shared" si="109"/>
        <v>0.77971933844242969</v>
      </c>
      <c r="BJ113" s="192">
        <f t="shared" si="109"/>
        <v>0.77395383057818845</v>
      </c>
      <c r="BK113" s="192">
        <f t="shared" si="109"/>
        <v>0.77335915805423694</v>
      </c>
      <c r="BL113" s="192">
        <f t="shared" si="109"/>
        <v>0.76943589049981265</v>
      </c>
      <c r="BM113" s="192">
        <f t="shared" si="109"/>
        <v>0.76511633268293167</v>
      </c>
      <c r="BN113" s="192">
        <f t="shared" si="109"/>
        <v>0.76116646190874937</v>
      </c>
      <c r="BO113" s="192">
        <f t="shared" si="109"/>
        <v>0.75776870816629072</v>
      </c>
    </row>
    <row r="114" spans="2:67" x14ac:dyDescent="0.25">
      <c r="B114" s="169" t="s">
        <v>246</v>
      </c>
      <c r="C114" s="44" t="s">
        <v>255</v>
      </c>
      <c r="D114" s="272" t="s">
        <v>6</v>
      </c>
      <c r="E114" s="192">
        <f>E64/E$62</f>
        <v>0.27063152161239085</v>
      </c>
      <c r="F114" s="192">
        <f t="shared" si="109"/>
        <v>0.2727060060568357</v>
      </c>
      <c r="G114" s="192">
        <f t="shared" si="109"/>
        <v>0.26192751079441184</v>
      </c>
      <c r="H114" s="192">
        <f t="shared" si="109"/>
        <v>0.25841223657653911</v>
      </c>
      <c r="I114" s="192">
        <f t="shared" si="109"/>
        <v>0.21942549429812949</v>
      </c>
      <c r="J114" s="192">
        <f t="shared" si="109"/>
        <v>0.21275681732582821</v>
      </c>
      <c r="K114" s="192">
        <f t="shared" si="109"/>
        <v>0.20485527498644049</v>
      </c>
      <c r="L114" s="192">
        <f t="shared" si="109"/>
        <v>0.20721922867471415</v>
      </c>
      <c r="M114" s="192">
        <f t="shared" si="109"/>
        <v>0.22916528014595203</v>
      </c>
      <c r="N114" s="192">
        <f t="shared" si="109"/>
        <v>0.28393148371812954</v>
      </c>
      <c r="O114" s="192">
        <f t="shared" si="109"/>
        <v>0.26733856118004645</v>
      </c>
      <c r="P114" s="192">
        <f t="shared" si="109"/>
        <v>0.25201530809911066</v>
      </c>
      <c r="Q114" s="192">
        <f t="shared" si="109"/>
        <v>0.26711066288017726</v>
      </c>
      <c r="R114" s="192">
        <f t="shared" si="109"/>
        <v>0.27998500287742661</v>
      </c>
      <c r="T114" s="192">
        <f t="shared" si="109"/>
        <v>0.26711066288017732</v>
      </c>
      <c r="U114" s="192">
        <f t="shared" si="109"/>
        <v>0.26541596345754059</v>
      </c>
      <c r="V114" s="192">
        <f t="shared" si="109"/>
        <v>0.284381366004407</v>
      </c>
      <c r="W114" s="192">
        <f t="shared" si="109"/>
        <v>0.27637129911160352</v>
      </c>
      <c r="X114" s="192">
        <f t="shared" si="109"/>
        <v>0.27816761046865046</v>
      </c>
      <c r="Y114" s="192">
        <f t="shared" si="109"/>
        <v>0.2993669784420403</v>
      </c>
      <c r="Z114" s="192">
        <f t="shared" si="109"/>
        <v>0.2947128948711622</v>
      </c>
      <c r="AA114" s="192">
        <f t="shared" si="109"/>
        <v>0.29410456598619378</v>
      </c>
      <c r="AC114" s="192">
        <f t="shared" si="109"/>
        <v>0.26947649594334461</v>
      </c>
      <c r="AD114" s="192">
        <f t="shared" si="109"/>
        <v>0.28641607688155291</v>
      </c>
      <c r="AE114" s="192">
        <f t="shared" si="109"/>
        <v>0.33835330503661382</v>
      </c>
      <c r="AF114" s="192">
        <f t="shared" si="109"/>
        <v>0.65691010934376848</v>
      </c>
      <c r="AG114" s="192">
        <f t="shared" si="109"/>
        <v>0.5794617424529902</v>
      </c>
      <c r="AH114" s="192">
        <f t="shared" si="109"/>
        <v>0.5780886662887138</v>
      </c>
      <c r="AI114" s="192">
        <f t="shared" si="109"/>
        <v>0.5654458828102541</v>
      </c>
      <c r="AK114" s="192">
        <f t="shared" si="109"/>
        <v>0.26947649594334444</v>
      </c>
      <c r="AL114" s="192">
        <f t="shared" si="109"/>
        <v>0.28641607688155296</v>
      </c>
      <c r="AM114" s="192">
        <f t="shared" si="109"/>
        <v>0.33835330503661371</v>
      </c>
      <c r="AN114" s="192">
        <f t="shared" si="109"/>
        <v>0.52644120402658823</v>
      </c>
      <c r="AO114" s="192">
        <f t="shared" si="109"/>
        <v>0.41781095056721496</v>
      </c>
      <c r="AP114" s="192">
        <f t="shared" si="109"/>
        <v>0.333660587169753</v>
      </c>
      <c r="AQ114" s="192">
        <f t="shared" si="109"/>
        <v>0.36987186653030113</v>
      </c>
      <c r="AS114" s="192">
        <f t="shared" si="109"/>
        <v>0.26803772192674724</v>
      </c>
      <c r="AT114" s="192">
        <f t="shared" si="109"/>
        <v>0.2813772620052547</v>
      </c>
      <c r="AU114" s="192">
        <f t="shared" si="109"/>
        <v>0.33983414814830221</v>
      </c>
      <c r="AV114" s="192">
        <f t="shared" si="109"/>
        <v>0.63998730530859882</v>
      </c>
      <c r="AW114" s="192">
        <f t="shared" si="109"/>
        <v>0.53401618184787669</v>
      </c>
      <c r="AX114" s="192">
        <f t="shared" si="109"/>
        <v>0.50882618130740787</v>
      </c>
      <c r="AY114" s="192">
        <f t="shared" si="109"/>
        <v>0.99879784226970403</v>
      </c>
      <c r="BA114" s="192">
        <f t="shared" si="109"/>
        <v>0.26803772192674724</v>
      </c>
      <c r="BB114" s="192">
        <f t="shared" si="109"/>
        <v>0.2813772620052547</v>
      </c>
      <c r="BC114" s="192">
        <f t="shared" si="109"/>
        <v>0.33983414814830193</v>
      </c>
      <c r="BD114" s="192">
        <f t="shared" si="109"/>
        <v>0.53071041420706067</v>
      </c>
      <c r="BE114" s="192">
        <f t="shared" si="109"/>
        <v>0.4040690714571129</v>
      </c>
      <c r="BF114" s="192">
        <f t="shared" si="109"/>
        <v>0.34234858542069274</v>
      </c>
      <c r="BG114" s="192">
        <f t="shared" si="109"/>
        <v>0.99879699264533894</v>
      </c>
      <c r="BI114" s="192">
        <f t="shared" si="109"/>
        <v>0.22028066155757053</v>
      </c>
      <c r="BJ114" s="192">
        <f t="shared" si="109"/>
        <v>0.2260461694218118</v>
      </c>
      <c r="BK114" s="192">
        <f t="shared" si="109"/>
        <v>0.22664084194576259</v>
      </c>
      <c r="BL114" s="192">
        <f t="shared" si="109"/>
        <v>0.23056410950018813</v>
      </c>
      <c r="BM114" s="192">
        <f t="shared" si="109"/>
        <v>0.23488366731706797</v>
      </c>
      <c r="BN114" s="192">
        <f t="shared" si="109"/>
        <v>0.2388335380912506</v>
      </c>
      <c r="BO114" s="192">
        <f t="shared" si="109"/>
        <v>0.24223129183370914</v>
      </c>
    </row>
    <row r="117" spans="2:67" x14ac:dyDescent="0.25">
      <c r="B117" s="156" t="s">
        <v>254</v>
      </c>
    </row>
    <row r="118" spans="2:67" x14ac:dyDescent="0.25">
      <c r="B118" s="44" t="s">
        <v>172</v>
      </c>
      <c r="C118" s="44" t="s">
        <v>257</v>
      </c>
      <c r="D118" s="272" t="s">
        <v>87</v>
      </c>
      <c r="E118" s="270">
        <f>E28+E33</f>
        <v>6974.4824112212709</v>
      </c>
      <c r="F118" s="270">
        <f t="shared" ref="F118:BO118" si="110">F28+F33</f>
        <v>7042.1997759173973</v>
      </c>
      <c r="G118" s="270">
        <f t="shared" si="110"/>
        <v>7270.6396241088023</v>
      </c>
      <c r="H118" s="270">
        <f t="shared" si="110"/>
        <v>7025.7429678757289</v>
      </c>
      <c r="I118" s="270">
        <f t="shared" si="110"/>
        <v>6729.9498451102172</v>
      </c>
      <c r="J118" s="270">
        <f t="shared" si="110"/>
        <v>6861.4473161469577</v>
      </c>
      <c r="K118" s="270">
        <f t="shared" si="110"/>
        <v>6890.7146732510337</v>
      </c>
      <c r="L118" s="270">
        <f t="shared" si="110"/>
        <v>6570.3731574187623</v>
      </c>
      <c r="M118" s="270">
        <f t="shared" si="110"/>
        <v>6232.5729053012346</v>
      </c>
      <c r="N118" s="270">
        <f t="shared" si="110"/>
        <v>4806.8417417668388</v>
      </c>
      <c r="O118" s="270">
        <f t="shared" si="110"/>
        <v>4931.9404014677548</v>
      </c>
      <c r="P118" s="270">
        <f t="shared" si="110"/>
        <v>5326.2585912427403</v>
      </c>
      <c r="Q118" s="270">
        <f t="shared" si="110"/>
        <v>5323.7433973533343</v>
      </c>
      <c r="R118" s="270">
        <f t="shared" si="110"/>
        <v>5189.6026067218108</v>
      </c>
      <c r="T118" s="271">
        <f t="shared" si="110"/>
        <v>5323.7009538062512</v>
      </c>
      <c r="U118" s="271">
        <f t="shared" si="110"/>
        <v>4997.1181273362072</v>
      </c>
      <c r="V118" s="271">
        <f t="shared" si="110"/>
        <v>4853.3674989753217</v>
      </c>
      <c r="W118" s="271">
        <f t="shared" si="110"/>
        <v>4955.1534987590394</v>
      </c>
      <c r="X118" s="271">
        <f t="shared" si="110"/>
        <v>5135.7345597403637</v>
      </c>
      <c r="Y118" s="271">
        <f t="shared" si="110"/>
        <v>4702.5514263394407</v>
      </c>
      <c r="Z118" s="271">
        <f t="shared" si="110"/>
        <v>4885.5134809885221</v>
      </c>
      <c r="AA118" s="271">
        <f t="shared" si="110"/>
        <v>4955.2483574665366</v>
      </c>
      <c r="AC118" s="271">
        <f t="shared" si="110"/>
        <v>4905.3428448980831</v>
      </c>
      <c r="AD118" s="271">
        <f t="shared" si="110"/>
        <v>4779.1833495077954</v>
      </c>
      <c r="AE118" s="271">
        <f t="shared" si="110"/>
        <v>3765.4679309965668</v>
      </c>
      <c r="AF118" s="271">
        <f t="shared" si="110"/>
        <v>1268.4653910262778</v>
      </c>
      <c r="AG118" s="271">
        <f t="shared" si="110"/>
        <v>1063.6019865938867</v>
      </c>
      <c r="AH118" s="271">
        <f t="shared" si="110"/>
        <v>1020.7376935476889</v>
      </c>
      <c r="AI118" s="271">
        <f t="shared" si="110"/>
        <v>824.42335981923509</v>
      </c>
      <c r="AK118" s="271">
        <f t="shared" si="110"/>
        <v>4905.2903822717144</v>
      </c>
      <c r="AL118" s="271">
        <f t="shared" si="110"/>
        <v>4778.9931406864489</v>
      </c>
      <c r="AM118" s="271">
        <f t="shared" si="110"/>
        <v>3765.0494906134604</v>
      </c>
      <c r="AN118" s="271">
        <f t="shared" si="110"/>
        <v>1936.7245227593883</v>
      </c>
      <c r="AO118" s="271">
        <f t="shared" si="110"/>
        <v>1781.7875979037847</v>
      </c>
      <c r="AP118" s="271">
        <f t="shared" si="110"/>
        <v>2259.4890348556482</v>
      </c>
      <c r="AQ118" s="271">
        <f t="shared" si="110"/>
        <v>1484.7178470675644</v>
      </c>
      <c r="AS118" s="271">
        <f t="shared" si="110"/>
        <v>4814.3544949308516</v>
      </c>
      <c r="AT118" s="271">
        <f t="shared" si="110"/>
        <v>4555.5485723689162</v>
      </c>
      <c r="AU118" s="271">
        <f t="shared" si="110"/>
        <v>3219.6674591097244</v>
      </c>
      <c r="AV118" s="271">
        <f t="shared" si="110"/>
        <v>1150.0421407982444</v>
      </c>
      <c r="AW118" s="271">
        <f t="shared" si="110"/>
        <v>958.23285002331113</v>
      </c>
      <c r="AX118" s="271">
        <f t="shared" si="110"/>
        <v>817.77604621587113</v>
      </c>
      <c r="AY118" s="271">
        <f t="shared" si="110"/>
        <v>81.194831693322385</v>
      </c>
      <c r="BA118" s="271">
        <f t="shared" si="110"/>
        <v>4814.3544949308516</v>
      </c>
      <c r="BB118" s="271">
        <f t="shared" si="110"/>
        <v>4555.5485723689162</v>
      </c>
      <c r="BC118" s="271">
        <f t="shared" si="110"/>
        <v>3219.6685422388005</v>
      </c>
      <c r="BD118" s="271">
        <f t="shared" si="110"/>
        <v>1608.3819977257112</v>
      </c>
      <c r="BE118" s="271">
        <f t="shared" si="110"/>
        <v>1440.1958261594584</v>
      </c>
      <c r="BF118" s="271">
        <f t="shared" si="110"/>
        <v>1333.85159805801</v>
      </c>
      <c r="BG118" s="271">
        <f t="shared" si="110"/>
        <v>119.46803532618688</v>
      </c>
      <c r="BI118" s="271">
        <f t="shared" si="110"/>
        <v>6666.5947281030703</v>
      </c>
      <c r="BJ118" s="271">
        <f t="shared" si="110"/>
        <v>6688.3969556616157</v>
      </c>
      <c r="BK118" s="271">
        <f t="shared" si="110"/>
        <v>6638.5079778115887</v>
      </c>
      <c r="BL118" s="271">
        <f t="shared" si="110"/>
        <v>6613.9185467380476</v>
      </c>
      <c r="BM118" s="271">
        <f t="shared" si="110"/>
        <v>6595.3175167485333</v>
      </c>
      <c r="BN118" s="271">
        <f t="shared" si="110"/>
        <v>6583.9150580196792</v>
      </c>
      <c r="BO118" s="271">
        <f t="shared" si="110"/>
        <v>6574.6901499851419</v>
      </c>
    </row>
    <row r="119" spans="2:67" x14ac:dyDescent="0.25">
      <c r="B119" s="48" t="s">
        <v>171</v>
      </c>
      <c r="C119" s="44" t="s">
        <v>257</v>
      </c>
      <c r="D119" s="272" t="s">
        <v>87</v>
      </c>
      <c r="E119" s="270">
        <f>E11+E16</f>
        <v>590.9564112212704</v>
      </c>
      <c r="F119" s="270">
        <f t="shared" ref="F119:BO119" si="111">F11+F16</f>
        <v>605.25077591739728</v>
      </c>
      <c r="G119" s="270">
        <f t="shared" si="111"/>
        <v>589.0106241088024</v>
      </c>
      <c r="H119" s="270">
        <f t="shared" si="111"/>
        <v>532.84898182361133</v>
      </c>
      <c r="I119" s="270">
        <f t="shared" si="111"/>
        <v>535.65522511021607</v>
      </c>
      <c r="J119" s="270">
        <f t="shared" si="111"/>
        <v>561.1422861469589</v>
      </c>
      <c r="K119" s="270">
        <f t="shared" si="111"/>
        <v>576.28660887402054</v>
      </c>
      <c r="L119" s="270">
        <f t="shared" si="111"/>
        <v>559.76401161343244</v>
      </c>
      <c r="M119" s="270">
        <f t="shared" si="111"/>
        <v>536.1184380826121</v>
      </c>
      <c r="N119" s="270">
        <f t="shared" si="111"/>
        <v>427.87312411595911</v>
      </c>
      <c r="O119" s="270">
        <f t="shared" si="111"/>
        <v>455.67940146775396</v>
      </c>
      <c r="P119" s="270">
        <f t="shared" si="111"/>
        <v>480.31859124274001</v>
      </c>
      <c r="Q119" s="270">
        <f t="shared" si="111"/>
        <v>508.64139735333401</v>
      </c>
      <c r="R119" s="270">
        <f t="shared" si="111"/>
        <v>515.32860672181096</v>
      </c>
      <c r="T119" s="271">
        <f t="shared" si="111"/>
        <v>508.59895380625125</v>
      </c>
      <c r="U119" s="271">
        <f t="shared" si="111"/>
        <v>455.45715919848158</v>
      </c>
      <c r="V119" s="271">
        <f t="shared" si="111"/>
        <v>442.59909060027007</v>
      </c>
      <c r="W119" s="271">
        <f t="shared" si="111"/>
        <v>430.51554218744491</v>
      </c>
      <c r="X119" s="271">
        <f t="shared" si="111"/>
        <v>433.59417028356296</v>
      </c>
      <c r="Y119" s="271">
        <f t="shared" si="111"/>
        <v>366.45912525631593</v>
      </c>
      <c r="Z119" s="271">
        <f t="shared" si="111"/>
        <v>364.58617696789065</v>
      </c>
      <c r="AA119" s="271">
        <f t="shared" si="111"/>
        <v>358.78359262230225</v>
      </c>
      <c r="AC119" s="271">
        <f t="shared" si="111"/>
        <v>450.04255305907822</v>
      </c>
      <c r="AD119" s="271">
        <f t="shared" si="111"/>
        <v>427.36516114299684</v>
      </c>
      <c r="AE119" s="271">
        <f t="shared" si="111"/>
        <v>369.41768260201582</v>
      </c>
      <c r="AF119" s="271">
        <f t="shared" si="111"/>
        <v>362.30865937326843</v>
      </c>
      <c r="AG119" s="271">
        <f t="shared" si="111"/>
        <v>309.65155869624681</v>
      </c>
      <c r="AH119" s="271">
        <f t="shared" si="111"/>
        <v>327.4006061858496</v>
      </c>
      <c r="AI119" s="271">
        <f t="shared" si="111"/>
        <v>311.26998761378985</v>
      </c>
      <c r="AK119" s="271">
        <f t="shared" si="111"/>
        <v>449.99009043270962</v>
      </c>
      <c r="AL119" s="271">
        <f t="shared" si="111"/>
        <v>427.17495232165095</v>
      </c>
      <c r="AM119" s="271">
        <f t="shared" si="111"/>
        <v>368.99924221890927</v>
      </c>
      <c r="AN119" s="271">
        <f t="shared" si="111"/>
        <v>376.0031456598424</v>
      </c>
      <c r="AO119" s="271">
        <f t="shared" si="111"/>
        <v>334.19530194693505</v>
      </c>
      <c r="AP119" s="271">
        <f t="shared" si="111"/>
        <v>362.31013087996257</v>
      </c>
      <c r="AQ119" s="271">
        <f t="shared" si="111"/>
        <v>347.16407322788467</v>
      </c>
      <c r="AS119" s="271">
        <f t="shared" si="111"/>
        <v>439.98357378619528</v>
      </c>
      <c r="AT119" s="271">
        <f t="shared" si="111"/>
        <v>403.98358279055589</v>
      </c>
      <c r="AU119" s="271">
        <f t="shared" si="111"/>
        <v>302.42450043331979</v>
      </c>
      <c r="AV119" s="271">
        <f t="shared" si="111"/>
        <v>326.72641806482289</v>
      </c>
      <c r="AW119" s="271">
        <f t="shared" si="111"/>
        <v>283.46348411770617</v>
      </c>
      <c r="AX119" s="271">
        <f t="shared" si="111"/>
        <v>297.10099486093333</v>
      </c>
      <c r="AY119" s="271">
        <f t="shared" si="111"/>
        <v>80.87573307804297</v>
      </c>
      <c r="BA119" s="271">
        <f t="shared" si="111"/>
        <v>439.98357378619528</v>
      </c>
      <c r="BB119" s="271">
        <f t="shared" si="111"/>
        <v>403.98358279055589</v>
      </c>
      <c r="BC119" s="271">
        <f t="shared" si="111"/>
        <v>302.42558356239584</v>
      </c>
      <c r="BD119" s="271">
        <f t="shared" si="111"/>
        <v>314.17644042326003</v>
      </c>
      <c r="BE119" s="271">
        <f t="shared" si="111"/>
        <v>299.73793261487367</v>
      </c>
      <c r="BF119" s="271">
        <f t="shared" si="111"/>
        <v>297.68824135094667</v>
      </c>
      <c r="BG119" s="271">
        <f t="shared" si="111"/>
        <v>119.14871091649069</v>
      </c>
      <c r="BI119" s="271">
        <f t="shared" si="111"/>
        <v>518.04994488111674</v>
      </c>
      <c r="BJ119" s="271">
        <f t="shared" si="111"/>
        <v>539.85217243966235</v>
      </c>
      <c r="BK119" s="271">
        <f t="shared" si="111"/>
        <v>489.96319458963518</v>
      </c>
      <c r="BL119" s="271">
        <f t="shared" si="111"/>
        <v>465.37376351609396</v>
      </c>
      <c r="BM119" s="271">
        <f t="shared" si="111"/>
        <v>445.88323172621108</v>
      </c>
      <c r="BN119" s="271">
        <f t="shared" si="111"/>
        <v>433.5870842056263</v>
      </c>
      <c r="BO119" s="271">
        <f t="shared" si="111"/>
        <v>423.42142589736773</v>
      </c>
    </row>
    <row r="120" spans="2:67" x14ac:dyDescent="0.25">
      <c r="B120" s="44" t="s">
        <v>170</v>
      </c>
      <c r="C120" s="44" t="s">
        <v>257</v>
      </c>
      <c r="D120" s="272" t="s">
        <v>87</v>
      </c>
      <c r="E120" s="270">
        <f>+E53+E58</f>
        <v>6383.5260000000007</v>
      </c>
      <c r="F120" s="270">
        <f t="shared" ref="F120:BO120" si="112">+F53+F58</f>
        <v>6436.9489999999996</v>
      </c>
      <c r="G120" s="270">
        <f t="shared" si="112"/>
        <v>6681.628999999999</v>
      </c>
      <c r="H120" s="270">
        <f t="shared" si="112"/>
        <v>6492.8939860521177</v>
      </c>
      <c r="I120" s="270">
        <f t="shared" si="112"/>
        <v>6194.2946200000006</v>
      </c>
      <c r="J120" s="270">
        <f t="shared" si="112"/>
        <v>6300.3050299999995</v>
      </c>
      <c r="K120" s="270">
        <f t="shared" si="112"/>
        <v>6314.4280643770135</v>
      </c>
      <c r="L120" s="270">
        <f t="shared" si="112"/>
        <v>6010.6091458053297</v>
      </c>
      <c r="M120" s="270">
        <f t="shared" si="112"/>
        <v>5696.4544672186221</v>
      </c>
      <c r="N120" s="270">
        <f t="shared" si="112"/>
        <v>4378.9686176508794</v>
      </c>
      <c r="O120" s="270">
        <f t="shared" si="112"/>
        <v>4476.2610000000004</v>
      </c>
      <c r="P120" s="270">
        <f t="shared" si="112"/>
        <v>4845.9400000000005</v>
      </c>
      <c r="Q120" s="270">
        <f t="shared" si="112"/>
        <v>4815.1020000000008</v>
      </c>
      <c r="R120" s="270">
        <f t="shared" si="112"/>
        <v>4674.2740000000003</v>
      </c>
      <c r="T120" s="271">
        <f t="shared" si="112"/>
        <v>4815.1020000000008</v>
      </c>
      <c r="U120" s="271">
        <f t="shared" si="112"/>
        <v>4541.6609681377249</v>
      </c>
      <c r="V120" s="271">
        <f t="shared" si="112"/>
        <v>4410.7684083750519</v>
      </c>
      <c r="W120" s="271">
        <f t="shared" si="112"/>
        <v>4524.6379565715943</v>
      </c>
      <c r="X120" s="271">
        <f t="shared" si="112"/>
        <v>4702.1403894568011</v>
      </c>
      <c r="Y120" s="271">
        <f t="shared" si="112"/>
        <v>4336.0923010831248</v>
      </c>
      <c r="Z120" s="271">
        <f t="shared" si="112"/>
        <v>4520.9273040206317</v>
      </c>
      <c r="AA120" s="271">
        <f t="shared" si="112"/>
        <v>4596.4647648442351</v>
      </c>
      <c r="AC120" s="271">
        <f t="shared" si="112"/>
        <v>4455.3002918390048</v>
      </c>
      <c r="AD120" s="271">
        <f t="shared" si="112"/>
        <v>4351.8181883647976</v>
      </c>
      <c r="AE120" s="271">
        <f t="shared" si="112"/>
        <v>3396.0502483945511</v>
      </c>
      <c r="AF120" s="271">
        <f t="shared" si="112"/>
        <v>906.15673165300927</v>
      </c>
      <c r="AG120" s="271">
        <f t="shared" si="112"/>
        <v>753.95042789764</v>
      </c>
      <c r="AH120" s="271">
        <f t="shared" si="112"/>
        <v>693.33708736183939</v>
      </c>
      <c r="AI120" s="271">
        <f t="shared" si="112"/>
        <v>513.15337220544529</v>
      </c>
      <c r="AK120" s="271">
        <f t="shared" si="112"/>
        <v>4455.3002918390048</v>
      </c>
      <c r="AL120" s="271">
        <f t="shared" si="112"/>
        <v>4351.8181883647976</v>
      </c>
      <c r="AM120" s="271">
        <f t="shared" si="112"/>
        <v>3396.0502483945511</v>
      </c>
      <c r="AN120" s="271">
        <f t="shared" si="112"/>
        <v>1560.7213770995459</v>
      </c>
      <c r="AO120" s="271">
        <f t="shared" si="112"/>
        <v>1447.5922959568497</v>
      </c>
      <c r="AP120" s="271">
        <f t="shared" si="112"/>
        <v>1897.1789039756859</v>
      </c>
      <c r="AQ120" s="271">
        <f t="shared" si="112"/>
        <v>1137.5537738396797</v>
      </c>
      <c r="AS120" s="271">
        <f t="shared" si="112"/>
        <v>4374.3709211446558</v>
      </c>
      <c r="AT120" s="271">
        <f t="shared" si="112"/>
        <v>4151.5649895783608</v>
      </c>
      <c r="AU120" s="271">
        <f t="shared" si="112"/>
        <v>2917.2429586764047</v>
      </c>
      <c r="AV120" s="271">
        <f t="shared" si="112"/>
        <v>823.31572273342158</v>
      </c>
      <c r="AW120" s="271">
        <f t="shared" si="112"/>
        <v>674.76936590560501</v>
      </c>
      <c r="AX120" s="271">
        <f t="shared" si="112"/>
        <v>520.67505135493775</v>
      </c>
      <c r="AY120" s="271">
        <f t="shared" si="112"/>
        <v>0.3190986152794153</v>
      </c>
      <c r="BA120" s="271">
        <f t="shared" si="112"/>
        <v>4374.3709211446558</v>
      </c>
      <c r="BB120" s="271">
        <f t="shared" si="112"/>
        <v>4151.5649895783608</v>
      </c>
      <c r="BC120" s="271">
        <f t="shared" si="112"/>
        <v>2917.2429586764047</v>
      </c>
      <c r="BD120" s="271">
        <f t="shared" si="112"/>
        <v>1294.2055573024513</v>
      </c>
      <c r="BE120" s="271">
        <f t="shared" si="112"/>
        <v>1140.4578935445847</v>
      </c>
      <c r="BF120" s="271">
        <f t="shared" si="112"/>
        <v>1036.1633567070635</v>
      </c>
      <c r="BG120" s="271">
        <f t="shared" si="112"/>
        <v>0.3193244096961827</v>
      </c>
      <c r="BI120" s="271">
        <f t="shared" si="112"/>
        <v>6148.5447832219534</v>
      </c>
      <c r="BJ120" s="271">
        <f t="shared" si="112"/>
        <v>6148.5447832219534</v>
      </c>
      <c r="BK120" s="271">
        <f t="shared" si="112"/>
        <v>6148.5447832219534</v>
      </c>
      <c r="BL120" s="271">
        <f t="shared" si="112"/>
        <v>6148.5447832219534</v>
      </c>
      <c r="BM120" s="271">
        <f t="shared" si="112"/>
        <v>6149.4342850223229</v>
      </c>
      <c r="BN120" s="271">
        <f t="shared" si="112"/>
        <v>6150.3279738140536</v>
      </c>
      <c r="BO120" s="271">
        <f t="shared" si="112"/>
        <v>6151.268724087774</v>
      </c>
    </row>
    <row r="123" spans="2:67" x14ac:dyDescent="0.25">
      <c r="B123" s="44" t="s">
        <v>172</v>
      </c>
      <c r="C123" s="280" t="s">
        <v>263</v>
      </c>
      <c r="D123" s="272" t="s">
        <v>87</v>
      </c>
      <c r="E123" s="270">
        <f>E29+E34</f>
        <v>3912.5239464324568</v>
      </c>
      <c r="F123" s="270">
        <f t="shared" ref="F123:BO123" si="113">F29+F34</f>
        <v>4061.0259014564945</v>
      </c>
      <c r="G123" s="270">
        <f t="shared" si="113"/>
        <v>3825.0682329965589</v>
      </c>
      <c r="H123" s="270">
        <f t="shared" si="113"/>
        <v>3662.1109261785296</v>
      </c>
      <c r="I123" s="270">
        <f t="shared" si="113"/>
        <v>2966.6951056691387</v>
      </c>
      <c r="J123" s="270">
        <f t="shared" si="113"/>
        <v>2929.1817573510411</v>
      </c>
      <c r="K123" s="270">
        <f t="shared" si="113"/>
        <v>2746.7252252190683</v>
      </c>
      <c r="L123" s="270">
        <f t="shared" si="113"/>
        <v>2706.2608847148981</v>
      </c>
      <c r="M123" s="270">
        <f t="shared" si="113"/>
        <v>2765.3328465052391</v>
      </c>
      <c r="N123" s="270">
        <f t="shared" si="113"/>
        <v>2810.8391097633476</v>
      </c>
      <c r="O123" s="270">
        <f t="shared" si="113"/>
        <v>2735.6072802419744</v>
      </c>
      <c r="P123" s="270">
        <f t="shared" si="113"/>
        <v>2741.2709281203388</v>
      </c>
      <c r="Q123" s="270">
        <f t="shared" si="113"/>
        <v>2868.6637404548301</v>
      </c>
      <c r="R123" s="270">
        <f t="shared" si="113"/>
        <v>3014.3812450540963</v>
      </c>
      <c r="S123" s="270">
        <f t="shared" si="113"/>
        <v>0</v>
      </c>
      <c r="T123" s="270">
        <f t="shared" si="113"/>
        <v>2886.9960907005566</v>
      </c>
      <c r="U123" s="270">
        <f t="shared" si="113"/>
        <v>2873.4576989046009</v>
      </c>
      <c r="V123" s="270">
        <f t="shared" si="113"/>
        <v>2845.2530916736659</v>
      </c>
      <c r="W123" s="270">
        <f t="shared" si="113"/>
        <v>2722.6971174239757</v>
      </c>
      <c r="X123" s="270">
        <f t="shared" si="113"/>
        <v>2726.402137206429</v>
      </c>
      <c r="Y123" s="270">
        <f t="shared" si="113"/>
        <v>2758.3005062604861</v>
      </c>
      <c r="Z123" s="270">
        <f t="shared" si="113"/>
        <v>2814.6100629864377</v>
      </c>
      <c r="AA123" s="270">
        <f t="shared" si="113"/>
        <v>2865.6757225512824</v>
      </c>
      <c r="AB123" s="270">
        <f t="shared" si="113"/>
        <v>0</v>
      </c>
      <c r="AC123" s="270">
        <f t="shared" si="113"/>
        <v>2871.1231523821289</v>
      </c>
      <c r="AD123" s="270">
        <f t="shared" si="113"/>
        <v>2811.5966676112207</v>
      </c>
      <c r="AE123" s="270">
        <f t="shared" si="113"/>
        <v>2673.3438694475985</v>
      </c>
      <c r="AF123" s="270">
        <f t="shared" si="113"/>
        <v>2548.2874687465192</v>
      </c>
      <c r="AG123" s="270">
        <f t="shared" si="113"/>
        <v>1796.9816141869051</v>
      </c>
      <c r="AH123" s="270">
        <f t="shared" si="113"/>
        <v>1642.4024998131295</v>
      </c>
      <c r="AI123" s="270">
        <f t="shared" si="113"/>
        <v>1192.2268947784557</v>
      </c>
      <c r="AJ123" s="270">
        <f t="shared" si="113"/>
        <v>0</v>
      </c>
      <c r="AK123" s="270">
        <f t="shared" si="113"/>
        <v>2871.1402285427826</v>
      </c>
      <c r="AL123" s="270">
        <f t="shared" si="113"/>
        <v>2811.6137437718744</v>
      </c>
      <c r="AM123" s="270">
        <f t="shared" si="113"/>
        <v>2673.3609456082522</v>
      </c>
      <c r="AN123" s="270">
        <f t="shared" si="113"/>
        <v>2548.3814554628711</v>
      </c>
      <c r="AO123" s="270">
        <f t="shared" si="113"/>
        <v>1797.0594631575486</v>
      </c>
      <c r="AP123" s="270">
        <f t="shared" si="113"/>
        <v>1642.3868641805761</v>
      </c>
      <c r="AQ123" s="270">
        <f t="shared" si="113"/>
        <v>1192.2284411101473</v>
      </c>
      <c r="AR123" s="270">
        <f t="shared" si="113"/>
        <v>0</v>
      </c>
      <c r="AS123" s="270">
        <f t="shared" si="113"/>
        <v>2808.8830455693173</v>
      </c>
      <c r="AT123" s="270">
        <f t="shared" si="113"/>
        <v>2639.7535681484214</v>
      </c>
      <c r="AU123" s="270">
        <f t="shared" si="113"/>
        <v>2320.3267549161433</v>
      </c>
      <c r="AV123" s="270">
        <f t="shared" si="113"/>
        <v>2155.3024079096303</v>
      </c>
      <c r="AW123" s="270">
        <f t="shared" si="113"/>
        <v>1380.9645423189247</v>
      </c>
      <c r="AX123" s="270">
        <f t="shared" si="113"/>
        <v>992.60941817280138</v>
      </c>
      <c r="AY123" s="270">
        <f t="shared" si="113"/>
        <v>536.40449022509438</v>
      </c>
      <c r="AZ123" s="270">
        <f t="shared" si="113"/>
        <v>0</v>
      </c>
      <c r="BA123" s="270">
        <f t="shared" si="113"/>
        <v>2808.8830455693173</v>
      </c>
      <c r="BB123" s="270">
        <f t="shared" si="113"/>
        <v>2639.7535681484214</v>
      </c>
      <c r="BC123" s="270">
        <f t="shared" si="113"/>
        <v>2320.3267549161433</v>
      </c>
      <c r="BD123" s="270">
        <f t="shared" si="113"/>
        <v>2155.3271661703566</v>
      </c>
      <c r="BE123" s="270">
        <f t="shared" si="113"/>
        <v>1380.9686867128103</v>
      </c>
      <c r="BF123" s="270">
        <f t="shared" si="113"/>
        <v>992.53486231097213</v>
      </c>
      <c r="BG123" s="270">
        <f t="shared" si="113"/>
        <v>536.40449022509438</v>
      </c>
      <c r="BH123" s="270">
        <f t="shared" si="113"/>
        <v>0</v>
      </c>
      <c r="BI123" s="270">
        <f t="shared" si="113"/>
        <v>3464.6230664088607</v>
      </c>
      <c r="BJ123" s="270">
        <f t="shared" si="113"/>
        <v>3656.9769055523157</v>
      </c>
      <c r="BK123" s="270">
        <f t="shared" si="113"/>
        <v>3750.7787580911327</v>
      </c>
      <c r="BL123" s="270">
        <f t="shared" si="113"/>
        <v>3844.4828679215116</v>
      </c>
      <c r="BM123" s="270">
        <f t="shared" si="113"/>
        <v>3953.8516043301038</v>
      </c>
      <c r="BN123" s="270">
        <f t="shared" si="113"/>
        <v>4052.89361578027</v>
      </c>
      <c r="BO123" s="270">
        <f t="shared" si="113"/>
        <v>4136.7296532541877</v>
      </c>
    </row>
    <row r="124" spans="2:67" x14ac:dyDescent="0.25">
      <c r="B124" s="48" t="s">
        <v>171</v>
      </c>
      <c r="C124" s="280" t="s">
        <v>263</v>
      </c>
      <c r="D124" s="272" t="s">
        <v>87</v>
      </c>
      <c r="E124" s="270">
        <f>E64</f>
        <v>2368.6016133455191</v>
      </c>
      <c r="F124" s="270">
        <f t="shared" ref="F124:BO124" si="114">F64</f>
        <v>2413.5970702361137</v>
      </c>
      <c r="G124" s="270">
        <f t="shared" si="114"/>
        <v>2371.1796302087473</v>
      </c>
      <c r="H124" s="270">
        <f t="shared" si="114"/>
        <v>2262.5012703075117</v>
      </c>
      <c r="I124" s="270">
        <f t="shared" si="114"/>
        <v>1741.2638369473816</v>
      </c>
      <c r="J124" s="270">
        <f t="shared" si="114"/>
        <v>1702.6922250522571</v>
      </c>
      <c r="K124" s="270">
        <f t="shared" si="114"/>
        <v>1626.8030923401921</v>
      </c>
      <c r="L124" s="270">
        <f t="shared" si="114"/>
        <v>1571.0696274543163</v>
      </c>
      <c r="M124" s="270">
        <f t="shared" si="114"/>
        <v>1693.5272247025794</v>
      </c>
      <c r="N124" s="270">
        <f t="shared" si="114"/>
        <v>1736.3241484496743</v>
      </c>
      <c r="O124" s="270">
        <f t="shared" si="114"/>
        <v>1633.329</v>
      </c>
      <c r="P124" s="270">
        <f t="shared" si="114"/>
        <v>1632.722</v>
      </c>
      <c r="Q124" s="270">
        <f t="shared" si="114"/>
        <v>1754.924</v>
      </c>
      <c r="R124" s="270">
        <f t="shared" si="114"/>
        <v>1817.6379999999999</v>
      </c>
      <c r="S124" s="270">
        <f t="shared" si="114"/>
        <v>0</v>
      </c>
      <c r="T124" s="270">
        <f t="shared" si="114"/>
        <v>1754.924</v>
      </c>
      <c r="U124" s="270">
        <f t="shared" si="114"/>
        <v>1640.9685775769049</v>
      </c>
      <c r="V124" s="270">
        <f t="shared" si="114"/>
        <v>1752.8055943698441</v>
      </c>
      <c r="W124" s="270">
        <f t="shared" si="114"/>
        <v>1728.0686469900288</v>
      </c>
      <c r="X124" s="270">
        <f t="shared" si="114"/>
        <v>1812.0316782578004</v>
      </c>
      <c r="Y124" s="270">
        <f t="shared" si="114"/>
        <v>1852.7286189488639</v>
      </c>
      <c r="Z124" s="270">
        <f t="shared" si="114"/>
        <v>1889.1251003754116</v>
      </c>
      <c r="AA124" s="270">
        <f t="shared" si="114"/>
        <v>1915.0729833292928</v>
      </c>
      <c r="AB124" s="270">
        <f t="shared" si="114"/>
        <v>0</v>
      </c>
      <c r="AC124" s="270">
        <f t="shared" si="114"/>
        <v>1643.4771836266927</v>
      </c>
      <c r="AD124" s="270">
        <f t="shared" si="114"/>
        <v>1746.719134823247</v>
      </c>
      <c r="AE124" s="270">
        <f t="shared" si="114"/>
        <v>1736.6743223561259</v>
      </c>
      <c r="AF124" s="270">
        <f t="shared" si="114"/>
        <v>1735.0074539771617</v>
      </c>
      <c r="AG124" s="270">
        <f t="shared" si="114"/>
        <v>1038.8720189717965</v>
      </c>
      <c r="AH124" s="270">
        <f t="shared" si="114"/>
        <v>949.98707097017927</v>
      </c>
      <c r="AI124" s="270">
        <f t="shared" si="114"/>
        <v>667.71996878140214</v>
      </c>
      <c r="AJ124" s="270">
        <f t="shared" si="114"/>
        <v>0</v>
      </c>
      <c r="AK124" s="270">
        <f t="shared" si="114"/>
        <v>1643.4771836266927</v>
      </c>
      <c r="AL124" s="270">
        <f t="shared" si="114"/>
        <v>1746.719134823247</v>
      </c>
      <c r="AM124" s="270">
        <f t="shared" si="114"/>
        <v>1736.6743223561259</v>
      </c>
      <c r="AN124" s="270">
        <f t="shared" si="114"/>
        <v>1735.0074539771617</v>
      </c>
      <c r="AO124" s="270">
        <f t="shared" si="114"/>
        <v>1038.8720189717965</v>
      </c>
      <c r="AP124" s="270">
        <f t="shared" si="114"/>
        <v>949.98707097017927</v>
      </c>
      <c r="AQ124" s="270">
        <f t="shared" si="114"/>
        <v>667.71996878140214</v>
      </c>
      <c r="AR124" s="270">
        <f t="shared" si="114"/>
        <v>0</v>
      </c>
      <c r="AS124" s="270">
        <f t="shared" si="114"/>
        <v>1601.8536087031532</v>
      </c>
      <c r="AT124" s="270">
        <f t="shared" si="114"/>
        <v>1625.5483274354376</v>
      </c>
      <c r="AU124" s="270">
        <f t="shared" si="114"/>
        <v>1501.7116880897611</v>
      </c>
      <c r="AV124" s="270">
        <f t="shared" si="114"/>
        <v>1463.5917526797948</v>
      </c>
      <c r="AW124" s="270">
        <f t="shared" si="114"/>
        <v>773.2838488635872</v>
      </c>
      <c r="AX124" s="270">
        <f t="shared" si="114"/>
        <v>539.38766277927994</v>
      </c>
      <c r="AY124" s="270">
        <f t="shared" si="114"/>
        <v>265.11912736602108</v>
      </c>
      <c r="AZ124" s="270">
        <f t="shared" si="114"/>
        <v>0</v>
      </c>
      <c r="BA124" s="270">
        <f t="shared" si="114"/>
        <v>1601.8536087031532</v>
      </c>
      <c r="BB124" s="270">
        <f t="shared" si="114"/>
        <v>1625.5483274354376</v>
      </c>
      <c r="BC124" s="270">
        <f t="shared" si="114"/>
        <v>1501.7116880897611</v>
      </c>
      <c r="BD124" s="270">
        <f t="shared" si="114"/>
        <v>1463.5917526797948</v>
      </c>
      <c r="BE124" s="270">
        <f t="shared" si="114"/>
        <v>773.2838488635872</v>
      </c>
      <c r="BF124" s="270">
        <f t="shared" si="114"/>
        <v>539.38766277927994</v>
      </c>
      <c r="BG124" s="270">
        <f t="shared" si="114"/>
        <v>265.11912736602108</v>
      </c>
      <c r="BH124" s="270">
        <f t="shared" si="114"/>
        <v>0</v>
      </c>
      <c r="BI124" s="270">
        <f t="shared" si="114"/>
        <v>1737.042350610473</v>
      </c>
      <c r="BJ124" s="270">
        <f t="shared" si="114"/>
        <v>1795.7854084493442</v>
      </c>
      <c r="BK124" s="270">
        <f t="shared" si="114"/>
        <v>1801.8941805987131</v>
      </c>
      <c r="BL124" s="270">
        <f t="shared" si="114"/>
        <v>1842.4325797237323</v>
      </c>
      <c r="BM124" s="270">
        <f t="shared" si="114"/>
        <v>1887.8196884471984</v>
      </c>
      <c r="BN124" s="270">
        <f t="shared" si="114"/>
        <v>1929.8072943519928</v>
      </c>
      <c r="BO124" s="270">
        <f t="shared" si="114"/>
        <v>1966.3384795312629</v>
      </c>
    </row>
    <row r="125" spans="2:67" x14ac:dyDescent="0.25">
      <c r="B125" s="44" t="s">
        <v>170</v>
      </c>
      <c r="C125" s="280" t="s">
        <v>263</v>
      </c>
      <c r="D125" s="272" t="s">
        <v>87</v>
      </c>
      <c r="E125" s="270">
        <f>E123-E124</f>
        <v>1543.9223330869377</v>
      </c>
      <c r="F125" s="270">
        <f t="shared" ref="F125:BO125" si="115">F123-F124</f>
        <v>1647.4288312203807</v>
      </c>
      <c r="G125" s="270">
        <f t="shared" si="115"/>
        <v>1453.8886027878116</v>
      </c>
      <c r="H125" s="270">
        <f t="shared" si="115"/>
        <v>1399.6096558710178</v>
      </c>
      <c r="I125" s="270">
        <f t="shared" si="115"/>
        <v>1225.4312687217571</v>
      </c>
      <c r="J125" s="270">
        <f t="shared" si="115"/>
        <v>1226.4895322987841</v>
      </c>
      <c r="K125" s="270">
        <f t="shared" si="115"/>
        <v>1119.9221328788763</v>
      </c>
      <c r="L125" s="270">
        <f t="shared" si="115"/>
        <v>1135.1912572605818</v>
      </c>
      <c r="M125" s="270">
        <f t="shared" si="115"/>
        <v>1071.8056218026597</v>
      </c>
      <c r="N125" s="270">
        <f t="shared" si="115"/>
        <v>1074.5149613136732</v>
      </c>
      <c r="O125" s="270">
        <f t="shared" si="115"/>
        <v>1102.2782802419745</v>
      </c>
      <c r="P125" s="270">
        <f t="shared" si="115"/>
        <v>1108.5489281203388</v>
      </c>
      <c r="Q125" s="270">
        <f t="shared" si="115"/>
        <v>1113.7397404548301</v>
      </c>
      <c r="R125" s="270">
        <f t="shared" si="115"/>
        <v>1196.7432450540964</v>
      </c>
      <c r="S125" s="270">
        <f t="shared" si="115"/>
        <v>0</v>
      </c>
      <c r="T125" s="270">
        <f t="shared" si="115"/>
        <v>1132.0720907005566</v>
      </c>
      <c r="U125" s="270">
        <f t="shared" si="115"/>
        <v>1232.489121327696</v>
      </c>
      <c r="V125" s="270">
        <f t="shared" si="115"/>
        <v>1092.4474973038218</v>
      </c>
      <c r="W125" s="270">
        <f t="shared" si="115"/>
        <v>994.62847043394686</v>
      </c>
      <c r="X125" s="270">
        <f t="shared" si="115"/>
        <v>914.37045894862854</v>
      </c>
      <c r="Y125" s="270">
        <f t="shared" si="115"/>
        <v>905.57188731162228</v>
      </c>
      <c r="Z125" s="270">
        <f t="shared" si="115"/>
        <v>925.48496261102605</v>
      </c>
      <c r="AA125" s="270">
        <f t="shared" si="115"/>
        <v>950.60273922198962</v>
      </c>
      <c r="AB125" s="270">
        <f t="shared" si="115"/>
        <v>0</v>
      </c>
      <c r="AC125" s="270">
        <f t="shared" si="115"/>
        <v>1227.6459687554361</v>
      </c>
      <c r="AD125" s="270">
        <f t="shared" si="115"/>
        <v>1064.8775327879737</v>
      </c>
      <c r="AE125" s="270">
        <f t="shared" si="115"/>
        <v>936.66954709147262</v>
      </c>
      <c r="AF125" s="270">
        <f t="shared" si="115"/>
        <v>813.28001476935742</v>
      </c>
      <c r="AG125" s="270">
        <f t="shared" si="115"/>
        <v>758.10959521510858</v>
      </c>
      <c r="AH125" s="270">
        <f t="shared" si="115"/>
        <v>692.41542884295018</v>
      </c>
      <c r="AI125" s="270">
        <f t="shared" si="115"/>
        <v>524.5069259970536</v>
      </c>
      <c r="AJ125" s="270">
        <f t="shared" si="115"/>
        <v>0</v>
      </c>
      <c r="AK125" s="270">
        <f t="shared" si="115"/>
        <v>1227.6630449160898</v>
      </c>
      <c r="AL125" s="270">
        <f t="shared" si="115"/>
        <v>1064.8946089486274</v>
      </c>
      <c r="AM125" s="270">
        <f t="shared" si="115"/>
        <v>936.68662325212631</v>
      </c>
      <c r="AN125" s="270">
        <f t="shared" si="115"/>
        <v>813.37400148570941</v>
      </c>
      <c r="AO125" s="270">
        <f t="shared" si="115"/>
        <v>758.18744418575216</v>
      </c>
      <c r="AP125" s="270">
        <f t="shared" si="115"/>
        <v>692.39979321039687</v>
      </c>
      <c r="AQ125" s="270">
        <f t="shared" si="115"/>
        <v>524.50847232874514</v>
      </c>
      <c r="AR125" s="270">
        <f t="shared" si="115"/>
        <v>0</v>
      </c>
      <c r="AS125" s="270">
        <f t="shared" si="115"/>
        <v>1207.0294368661641</v>
      </c>
      <c r="AT125" s="270">
        <f t="shared" si="115"/>
        <v>1014.2052407129838</v>
      </c>
      <c r="AU125" s="270">
        <f t="shared" si="115"/>
        <v>818.61506682638219</v>
      </c>
      <c r="AV125" s="270">
        <f t="shared" si="115"/>
        <v>691.71065522983554</v>
      </c>
      <c r="AW125" s="270">
        <f t="shared" si="115"/>
        <v>607.68069345533752</v>
      </c>
      <c r="AX125" s="270">
        <f t="shared" si="115"/>
        <v>453.22175539352145</v>
      </c>
      <c r="AY125" s="270">
        <f t="shared" si="115"/>
        <v>271.2853628590733</v>
      </c>
      <c r="AZ125" s="270">
        <f t="shared" si="115"/>
        <v>0</v>
      </c>
      <c r="BA125" s="270">
        <f t="shared" si="115"/>
        <v>1207.0294368661641</v>
      </c>
      <c r="BB125" s="270">
        <f t="shared" si="115"/>
        <v>1014.2052407129838</v>
      </c>
      <c r="BC125" s="270">
        <f t="shared" si="115"/>
        <v>818.61506682638219</v>
      </c>
      <c r="BD125" s="270">
        <f t="shared" si="115"/>
        <v>691.73541349056177</v>
      </c>
      <c r="BE125" s="270">
        <f t="shared" si="115"/>
        <v>607.68483784922307</v>
      </c>
      <c r="BF125" s="270">
        <f t="shared" si="115"/>
        <v>453.14719953169219</v>
      </c>
      <c r="BG125" s="270">
        <f t="shared" si="115"/>
        <v>271.2853628590733</v>
      </c>
      <c r="BH125" s="270">
        <f t="shared" si="115"/>
        <v>0</v>
      </c>
      <c r="BI125" s="270">
        <f t="shared" si="115"/>
        <v>1727.5807157983877</v>
      </c>
      <c r="BJ125" s="270">
        <f t="shared" si="115"/>
        <v>1861.1914971029714</v>
      </c>
      <c r="BK125" s="270">
        <f t="shared" si="115"/>
        <v>1948.8845774924196</v>
      </c>
      <c r="BL125" s="270">
        <f t="shared" si="115"/>
        <v>2002.0502881977793</v>
      </c>
      <c r="BM125" s="270">
        <f t="shared" si="115"/>
        <v>2066.0319158829052</v>
      </c>
      <c r="BN125" s="270">
        <f t="shared" si="115"/>
        <v>2123.0863214282772</v>
      </c>
      <c r="BO125" s="270">
        <f t="shared" si="115"/>
        <v>2170.3911737229246</v>
      </c>
    </row>
  </sheetData>
  <dataValidations count="1">
    <dataValidation allowBlank="1" showInputMessage="1" showErrorMessage="1" sqref="C9:C19 C101:C111 C71:C81 C86:C96 C51:C61 C26:C35 C44"/>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ML530"/>
  <sheetViews>
    <sheetView tabSelected="1" zoomScaleNormal="100" workbookViewId="0">
      <pane xSplit="4" ySplit="6" topLeftCell="L22" activePane="bottomRight" state="frozen"/>
      <selection pane="topRight" activeCell="E1" sqref="E1"/>
      <selection pane="bottomLeft" activeCell="A6" sqref="A6"/>
      <selection pane="bottomRight" activeCell="B4" sqref="B4"/>
    </sheetView>
  </sheetViews>
  <sheetFormatPr defaultColWidth="9.140625" defaultRowHeight="15" x14ac:dyDescent="0.25"/>
  <cols>
    <col min="3" max="3" width="28.7109375" style="3" bestFit="1" customWidth="1"/>
    <col min="5" max="5" width="9.28515625" bestFit="1" customWidth="1"/>
    <col min="6" max="6" width="10" bestFit="1" customWidth="1"/>
    <col min="7" max="7" width="9.28515625" bestFit="1" customWidth="1"/>
    <col min="8" max="11" width="10" bestFit="1" customWidth="1"/>
    <col min="12" max="12" width="11.140625" bestFit="1" customWidth="1"/>
    <col min="13" max="13" width="10" bestFit="1" customWidth="1"/>
    <col min="14" max="17" width="9.28515625" bestFit="1" customWidth="1"/>
    <col min="18" max="18" width="9.28515625" customWidth="1"/>
    <col min="20" max="27" width="11.28515625" bestFit="1" customWidth="1"/>
    <col min="29" max="35" width="11.28515625" bestFit="1" customWidth="1"/>
    <col min="36" max="36" width="9.28515625" bestFit="1" customWidth="1"/>
    <col min="37" max="43" width="11.28515625" bestFit="1" customWidth="1"/>
    <col min="45" max="51" width="11.28515625" bestFit="1" customWidth="1"/>
    <col min="52" max="52" width="13.140625" bestFit="1" customWidth="1"/>
    <col min="53" max="59" width="11.28515625" bestFit="1" customWidth="1"/>
    <col min="60" max="60" width="9.85546875" bestFit="1" customWidth="1"/>
    <col min="61" max="67" width="11.28515625" bestFit="1" customWidth="1"/>
    <col min="69" max="76" width="9.28515625" bestFit="1" customWidth="1"/>
    <col min="78" max="84" width="9.28515625" bestFit="1" customWidth="1"/>
    <col min="86" max="92" width="9.28515625" bestFit="1" customWidth="1"/>
    <col min="94" max="100" width="9.28515625" bestFit="1" customWidth="1"/>
    <col min="102" max="108" width="9.28515625" bestFit="1" customWidth="1"/>
    <col min="110" max="116" width="9.28515625" bestFit="1" customWidth="1"/>
  </cols>
  <sheetData>
    <row r="1" spans="1:350" ht="129.75" customHeight="1" x14ac:dyDescent="0.25">
      <c r="A1" s="10"/>
      <c r="B1" s="10"/>
      <c r="C1" s="57"/>
      <c r="D1" s="10"/>
      <c r="E1" s="10"/>
      <c r="F1" s="10"/>
      <c r="G1" s="10"/>
      <c r="H1" s="10"/>
      <c r="I1" s="10"/>
      <c r="J1" s="10"/>
    </row>
    <row r="2" spans="1:350" x14ac:dyDescent="0.25">
      <c r="A2" s="21"/>
      <c r="B2" s="22"/>
      <c r="C2" s="23"/>
      <c r="D2" s="23"/>
      <c r="E2" s="23"/>
      <c r="F2" s="23"/>
      <c r="G2" s="23"/>
      <c r="H2" s="23"/>
      <c r="I2" s="23"/>
      <c r="J2" s="23"/>
      <c r="K2" s="23"/>
      <c r="L2" s="23"/>
      <c r="M2" s="23"/>
      <c r="N2" s="23"/>
      <c r="O2" s="23"/>
      <c r="P2" s="23"/>
      <c r="Q2" s="23"/>
      <c r="R2" s="23"/>
      <c r="T2" s="22"/>
      <c r="U2" s="22"/>
      <c r="V2" s="22"/>
      <c r="W2" s="22"/>
      <c r="X2" s="22"/>
      <c r="Y2" s="22"/>
      <c r="Z2" s="22"/>
      <c r="AA2" s="22"/>
      <c r="AC2" s="22"/>
      <c r="AD2" s="22"/>
      <c r="AE2" s="22"/>
      <c r="AF2" s="22"/>
      <c r="AG2" s="22"/>
      <c r="AH2" s="22"/>
      <c r="AK2" s="22"/>
      <c r="AL2" s="22"/>
      <c r="AM2" s="22"/>
      <c r="AN2" s="22"/>
      <c r="AO2" s="22"/>
      <c r="AP2" s="22"/>
      <c r="AS2" s="22"/>
      <c r="AT2" s="22"/>
      <c r="AU2" s="22"/>
      <c r="AV2" s="22"/>
      <c r="AW2" s="22"/>
      <c r="AX2" s="22"/>
      <c r="BA2" s="22"/>
      <c r="BB2" s="22"/>
      <c r="BC2" s="22"/>
      <c r="BD2" s="22"/>
      <c r="BE2" s="22"/>
      <c r="BF2" s="22"/>
      <c r="BI2" s="22"/>
      <c r="BJ2" s="22"/>
      <c r="BK2" s="22"/>
      <c r="BL2" s="22"/>
      <c r="BM2" s="22"/>
      <c r="BN2" s="22"/>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row>
    <row r="3" spans="1:350" ht="18" x14ac:dyDescent="0.25">
      <c r="B3" s="43" t="s">
        <v>75</v>
      </c>
      <c r="C3" s="22"/>
      <c r="D3" s="23"/>
      <c r="E3" s="23">
        <v>5</v>
      </c>
      <c r="F3" s="23">
        <v>6</v>
      </c>
      <c r="G3" s="23">
        <v>7</v>
      </c>
      <c r="H3" s="23">
        <v>8</v>
      </c>
      <c r="I3" s="23">
        <v>9</v>
      </c>
      <c r="J3" s="23">
        <v>10</v>
      </c>
      <c r="K3" s="23">
        <v>11</v>
      </c>
      <c r="L3" s="23">
        <v>12</v>
      </c>
      <c r="M3" s="23">
        <v>13</v>
      </c>
      <c r="N3" s="23">
        <v>14</v>
      </c>
      <c r="O3" s="23">
        <v>15</v>
      </c>
      <c r="P3" s="23">
        <v>16</v>
      </c>
      <c r="Q3" s="23">
        <v>17</v>
      </c>
      <c r="R3" s="23">
        <v>18</v>
      </c>
      <c r="S3" s="23">
        <v>19</v>
      </c>
      <c r="T3" s="23">
        <v>20</v>
      </c>
      <c r="U3" s="23">
        <v>21</v>
      </c>
      <c r="V3" s="23">
        <v>22</v>
      </c>
      <c r="W3" s="23">
        <v>23</v>
      </c>
      <c r="X3" s="23">
        <v>24</v>
      </c>
      <c r="Y3" s="23">
        <v>25</v>
      </c>
      <c r="Z3" s="23">
        <v>26</v>
      </c>
      <c r="AA3" s="23">
        <v>27</v>
      </c>
      <c r="AB3" s="23">
        <v>28</v>
      </c>
      <c r="AC3" s="23">
        <v>29</v>
      </c>
      <c r="AD3" s="23">
        <v>30</v>
      </c>
      <c r="AE3" s="23">
        <v>31</v>
      </c>
      <c r="AF3" s="23">
        <v>32</v>
      </c>
      <c r="AG3" s="23">
        <v>33</v>
      </c>
      <c r="AH3" s="23">
        <v>34</v>
      </c>
      <c r="AI3" s="23">
        <v>35</v>
      </c>
      <c r="AJ3" s="23">
        <v>36</v>
      </c>
      <c r="AK3" s="23">
        <v>37</v>
      </c>
      <c r="AL3" s="23">
        <v>38</v>
      </c>
      <c r="AM3" s="23">
        <v>39</v>
      </c>
      <c r="AN3" s="23">
        <v>40</v>
      </c>
      <c r="AO3" s="23">
        <v>41</v>
      </c>
      <c r="AP3" s="23">
        <v>42</v>
      </c>
      <c r="AQ3" s="23">
        <v>43</v>
      </c>
      <c r="AR3" s="23">
        <v>44</v>
      </c>
      <c r="AS3" s="23">
        <v>45</v>
      </c>
      <c r="AT3" s="23">
        <v>46</v>
      </c>
      <c r="AU3" s="23">
        <v>47</v>
      </c>
      <c r="AV3" s="23">
        <v>48</v>
      </c>
      <c r="AW3" s="23">
        <v>49</v>
      </c>
      <c r="AX3" s="23">
        <v>50</v>
      </c>
      <c r="AY3" s="23">
        <v>51</v>
      </c>
      <c r="AZ3" s="23">
        <v>52</v>
      </c>
      <c r="BA3" s="23">
        <v>53</v>
      </c>
      <c r="BB3" s="23">
        <v>54</v>
      </c>
      <c r="BC3" s="23">
        <v>55</v>
      </c>
      <c r="BD3" s="23">
        <v>56</v>
      </c>
      <c r="BE3" s="23">
        <v>57</v>
      </c>
      <c r="BF3" s="23">
        <v>58</v>
      </c>
      <c r="BG3" s="23">
        <v>59</v>
      </c>
      <c r="BH3" s="23">
        <v>60</v>
      </c>
      <c r="BI3" s="23">
        <v>61</v>
      </c>
      <c r="BJ3" s="23">
        <v>62</v>
      </c>
      <c r="BK3" s="23">
        <v>63</v>
      </c>
      <c r="BL3" s="23">
        <v>64</v>
      </c>
      <c r="BM3" s="23">
        <v>65</v>
      </c>
      <c r="BN3" s="23">
        <v>66</v>
      </c>
      <c r="BO3" s="23">
        <v>67</v>
      </c>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row>
    <row r="4" spans="1:350" ht="17.25" x14ac:dyDescent="0.25">
      <c r="B4" s="55" t="s">
        <v>84</v>
      </c>
      <c r="C4" s="36"/>
      <c r="D4" s="26"/>
      <c r="E4" s="37" t="s">
        <v>76</v>
      </c>
      <c r="F4" s="38"/>
      <c r="G4" s="38"/>
      <c r="H4" s="38"/>
      <c r="I4" s="38"/>
      <c r="J4" s="38"/>
      <c r="K4" s="38"/>
      <c r="L4" s="38"/>
      <c r="M4" s="38"/>
      <c r="N4" s="38"/>
      <c r="O4" s="38"/>
      <c r="P4" s="38"/>
      <c r="Q4" s="38"/>
      <c r="R4" s="38"/>
      <c r="T4" s="39"/>
      <c r="U4" s="37" t="s">
        <v>63</v>
      </c>
      <c r="V4" s="40"/>
      <c r="W4" s="40"/>
      <c r="X4" s="40"/>
      <c r="Y4" s="40"/>
      <c r="Z4" s="40"/>
      <c r="AA4" s="40"/>
      <c r="AC4" s="40"/>
      <c r="AD4" s="40"/>
      <c r="AE4" s="40"/>
      <c r="AF4" s="40"/>
      <c r="AG4" s="40"/>
      <c r="AH4" s="40"/>
      <c r="AI4" s="40"/>
      <c r="AK4" s="40"/>
      <c r="AL4" s="40"/>
      <c r="AM4" s="40"/>
      <c r="AN4" s="40"/>
      <c r="AO4" s="40"/>
      <c r="AP4" s="40"/>
      <c r="AQ4" s="40"/>
      <c r="AS4" s="40"/>
      <c r="AT4" s="40"/>
      <c r="AU4" s="40"/>
      <c r="AV4" s="40"/>
      <c r="AW4" s="40"/>
      <c r="AX4" s="40"/>
      <c r="AY4" s="40"/>
      <c r="BA4" s="40"/>
      <c r="BB4" s="40"/>
      <c r="BC4" s="40"/>
      <c r="BD4" s="40"/>
      <c r="BE4" s="40"/>
      <c r="BF4" s="40"/>
      <c r="BG4" s="40"/>
      <c r="BI4" s="40"/>
      <c r="BJ4" s="40"/>
      <c r="BK4" s="40"/>
      <c r="BL4" s="40"/>
      <c r="BM4" s="40"/>
      <c r="BN4" s="40"/>
      <c r="BO4" s="40"/>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row>
    <row r="5" spans="1:350" x14ac:dyDescent="0.25">
      <c r="A5" s="25"/>
      <c r="B5" s="136"/>
      <c r="C5" s="135"/>
      <c r="D5" s="136"/>
      <c r="E5" s="137"/>
      <c r="F5" s="138"/>
      <c r="G5" s="138"/>
      <c r="H5" s="138"/>
      <c r="I5" s="138"/>
      <c r="J5" s="138"/>
      <c r="K5" s="138"/>
      <c r="L5" s="138"/>
      <c r="M5" s="138"/>
      <c r="N5" s="138"/>
      <c r="O5" s="138"/>
      <c r="P5" s="138"/>
      <c r="Q5" s="138"/>
      <c r="R5" s="138"/>
      <c r="S5" s="139"/>
      <c r="T5" s="170" t="s">
        <v>140</v>
      </c>
      <c r="U5" s="141" t="s">
        <v>68</v>
      </c>
      <c r="V5" s="141"/>
      <c r="W5" s="141"/>
      <c r="X5" s="141"/>
      <c r="Y5" s="141"/>
      <c r="Z5" s="141"/>
      <c r="AA5" s="141"/>
      <c r="AB5" s="139"/>
      <c r="AC5" s="141" t="s">
        <v>67</v>
      </c>
      <c r="AD5" s="141"/>
      <c r="AE5" s="141"/>
      <c r="AF5" s="141"/>
      <c r="AG5" s="141"/>
      <c r="AH5" s="141"/>
      <c r="AI5" s="141"/>
      <c r="AJ5" s="139"/>
      <c r="AK5" s="141" t="s">
        <v>69</v>
      </c>
      <c r="AL5" s="141"/>
      <c r="AM5" s="141"/>
      <c r="AN5" s="141"/>
      <c r="AO5" s="141"/>
      <c r="AP5" s="141"/>
      <c r="AQ5" s="141"/>
      <c r="AR5" s="139"/>
      <c r="AS5" s="141" t="s">
        <v>70</v>
      </c>
      <c r="AT5" s="141"/>
      <c r="AU5" s="141"/>
      <c r="AV5" s="141"/>
      <c r="AW5" s="141"/>
      <c r="AX5" s="141"/>
      <c r="AY5" s="141"/>
      <c r="AZ5" s="139"/>
      <c r="BA5" s="141" t="s">
        <v>71</v>
      </c>
      <c r="BB5" s="141"/>
      <c r="BC5" s="141"/>
      <c r="BD5" s="141"/>
      <c r="BE5" s="141"/>
      <c r="BF5" s="141"/>
      <c r="BG5" s="141"/>
      <c r="BH5" s="139"/>
      <c r="BI5" s="141" t="s">
        <v>72</v>
      </c>
      <c r="BJ5" s="141"/>
      <c r="BK5" s="141"/>
      <c r="BL5" s="141"/>
      <c r="BM5" s="141"/>
      <c r="BN5" s="141"/>
      <c r="BO5" s="141"/>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row>
    <row r="6" spans="1:350" x14ac:dyDescent="0.25">
      <c r="A6" s="24"/>
      <c r="B6" s="152"/>
      <c r="C6" s="27"/>
      <c r="D6" s="27"/>
      <c r="E6" s="27">
        <v>2005</v>
      </c>
      <c r="F6" s="27">
        <v>2006</v>
      </c>
      <c r="G6" s="27">
        <v>2007</v>
      </c>
      <c r="H6" s="27">
        <v>2008</v>
      </c>
      <c r="I6" s="27">
        <v>2009</v>
      </c>
      <c r="J6" s="27">
        <v>2010</v>
      </c>
      <c r="K6" s="27">
        <v>2011</v>
      </c>
      <c r="L6" s="27">
        <v>2012</v>
      </c>
      <c r="M6" s="27">
        <v>2013</v>
      </c>
      <c r="N6" s="27">
        <v>2014</v>
      </c>
      <c r="O6" s="27">
        <v>2015</v>
      </c>
      <c r="P6" s="27">
        <v>2016</v>
      </c>
      <c r="Q6" s="27">
        <v>2017</v>
      </c>
      <c r="R6" s="27"/>
      <c r="S6" s="139"/>
      <c r="T6" s="27">
        <v>2017</v>
      </c>
      <c r="U6" s="27">
        <v>2020</v>
      </c>
      <c r="V6" s="27">
        <v>2025</v>
      </c>
      <c r="W6" s="27">
        <v>2030</v>
      </c>
      <c r="X6" s="27">
        <v>2035</v>
      </c>
      <c r="Y6" s="27">
        <v>2040</v>
      </c>
      <c r="Z6" s="27">
        <v>2045</v>
      </c>
      <c r="AA6" s="27">
        <v>2050</v>
      </c>
      <c r="AB6" s="139"/>
      <c r="AC6" s="27">
        <v>2020</v>
      </c>
      <c r="AD6" s="27">
        <v>2025</v>
      </c>
      <c r="AE6" s="27">
        <v>2030</v>
      </c>
      <c r="AF6" s="27">
        <v>2035</v>
      </c>
      <c r="AG6" s="27">
        <v>2040</v>
      </c>
      <c r="AH6" s="27">
        <v>2045</v>
      </c>
      <c r="AI6" s="27">
        <v>2050</v>
      </c>
      <c r="AJ6" s="139"/>
      <c r="AK6" s="27">
        <v>2020</v>
      </c>
      <c r="AL6" s="27">
        <v>2025</v>
      </c>
      <c r="AM6" s="27">
        <v>2030</v>
      </c>
      <c r="AN6" s="27">
        <v>2035</v>
      </c>
      <c r="AO6" s="27">
        <v>2040</v>
      </c>
      <c r="AP6" s="27">
        <v>2045</v>
      </c>
      <c r="AQ6" s="27">
        <v>2050</v>
      </c>
      <c r="AR6" s="139"/>
      <c r="AS6" s="27">
        <v>2020</v>
      </c>
      <c r="AT6" s="27">
        <v>2025</v>
      </c>
      <c r="AU6" s="27">
        <v>2030</v>
      </c>
      <c r="AV6" s="27">
        <v>2035</v>
      </c>
      <c r="AW6" s="27">
        <v>2040</v>
      </c>
      <c r="AX6" s="27">
        <v>2045</v>
      </c>
      <c r="AY6" s="27">
        <v>2050</v>
      </c>
      <c r="AZ6" s="139"/>
      <c r="BA6" s="27">
        <v>2020</v>
      </c>
      <c r="BB6" s="27">
        <v>2025</v>
      </c>
      <c r="BC6" s="27">
        <v>2030</v>
      </c>
      <c r="BD6" s="27">
        <v>2035</v>
      </c>
      <c r="BE6" s="27">
        <v>2040</v>
      </c>
      <c r="BF6" s="27">
        <v>2045</v>
      </c>
      <c r="BG6" s="27">
        <v>2050</v>
      </c>
      <c r="BH6" s="139"/>
      <c r="BI6" s="27">
        <v>2020</v>
      </c>
      <c r="BJ6" s="27">
        <v>2025</v>
      </c>
      <c r="BK6" s="27">
        <v>2030</v>
      </c>
      <c r="BL6" s="27">
        <v>2035</v>
      </c>
      <c r="BM6" s="27">
        <v>2040</v>
      </c>
      <c r="BN6" s="27">
        <v>2045</v>
      </c>
      <c r="BO6" s="27">
        <v>2050</v>
      </c>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row>
    <row r="7" spans="1:350" x14ac:dyDescent="0.25">
      <c r="A7" s="24"/>
      <c r="B7" s="162" t="s">
        <v>126</v>
      </c>
      <c r="C7" s="166"/>
      <c r="D7" s="166"/>
      <c r="E7" s="166"/>
      <c r="F7" s="166"/>
      <c r="G7" s="166"/>
      <c r="H7" s="166"/>
      <c r="I7" s="166"/>
      <c r="J7" s="166"/>
      <c r="K7" s="166"/>
      <c r="L7" s="166"/>
      <c r="M7" s="166"/>
      <c r="N7" s="166"/>
      <c r="O7" s="166"/>
      <c r="P7" s="166"/>
      <c r="Q7" s="166"/>
      <c r="R7" s="166"/>
      <c r="S7" s="167"/>
      <c r="T7" s="166"/>
      <c r="U7" s="166"/>
      <c r="V7" s="166"/>
      <c r="W7" s="166"/>
      <c r="X7" s="166"/>
      <c r="Y7" s="166"/>
      <c r="Z7" s="166"/>
      <c r="AA7" s="166"/>
      <c r="AB7" s="167"/>
      <c r="AC7" s="166"/>
      <c r="AD7" s="166"/>
      <c r="AE7" s="166"/>
      <c r="AF7" s="166"/>
      <c r="AG7" s="166"/>
      <c r="AH7" s="166"/>
      <c r="AI7" s="166"/>
      <c r="AJ7" s="167"/>
      <c r="AK7" s="166"/>
      <c r="AL7" s="166"/>
      <c r="AM7" s="166"/>
      <c r="AN7" s="166"/>
      <c r="AO7" s="166"/>
      <c r="AP7" s="166"/>
      <c r="AQ7" s="166"/>
      <c r="AR7" s="167"/>
      <c r="AS7" s="166"/>
      <c r="AT7" s="166"/>
      <c r="AU7" s="166"/>
      <c r="AV7" s="166"/>
      <c r="AW7" s="166"/>
      <c r="AX7" s="166"/>
      <c r="AY7" s="166"/>
      <c r="AZ7" s="167"/>
      <c r="BA7" s="166"/>
      <c r="BB7" s="166"/>
      <c r="BC7" s="166"/>
      <c r="BD7" s="166"/>
      <c r="BE7" s="166"/>
      <c r="BF7" s="166"/>
      <c r="BG7" s="166"/>
      <c r="BH7" s="167"/>
      <c r="BI7" s="27"/>
      <c r="BJ7" s="27"/>
      <c r="BK7" s="27"/>
      <c r="BL7" s="27"/>
      <c r="BM7" s="27"/>
      <c r="BN7" s="27"/>
      <c r="BO7" s="27"/>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row>
    <row r="8" spans="1:350" x14ac:dyDescent="0.25">
      <c r="A8" s="6"/>
      <c r="B8" s="184" t="str">
        <f>B7</f>
        <v>OSKRBA Z ENERGIJO/RABA PRIMARNE ENERGIJE</v>
      </c>
      <c r="C8" s="163" t="s">
        <v>51</v>
      </c>
      <c r="D8" s="164" t="s">
        <v>16</v>
      </c>
      <c r="E8" s="165">
        <v>6981.5651015833319</v>
      </c>
      <c r="F8" s="165">
        <v>7008.4192474165402</v>
      </c>
      <c r="G8" s="165">
        <v>7014.6003296138506</v>
      </c>
      <c r="H8" s="165">
        <v>7483.182893056588</v>
      </c>
      <c r="I8" s="165">
        <v>6965.1140263959251</v>
      </c>
      <c r="J8" s="165">
        <v>7082.7033384629849</v>
      </c>
      <c r="K8" s="165">
        <v>7219.6067956180113</v>
      </c>
      <c r="L8" s="165">
        <v>6947.3521079727625</v>
      </c>
      <c r="M8" s="165">
        <v>6739.7159517534619</v>
      </c>
      <c r="N8" s="165">
        <v>6525.0788389603576</v>
      </c>
      <c r="O8" s="165">
        <v>6450.4752562056501</v>
      </c>
      <c r="P8" s="165">
        <v>6667.2564994397962</v>
      </c>
      <c r="Q8" s="165">
        <v>6781.6151263342799</v>
      </c>
      <c r="R8" s="165"/>
      <c r="T8" s="165">
        <v>6918.8610411588988</v>
      </c>
      <c r="U8" s="165">
        <v>6754.4375250754256</v>
      </c>
      <c r="V8" s="165">
        <v>6813.5144859818784</v>
      </c>
      <c r="W8" s="165">
        <v>6917.3822235699636</v>
      </c>
      <c r="X8" s="165">
        <v>6945.946237852485</v>
      </c>
      <c r="Y8" s="165">
        <v>6901.1557139822071</v>
      </c>
      <c r="Z8" s="165">
        <v>5932.4698062004336</v>
      </c>
      <c r="AA8" s="165">
        <v>5984.5278561331861</v>
      </c>
      <c r="AC8" s="165">
        <v>6684.4574455143402</v>
      </c>
      <c r="AD8" s="165">
        <v>6657.3422148063128</v>
      </c>
      <c r="AE8" s="165">
        <v>6443.056610181924</v>
      </c>
      <c r="AF8" s="165">
        <v>6352.9334853637038</v>
      </c>
      <c r="AG8" s="165">
        <v>7573.1451621083143</v>
      </c>
      <c r="AH8" s="165">
        <v>6359.7641661292673</v>
      </c>
      <c r="AI8" s="165">
        <v>6199.0118951010045</v>
      </c>
      <c r="AK8" s="165">
        <v>6684.4421883007572</v>
      </c>
      <c r="AL8" s="165">
        <v>6656.2980596550979</v>
      </c>
      <c r="AM8" s="165">
        <v>6443.3895264574667</v>
      </c>
      <c r="AN8" s="165">
        <v>6461.7076927467888</v>
      </c>
      <c r="AO8" s="165">
        <v>6309.2102798094256</v>
      </c>
      <c r="AP8" s="165">
        <v>5179.2303121496207</v>
      </c>
      <c r="AQ8" s="165">
        <v>5026.2338892180587</v>
      </c>
      <c r="AS8" s="165">
        <v>6636.0021168898102</v>
      </c>
      <c r="AT8" s="165">
        <v>6488.2894502202826</v>
      </c>
      <c r="AU8" s="165">
        <v>6119.6164802997946</v>
      </c>
      <c r="AV8" s="165">
        <v>5914.2951325188005</v>
      </c>
      <c r="AW8" s="165">
        <v>6943.8349183821219</v>
      </c>
      <c r="AX8" s="165">
        <v>5753.4593033367564</v>
      </c>
      <c r="AY8" s="165">
        <v>5318.3155225119708</v>
      </c>
      <c r="BA8" s="165">
        <v>6636.0021168898102</v>
      </c>
      <c r="BB8" s="165">
        <v>6488.2894502202826</v>
      </c>
      <c r="BC8" s="165">
        <v>6119.6799619140229</v>
      </c>
      <c r="BD8" s="165">
        <v>5965.9432541269871</v>
      </c>
      <c r="BE8" s="165">
        <v>5604.2546533265231</v>
      </c>
      <c r="BF8" s="165">
        <v>4466.6878619540248</v>
      </c>
      <c r="BG8" s="165">
        <v>4145.658310840211</v>
      </c>
      <c r="BI8" s="65">
        <v>7083.4797999064904</v>
      </c>
      <c r="BJ8" s="65">
        <v>7287.8450925958305</v>
      </c>
      <c r="BK8" s="65">
        <v>7559.91091017095</v>
      </c>
      <c r="BL8" s="65">
        <v>7804.5415755546528</v>
      </c>
      <c r="BM8" s="65">
        <v>8176.3234845356956</v>
      </c>
      <c r="BN8" s="65">
        <v>8320.5027069313437</v>
      </c>
      <c r="BO8" s="65">
        <v>8389.7090555768918</v>
      </c>
      <c r="BP8" s="6"/>
      <c r="BQ8" s="12">
        <v>0</v>
      </c>
      <c r="BR8" s="12">
        <v>0</v>
      </c>
      <c r="BS8" s="12">
        <v>0</v>
      </c>
      <c r="BT8" s="12">
        <v>0</v>
      </c>
      <c r="BU8" s="12">
        <v>0</v>
      </c>
      <c r="BV8" s="12">
        <v>0</v>
      </c>
      <c r="BW8" s="12">
        <v>0</v>
      </c>
      <c r="BX8" s="12">
        <v>0</v>
      </c>
      <c r="BY8" s="11"/>
      <c r="BZ8" s="12">
        <v>0</v>
      </c>
      <c r="CA8" s="12">
        <v>0</v>
      </c>
      <c r="CB8" s="12">
        <v>0</v>
      </c>
      <c r="CC8" s="12">
        <v>0</v>
      </c>
      <c r="CD8" s="12">
        <v>0</v>
      </c>
      <c r="CE8" s="12">
        <v>0</v>
      </c>
      <c r="CF8" s="12">
        <v>0</v>
      </c>
      <c r="CG8" s="11"/>
      <c r="CH8" s="12">
        <v>0</v>
      </c>
      <c r="CI8" s="12">
        <v>0</v>
      </c>
      <c r="CJ8" s="12">
        <v>0</v>
      </c>
      <c r="CK8" s="12">
        <v>0</v>
      </c>
      <c r="CL8" s="12">
        <v>0</v>
      </c>
      <c r="CM8" s="12">
        <v>0</v>
      </c>
      <c r="CN8" s="12">
        <v>0</v>
      </c>
      <c r="CO8" s="11"/>
      <c r="CP8" s="12">
        <v>0</v>
      </c>
      <c r="CQ8" s="12">
        <v>0</v>
      </c>
      <c r="CR8" s="12">
        <v>0</v>
      </c>
      <c r="CS8" s="12">
        <v>0</v>
      </c>
      <c r="CT8" s="12">
        <v>0</v>
      </c>
      <c r="CU8" s="12">
        <v>0</v>
      </c>
      <c r="CV8" s="12">
        <v>0</v>
      </c>
      <c r="CW8" s="11"/>
      <c r="CX8" s="12">
        <v>0</v>
      </c>
      <c r="CY8" s="12">
        <v>0</v>
      </c>
      <c r="CZ8" s="12">
        <v>0</v>
      </c>
      <c r="DA8" s="12">
        <v>0</v>
      </c>
      <c r="DB8" s="12">
        <v>0</v>
      </c>
      <c r="DC8" s="12">
        <v>0</v>
      </c>
      <c r="DD8" s="12">
        <v>0</v>
      </c>
      <c r="DE8" s="11"/>
      <c r="DF8" s="12">
        <v>0</v>
      </c>
      <c r="DG8" s="12">
        <v>0</v>
      </c>
      <c r="DH8" s="12">
        <v>0</v>
      </c>
      <c r="DI8" s="12">
        <v>0</v>
      </c>
      <c r="DJ8" s="12">
        <v>0</v>
      </c>
      <c r="DK8" s="12">
        <v>0</v>
      </c>
      <c r="DL8" s="12">
        <v>0</v>
      </c>
      <c r="DM8" s="11"/>
      <c r="DN8" s="11"/>
      <c r="DO8" s="11"/>
      <c r="DP8" s="11"/>
      <c r="DQ8" s="11"/>
      <c r="DR8" s="11"/>
      <c r="DS8" s="11"/>
      <c r="DT8" s="11"/>
      <c r="DU8" s="11"/>
      <c r="DV8" s="11"/>
      <c r="DW8" s="11"/>
      <c r="DX8" s="11"/>
      <c r="DY8" s="11"/>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row>
    <row r="9" spans="1:350" x14ac:dyDescent="0.25">
      <c r="A9" s="6"/>
      <c r="B9" s="184" t="str">
        <f t="shared" ref="B9:B22" si="0">B8</f>
        <v>OSKRBA Z ENERGIJO/RABA PRIMARNE ENERGIJE</v>
      </c>
      <c r="C9" s="66" t="s">
        <v>14</v>
      </c>
      <c r="D9" s="102" t="s">
        <v>16</v>
      </c>
      <c r="E9" s="68">
        <v>1491.552882487819</v>
      </c>
      <c r="F9" s="68">
        <v>1525.9917833190023</v>
      </c>
      <c r="G9" s="68">
        <v>1552.3698984427247</v>
      </c>
      <c r="H9" s="68">
        <v>1510.4051067880002</v>
      </c>
      <c r="I9" s="68">
        <v>1403.7764802952138</v>
      </c>
      <c r="J9" s="68">
        <v>1430.2815886595965</v>
      </c>
      <c r="K9" s="68">
        <v>1450.7061319862428</v>
      </c>
      <c r="L9" s="68">
        <v>1376.7225871070984</v>
      </c>
      <c r="M9" s="68">
        <v>1329.2193046957102</v>
      </c>
      <c r="N9" s="68">
        <v>1046.2383234928825</v>
      </c>
      <c r="O9" s="68">
        <v>1057.3514438473298</v>
      </c>
      <c r="P9" s="68">
        <v>1131.5206565873696</v>
      </c>
      <c r="Q9" s="68">
        <v>1126.6776082927297</v>
      </c>
      <c r="R9" s="172"/>
      <c r="S9" s="171"/>
      <c r="T9" s="68">
        <v>1120.7346521531124</v>
      </c>
      <c r="U9" s="68">
        <v>1052.2239977297093</v>
      </c>
      <c r="V9" s="68">
        <v>930.17208852961789</v>
      </c>
      <c r="W9" s="68">
        <v>779.90390123061854</v>
      </c>
      <c r="X9" s="68">
        <v>807.24857275761951</v>
      </c>
      <c r="Y9" s="68">
        <v>551.99305268663238</v>
      </c>
      <c r="Z9" s="68">
        <v>546.56280513080856</v>
      </c>
      <c r="AA9" s="68">
        <v>529.96463422169165</v>
      </c>
      <c r="AC9" s="68">
        <v>1034.8645967976086</v>
      </c>
      <c r="AD9" s="68">
        <v>908.75444838834596</v>
      </c>
      <c r="AE9" s="68">
        <v>677.27678887073978</v>
      </c>
      <c r="AF9" s="68">
        <v>682.74723950523332</v>
      </c>
      <c r="AG9" s="68">
        <v>561.823246764808</v>
      </c>
      <c r="AH9" s="68">
        <v>623.92057573789975</v>
      </c>
      <c r="AI9" s="68">
        <v>600.47185053069086</v>
      </c>
      <c r="AK9" s="68">
        <v>1034.8645967976086</v>
      </c>
      <c r="AL9" s="68">
        <v>908.75444838834596</v>
      </c>
      <c r="AM9" s="68">
        <v>677.27678887073978</v>
      </c>
      <c r="AN9" s="68">
        <v>654.04137790915115</v>
      </c>
      <c r="AO9" s="68">
        <v>641.42356138122989</v>
      </c>
      <c r="AP9" s="68">
        <v>584.42112909970808</v>
      </c>
      <c r="AQ9" s="68">
        <v>582.86229559066805</v>
      </c>
      <c r="AS9" s="68">
        <v>1017.8559385374773</v>
      </c>
      <c r="AT9" s="68">
        <v>865.6780061829171</v>
      </c>
      <c r="AU9" s="68">
        <v>568.03347640633626</v>
      </c>
      <c r="AV9" s="68">
        <v>661.2295380991477</v>
      </c>
      <c r="AW9" s="68">
        <v>555.13749674487428</v>
      </c>
      <c r="AX9" s="68">
        <v>606.17014579823797</v>
      </c>
      <c r="AY9" s="68">
        <v>1.0748392485606434E-12</v>
      </c>
      <c r="BA9" s="68">
        <v>1017.8559385374773</v>
      </c>
      <c r="BB9" s="68">
        <v>865.6780061829171</v>
      </c>
      <c r="BC9" s="68">
        <v>568.03347640633626</v>
      </c>
      <c r="BD9" s="68">
        <v>583.15912818513539</v>
      </c>
      <c r="BE9" s="68">
        <v>560.41747125872553</v>
      </c>
      <c r="BF9" s="68">
        <v>511.18567733672438</v>
      </c>
      <c r="BG9" s="68">
        <v>1.0748392485606434E-12</v>
      </c>
      <c r="BI9" s="68">
        <v>1320.4740076651624</v>
      </c>
      <c r="BJ9" s="68">
        <v>1322.728290248639</v>
      </c>
      <c r="BK9" s="68">
        <v>1317.7492514464664</v>
      </c>
      <c r="BL9" s="68">
        <v>1319.6600993254674</v>
      </c>
      <c r="BM9" s="68">
        <v>1321.6182201677632</v>
      </c>
      <c r="BN9" s="68">
        <v>1323.3592642623432</v>
      </c>
      <c r="BO9" s="68">
        <v>1324.8952424896797</v>
      </c>
      <c r="BP9" s="6"/>
      <c r="BQ9" s="12">
        <v>0</v>
      </c>
      <c r="BR9" s="12">
        <v>0</v>
      </c>
      <c r="BS9" s="12">
        <v>0</v>
      </c>
      <c r="BT9" s="12">
        <v>0</v>
      </c>
      <c r="BU9" s="12">
        <v>0</v>
      </c>
      <c r="BV9" s="12">
        <v>0</v>
      </c>
      <c r="BW9" s="12">
        <v>0</v>
      </c>
      <c r="BX9" s="12">
        <v>0</v>
      </c>
      <c r="BY9" s="11"/>
      <c r="BZ9" s="12">
        <v>0</v>
      </c>
      <c r="CA9" s="12">
        <v>0</v>
      </c>
      <c r="CB9" s="12">
        <v>0</v>
      </c>
      <c r="CC9" s="12">
        <v>0</v>
      </c>
      <c r="CD9" s="12">
        <v>0</v>
      </c>
      <c r="CE9" s="12">
        <v>0</v>
      </c>
      <c r="CF9" s="12">
        <v>0</v>
      </c>
      <c r="CG9" s="11"/>
      <c r="CH9" s="12">
        <v>0</v>
      </c>
      <c r="CI9" s="12">
        <v>0</v>
      </c>
      <c r="CJ9" s="12">
        <v>0</v>
      </c>
      <c r="CK9" s="12">
        <v>0</v>
      </c>
      <c r="CL9" s="12">
        <v>0</v>
      </c>
      <c r="CM9" s="12">
        <v>0</v>
      </c>
      <c r="CN9" s="12">
        <v>0</v>
      </c>
      <c r="CO9" s="11"/>
      <c r="CP9" s="12">
        <v>0</v>
      </c>
      <c r="CQ9" s="12">
        <v>0</v>
      </c>
      <c r="CR9" s="12">
        <v>0</v>
      </c>
      <c r="CS9" s="12">
        <v>0</v>
      </c>
      <c r="CT9" s="12">
        <v>0</v>
      </c>
      <c r="CU9" s="12">
        <v>0</v>
      </c>
      <c r="CV9" s="12">
        <v>0</v>
      </c>
      <c r="CW9" s="11"/>
      <c r="CX9" s="12">
        <v>0</v>
      </c>
      <c r="CY9" s="12">
        <v>0</v>
      </c>
      <c r="CZ9" s="12">
        <v>0</v>
      </c>
      <c r="DA9" s="12">
        <v>0</v>
      </c>
      <c r="DB9" s="12">
        <v>0</v>
      </c>
      <c r="DC9" s="12">
        <v>0</v>
      </c>
      <c r="DD9" s="12">
        <v>0</v>
      </c>
      <c r="DE9" s="11"/>
      <c r="DF9" s="12">
        <v>0</v>
      </c>
      <c r="DG9" s="12">
        <v>0</v>
      </c>
      <c r="DH9" s="12">
        <v>0</v>
      </c>
      <c r="DI9" s="12">
        <v>0</v>
      </c>
      <c r="DJ9" s="12">
        <v>0</v>
      </c>
      <c r="DK9" s="12">
        <v>0</v>
      </c>
      <c r="DL9" s="12">
        <v>0</v>
      </c>
      <c r="DM9" s="11"/>
      <c r="DN9" s="11"/>
      <c r="DO9" s="11"/>
      <c r="DP9" s="11"/>
      <c r="DQ9" s="11"/>
      <c r="DR9" s="11"/>
      <c r="DS9" s="11"/>
      <c r="DT9" s="11"/>
      <c r="DU9" s="11"/>
      <c r="DV9" s="11"/>
      <c r="DW9" s="11"/>
      <c r="DX9" s="11"/>
      <c r="DY9" s="11"/>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row>
    <row r="10" spans="1:350" x14ac:dyDescent="0.25">
      <c r="A10" s="6"/>
      <c r="B10" s="184" t="str">
        <f t="shared" si="0"/>
        <v>OSKRBA Z ENERGIJO/RABA PRIMARNE ENERGIJE</v>
      </c>
      <c r="C10" s="66" t="s">
        <v>13</v>
      </c>
      <c r="D10" s="102" t="s">
        <v>16</v>
      </c>
      <c r="E10" s="68">
        <v>2395.516714531384</v>
      </c>
      <c r="F10" s="68">
        <v>2462.7165893761344</v>
      </c>
      <c r="G10" s="68">
        <v>2428.2166057848476</v>
      </c>
      <c r="H10" s="68">
        <v>2827.7419540221654</v>
      </c>
      <c r="I10" s="68">
        <v>2489.2066502212633</v>
      </c>
      <c r="J10" s="68">
        <v>2435.8739600649656</v>
      </c>
      <c r="K10" s="68">
        <v>2468.3600760485338</v>
      </c>
      <c r="L10" s="68">
        <v>2415.8127856596921</v>
      </c>
      <c r="M10" s="68">
        <v>2247.4700729674214</v>
      </c>
      <c r="N10" s="68">
        <v>2192.1641255851723</v>
      </c>
      <c r="O10" s="68">
        <v>2174.109933361995</v>
      </c>
      <c r="P10" s="68">
        <v>2283.0209288716919</v>
      </c>
      <c r="Q10" s="68">
        <v>2199.3882292442913</v>
      </c>
      <c r="R10" s="172"/>
      <c r="T10" s="68">
        <v>2308.9738230313746</v>
      </c>
      <c r="U10" s="68">
        <v>2202.848182258304</v>
      </c>
      <c r="V10" s="68">
        <v>2227.509937204306</v>
      </c>
      <c r="W10" s="68">
        <v>2241.0268832174274</v>
      </c>
      <c r="X10" s="68">
        <v>2178.718332603567</v>
      </c>
      <c r="Y10" s="68">
        <v>2073.0450687241018</v>
      </c>
      <c r="Z10" s="68">
        <v>1961.1195619415312</v>
      </c>
      <c r="AA10" s="68">
        <v>1865.2302850482058</v>
      </c>
      <c r="AC10" s="68">
        <v>2173.9023239834178</v>
      </c>
      <c r="AD10" s="68">
        <v>2120.5547603917926</v>
      </c>
      <c r="AE10" s="68">
        <v>1972.0773015490513</v>
      </c>
      <c r="AF10" s="68">
        <v>1630.6903387695199</v>
      </c>
      <c r="AG10" s="68">
        <v>1252.685196282124</v>
      </c>
      <c r="AH10" s="68">
        <v>861.43030601498026</v>
      </c>
      <c r="AI10" s="68">
        <v>594.52166136694859</v>
      </c>
      <c r="AK10" s="68">
        <v>2173.8484035293827</v>
      </c>
      <c r="AL10" s="68">
        <v>2120.1371362813634</v>
      </c>
      <c r="AM10" s="68">
        <v>1971.4075580251654</v>
      </c>
      <c r="AN10" s="68">
        <v>1630.1340254704699</v>
      </c>
      <c r="AO10" s="68">
        <v>1252.4873221663925</v>
      </c>
      <c r="AP10" s="68">
        <v>861.22217663924368</v>
      </c>
      <c r="AQ10" s="68">
        <v>594.52015900590266</v>
      </c>
      <c r="AS10" s="68">
        <v>2161.5900342987361</v>
      </c>
      <c r="AT10" s="68">
        <v>2031.8758841206543</v>
      </c>
      <c r="AU10" s="68">
        <v>1717.2730997037506</v>
      </c>
      <c r="AV10" s="68">
        <v>1203.1110742380931</v>
      </c>
      <c r="AW10" s="68">
        <v>611.95697214956954</v>
      </c>
      <c r="AX10" s="68">
        <v>287.34349494076912</v>
      </c>
      <c r="AY10" s="68">
        <v>178.04238697173932</v>
      </c>
      <c r="BA10" s="68">
        <v>2161.5900342987361</v>
      </c>
      <c r="BB10" s="68">
        <v>2031.8758841206543</v>
      </c>
      <c r="BC10" s="68">
        <v>1717.2730997037506</v>
      </c>
      <c r="BD10" s="68">
        <v>1203.0106670297723</v>
      </c>
      <c r="BE10" s="68">
        <v>611.96536843583419</v>
      </c>
      <c r="BF10" s="68">
        <v>287.1911434268174</v>
      </c>
      <c r="BG10" s="68">
        <v>178.04245975186069</v>
      </c>
      <c r="BI10" s="68">
        <v>2439.2429752157091</v>
      </c>
      <c r="BJ10" s="68">
        <v>2570.1107604952049</v>
      </c>
      <c r="BK10" s="68">
        <v>2748.285623081103</v>
      </c>
      <c r="BL10" s="68">
        <v>2915.5231340838045</v>
      </c>
      <c r="BM10" s="68">
        <v>3190.6769692174585</v>
      </c>
      <c r="BN10" s="68">
        <v>3237.1932773515168</v>
      </c>
      <c r="BO10" s="68">
        <v>3194.4912587844624</v>
      </c>
      <c r="BP10" s="6"/>
      <c r="BQ10" s="12">
        <v>0</v>
      </c>
      <c r="BR10" s="12">
        <v>0</v>
      </c>
      <c r="BS10" s="12">
        <v>0</v>
      </c>
      <c r="BT10" s="12">
        <v>0</v>
      </c>
      <c r="BU10" s="12">
        <v>0</v>
      </c>
      <c r="BV10" s="12">
        <v>0</v>
      </c>
      <c r="BW10" s="12">
        <v>0</v>
      </c>
      <c r="BX10" s="12">
        <v>0</v>
      </c>
      <c r="BY10" s="11"/>
      <c r="BZ10" s="12">
        <v>0</v>
      </c>
      <c r="CA10" s="12">
        <v>0</v>
      </c>
      <c r="CB10" s="12">
        <v>0</v>
      </c>
      <c r="CC10" s="12">
        <v>0</v>
      </c>
      <c r="CD10" s="12">
        <v>0</v>
      </c>
      <c r="CE10" s="12">
        <v>0</v>
      </c>
      <c r="CF10" s="12">
        <v>0</v>
      </c>
      <c r="CG10" s="11"/>
      <c r="CH10" s="12">
        <v>0</v>
      </c>
      <c r="CI10" s="12">
        <v>0</v>
      </c>
      <c r="CJ10" s="12">
        <v>0</v>
      </c>
      <c r="CK10" s="12">
        <v>0</v>
      </c>
      <c r="CL10" s="12">
        <v>0</v>
      </c>
      <c r="CM10" s="12">
        <v>0</v>
      </c>
      <c r="CN10" s="12">
        <v>0</v>
      </c>
      <c r="CO10" s="11"/>
      <c r="CP10" s="12">
        <v>0</v>
      </c>
      <c r="CQ10" s="12">
        <v>0</v>
      </c>
      <c r="CR10" s="12">
        <v>0</v>
      </c>
      <c r="CS10" s="12">
        <v>0</v>
      </c>
      <c r="CT10" s="12">
        <v>0</v>
      </c>
      <c r="CU10" s="12">
        <v>0</v>
      </c>
      <c r="CV10" s="12">
        <v>0</v>
      </c>
      <c r="CW10" s="11"/>
      <c r="CX10" s="12">
        <v>0</v>
      </c>
      <c r="CY10" s="12">
        <v>0</v>
      </c>
      <c r="CZ10" s="12">
        <v>0</v>
      </c>
      <c r="DA10" s="12">
        <v>0</v>
      </c>
      <c r="DB10" s="12">
        <v>0</v>
      </c>
      <c r="DC10" s="12">
        <v>0</v>
      </c>
      <c r="DD10" s="12">
        <v>0</v>
      </c>
      <c r="DE10" s="11"/>
      <c r="DF10" s="12">
        <v>0</v>
      </c>
      <c r="DG10" s="12">
        <v>0</v>
      </c>
      <c r="DH10" s="12">
        <v>0</v>
      </c>
      <c r="DI10" s="12">
        <v>0</v>
      </c>
      <c r="DJ10" s="12">
        <v>0</v>
      </c>
      <c r="DK10" s="12">
        <v>0</v>
      </c>
      <c r="DL10" s="12">
        <v>0</v>
      </c>
      <c r="DM10" s="11"/>
      <c r="DN10" s="11"/>
      <c r="DO10" s="11"/>
      <c r="DP10" s="11"/>
      <c r="DQ10" s="11"/>
      <c r="DR10" s="11"/>
      <c r="DS10" s="11"/>
      <c r="DT10" s="11"/>
      <c r="DU10" s="11"/>
      <c r="DV10" s="11"/>
      <c r="DW10" s="11"/>
      <c r="DX10" s="11"/>
      <c r="DY10" s="11"/>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row>
    <row r="11" spans="1:350" x14ac:dyDescent="0.25">
      <c r="A11" s="6"/>
      <c r="B11" s="184" t="str">
        <f t="shared" si="0"/>
        <v>OSKRBA Z ENERGIJO/RABA PRIMARNE ENERGIJE</v>
      </c>
      <c r="C11" s="69" t="s">
        <v>30</v>
      </c>
      <c r="D11" s="102" t="s">
        <v>16</v>
      </c>
      <c r="E11" s="68">
        <v>2395.516714531384</v>
      </c>
      <c r="F11" s="68">
        <v>2462.7165893761344</v>
      </c>
      <c r="G11" s="68">
        <v>2428.2166057848476</v>
      </c>
      <c r="H11" s="68">
        <v>2827.7419540221654</v>
      </c>
      <c r="I11" s="68">
        <v>2489.2066502212633</v>
      </c>
      <c r="J11" s="68">
        <v>2435.8739600649656</v>
      </c>
      <c r="K11" s="68">
        <v>2468.3600760485338</v>
      </c>
      <c r="L11" s="68">
        <v>2415.8127856596921</v>
      </c>
      <c r="M11" s="68">
        <v>2247.4700729674214</v>
      </c>
      <c r="N11" s="68">
        <v>2192.1641255851723</v>
      </c>
      <c r="O11" s="68">
        <v>2174.109933361995</v>
      </c>
      <c r="P11" s="68">
        <v>2283.0209288716919</v>
      </c>
      <c r="Q11" s="68">
        <v>2199.3882292442913</v>
      </c>
      <c r="R11" s="172"/>
      <c r="T11" s="68">
        <v>2308.9738230313746</v>
      </c>
      <c r="U11" s="68">
        <v>2202.848182258304</v>
      </c>
      <c r="V11" s="68">
        <v>2227.509937204306</v>
      </c>
      <c r="W11" s="68">
        <v>2241.0268832174274</v>
      </c>
      <c r="X11" s="68">
        <v>2178.718332603567</v>
      </c>
      <c r="Y11" s="68">
        <v>2073.0450687241018</v>
      </c>
      <c r="Z11" s="68">
        <v>1961.1195619415312</v>
      </c>
      <c r="AA11" s="68">
        <v>1865.2302850482058</v>
      </c>
      <c r="AC11" s="68">
        <v>2174.8373336606128</v>
      </c>
      <c r="AD11" s="68">
        <v>2121.4936679895254</v>
      </c>
      <c r="AE11" s="68">
        <v>1973.0550291162526</v>
      </c>
      <c r="AF11" s="68">
        <v>1631.694151018748</v>
      </c>
      <c r="AG11" s="68">
        <v>1253.6872087577833</v>
      </c>
      <c r="AH11" s="68">
        <v>862.41824586968414</v>
      </c>
      <c r="AI11" s="68">
        <v>595.51491521867524</v>
      </c>
      <c r="AK11" s="68">
        <v>2173.8484035293827</v>
      </c>
      <c r="AL11" s="68">
        <v>2120.1371362813634</v>
      </c>
      <c r="AM11" s="68">
        <v>1971.4075580251654</v>
      </c>
      <c r="AN11" s="68">
        <v>1630.1340254704699</v>
      </c>
      <c r="AO11" s="68">
        <v>1252.4873221663925</v>
      </c>
      <c r="AP11" s="68">
        <v>861.22217663924368</v>
      </c>
      <c r="AQ11" s="68">
        <v>594.52015900590266</v>
      </c>
      <c r="AS11" s="68">
        <v>2161.5900342987361</v>
      </c>
      <c r="AT11" s="68">
        <v>2031.8758841206543</v>
      </c>
      <c r="AU11" s="68">
        <v>1717.2730997037506</v>
      </c>
      <c r="AV11" s="68">
        <v>1203.1110742380931</v>
      </c>
      <c r="AW11" s="68">
        <v>559.16541738537433</v>
      </c>
      <c r="AX11" s="68">
        <v>200.67364379590384</v>
      </c>
      <c r="AY11" s="68">
        <v>79.265359645164366</v>
      </c>
      <c r="BA11" s="68">
        <v>2161.5900342987361</v>
      </c>
      <c r="BB11" s="68">
        <v>2031.8758841206543</v>
      </c>
      <c r="BC11" s="68">
        <v>1717.2730997037506</v>
      </c>
      <c r="BD11" s="68">
        <v>1203.0106670297723</v>
      </c>
      <c r="BE11" s="68">
        <v>559.17381367163898</v>
      </c>
      <c r="BF11" s="68">
        <v>200.52129228195216</v>
      </c>
      <c r="BG11" s="68">
        <v>79.265432425285724</v>
      </c>
      <c r="BI11" s="68">
        <v>2439.2429752157091</v>
      </c>
      <c r="BJ11" s="68">
        <v>2570.1107604952049</v>
      </c>
      <c r="BK11" s="68">
        <v>2748.285623081103</v>
      </c>
      <c r="BL11" s="68">
        <v>2915.5231340838045</v>
      </c>
      <c r="BM11" s="68">
        <v>3190.6769692174585</v>
      </c>
      <c r="BN11" s="68">
        <v>3237.1932773515168</v>
      </c>
      <c r="BO11" s="68">
        <v>3194.4912587844624</v>
      </c>
      <c r="BP11" s="6"/>
      <c r="BQ11" s="12">
        <v>0</v>
      </c>
      <c r="BR11" s="12">
        <v>0</v>
      </c>
      <c r="BS11" s="12">
        <v>0</v>
      </c>
      <c r="BT11" s="12">
        <v>0</v>
      </c>
      <c r="BU11" s="12">
        <v>0</v>
      </c>
      <c r="BV11" s="12">
        <v>0</v>
      </c>
      <c r="BW11" s="12">
        <v>0</v>
      </c>
      <c r="BX11" s="12">
        <v>0</v>
      </c>
      <c r="BY11" s="11"/>
      <c r="BZ11" s="12">
        <v>0</v>
      </c>
      <c r="CA11" s="12">
        <v>0</v>
      </c>
      <c r="CB11" s="12">
        <v>0</v>
      </c>
      <c r="CC11" s="12">
        <v>0</v>
      </c>
      <c r="CD11" s="12">
        <v>0</v>
      </c>
      <c r="CE11" s="12">
        <v>0</v>
      </c>
      <c r="CF11" s="12">
        <v>0</v>
      </c>
      <c r="CG11" s="11"/>
      <c r="CH11" s="12">
        <v>0</v>
      </c>
      <c r="CI11" s="12">
        <v>0</v>
      </c>
      <c r="CJ11" s="12">
        <v>0</v>
      </c>
      <c r="CK11" s="12">
        <v>0</v>
      </c>
      <c r="CL11" s="12">
        <v>0</v>
      </c>
      <c r="CM11" s="12">
        <v>0</v>
      </c>
      <c r="CN11" s="12">
        <v>0</v>
      </c>
      <c r="CO11" s="11"/>
      <c r="CP11" s="12">
        <v>0</v>
      </c>
      <c r="CQ11" s="12">
        <v>0</v>
      </c>
      <c r="CR11" s="12">
        <v>0</v>
      </c>
      <c r="CS11" s="12">
        <v>0</v>
      </c>
      <c r="CT11" s="12">
        <v>0</v>
      </c>
      <c r="CU11" s="12">
        <v>0</v>
      </c>
      <c r="CV11" s="12">
        <v>0</v>
      </c>
      <c r="CW11" s="11"/>
      <c r="CX11" s="12">
        <v>0</v>
      </c>
      <c r="CY11" s="12">
        <v>0</v>
      </c>
      <c r="CZ11" s="12">
        <v>0</v>
      </c>
      <c r="DA11" s="12">
        <v>0</v>
      </c>
      <c r="DB11" s="12">
        <v>0</v>
      </c>
      <c r="DC11" s="12">
        <v>0</v>
      </c>
      <c r="DD11" s="12">
        <v>0</v>
      </c>
      <c r="DE11" s="11"/>
      <c r="DF11" s="12">
        <v>0</v>
      </c>
      <c r="DG11" s="12">
        <v>0</v>
      </c>
      <c r="DH11" s="12">
        <v>0</v>
      </c>
      <c r="DI11" s="12">
        <v>0</v>
      </c>
      <c r="DJ11" s="12">
        <v>0</v>
      </c>
      <c r="DK11" s="12">
        <v>0</v>
      </c>
      <c r="DL11" s="12">
        <v>0</v>
      </c>
      <c r="DM11" s="11"/>
      <c r="DN11" s="11"/>
      <c r="DO11" s="11"/>
      <c r="DP11" s="11"/>
      <c r="DQ11" s="11"/>
      <c r="DR11" s="11"/>
      <c r="DS11" s="11"/>
      <c r="DT11" s="11"/>
      <c r="DU11" s="11"/>
      <c r="DV11" s="11"/>
      <c r="DW11" s="11"/>
      <c r="DX11" s="11"/>
      <c r="DY11" s="11"/>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row>
    <row r="12" spans="1:350" x14ac:dyDescent="0.25">
      <c r="A12" s="6"/>
      <c r="B12" s="184" t="str">
        <f t="shared" si="0"/>
        <v>OSKRBA Z ENERGIJO/RABA PRIMARNE ENERGIJE</v>
      </c>
      <c r="C12" s="69" t="s">
        <v>77</v>
      </c>
      <c r="D12" s="102" t="s">
        <v>16</v>
      </c>
      <c r="E12" s="68"/>
      <c r="F12" s="68"/>
      <c r="G12" s="68"/>
      <c r="H12" s="68"/>
      <c r="I12" s="68"/>
      <c r="J12" s="68"/>
      <c r="K12" s="68"/>
      <c r="L12" s="68"/>
      <c r="M12" s="68"/>
      <c r="N12" s="68"/>
      <c r="O12" s="68"/>
      <c r="P12" s="68"/>
      <c r="Q12" s="68"/>
      <c r="R12" s="172"/>
      <c r="T12" s="68">
        <v>0</v>
      </c>
      <c r="U12" s="68">
        <v>0</v>
      </c>
      <c r="V12" s="68">
        <v>0</v>
      </c>
      <c r="W12" s="68">
        <v>0</v>
      </c>
      <c r="X12" s="68">
        <v>0</v>
      </c>
      <c r="Y12" s="68">
        <v>0</v>
      </c>
      <c r="Z12" s="68">
        <v>0</v>
      </c>
      <c r="AA12" s="68">
        <v>0</v>
      </c>
      <c r="AC12" s="68">
        <v>1.2656009362759149</v>
      </c>
      <c r="AD12" s="68">
        <v>1.2656009362759149</v>
      </c>
      <c r="AE12" s="68">
        <v>1.2656009362759149</v>
      </c>
      <c r="AF12" s="68">
        <v>1.2023208894621189</v>
      </c>
      <c r="AG12" s="68">
        <v>1.1390408426483234</v>
      </c>
      <c r="AH12" s="68">
        <v>0.9492007022069362</v>
      </c>
      <c r="AI12" s="68">
        <v>0.50624037451036596</v>
      </c>
      <c r="AK12" s="68">
        <v>0</v>
      </c>
      <c r="AL12" s="68">
        <v>0</v>
      </c>
      <c r="AM12" s="68">
        <v>0</v>
      </c>
      <c r="AN12" s="68">
        <v>0</v>
      </c>
      <c r="AO12" s="68">
        <v>0</v>
      </c>
      <c r="AP12" s="68">
        <v>0</v>
      </c>
      <c r="AQ12" s="68">
        <v>0</v>
      </c>
      <c r="AS12" s="68">
        <v>0</v>
      </c>
      <c r="AT12" s="68">
        <v>0</v>
      </c>
      <c r="AU12" s="68">
        <v>0</v>
      </c>
      <c r="AV12" s="68">
        <v>0</v>
      </c>
      <c r="AW12" s="68">
        <v>52.79155476419524</v>
      </c>
      <c r="AX12" s="68">
        <v>86.669851144865277</v>
      </c>
      <c r="AY12" s="68">
        <v>98.777027326574952</v>
      </c>
      <c r="BA12" s="68">
        <v>0</v>
      </c>
      <c r="BB12" s="68">
        <v>0</v>
      </c>
      <c r="BC12" s="68">
        <v>0</v>
      </c>
      <c r="BD12" s="68">
        <v>0</v>
      </c>
      <c r="BE12" s="68">
        <v>52.79155476419524</v>
      </c>
      <c r="BF12" s="68">
        <v>86.669851144865277</v>
      </c>
      <c r="BG12" s="68">
        <v>98.777027326574952</v>
      </c>
      <c r="BI12" s="68">
        <v>0</v>
      </c>
      <c r="BJ12" s="68">
        <v>0</v>
      </c>
      <c r="BK12" s="68">
        <v>0</v>
      </c>
      <c r="BL12" s="68">
        <v>0</v>
      </c>
      <c r="BM12" s="68">
        <v>0</v>
      </c>
      <c r="BN12" s="68">
        <v>0</v>
      </c>
      <c r="BO12" s="68">
        <v>0</v>
      </c>
      <c r="BP12" s="6"/>
      <c r="BQ12" s="12">
        <v>0</v>
      </c>
      <c r="BR12" s="12">
        <v>0</v>
      </c>
      <c r="BS12" s="12">
        <v>0</v>
      </c>
      <c r="BT12" s="12">
        <v>0</v>
      </c>
      <c r="BU12" s="12">
        <v>0</v>
      </c>
      <c r="BV12" s="12">
        <v>0</v>
      </c>
      <c r="BW12" s="12">
        <v>0</v>
      </c>
      <c r="BX12" s="12">
        <v>0</v>
      </c>
      <c r="BY12" s="11"/>
      <c r="BZ12" s="12">
        <v>0</v>
      </c>
      <c r="CA12" s="12">
        <v>0</v>
      </c>
      <c r="CB12" s="12">
        <v>0</v>
      </c>
      <c r="CC12" s="12">
        <v>0</v>
      </c>
      <c r="CD12" s="12">
        <v>0</v>
      </c>
      <c r="CE12" s="12">
        <v>0</v>
      </c>
      <c r="CF12" s="12">
        <v>0</v>
      </c>
      <c r="CG12" s="11"/>
      <c r="CH12" s="12">
        <v>0</v>
      </c>
      <c r="CI12" s="12">
        <v>0</v>
      </c>
      <c r="CJ12" s="12">
        <v>0</v>
      </c>
      <c r="CK12" s="12">
        <v>0</v>
      </c>
      <c r="CL12" s="12">
        <v>0</v>
      </c>
      <c r="CM12" s="12">
        <v>0</v>
      </c>
      <c r="CN12" s="12">
        <v>0</v>
      </c>
      <c r="CO12" s="11"/>
      <c r="CP12" s="12">
        <v>0</v>
      </c>
      <c r="CQ12" s="12">
        <v>0</v>
      </c>
      <c r="CR12" s="12">
        <v>0</v>
      </c>
      <c r="CS12" s="12">
        <v>0</v>
      </c>
      <c r="CT12" s="12">
        <v>0</v>
      </c>
      <c r="CU12" s="12">
        <v>0</v>
      </c>
      <c r="CV12" s="12">
        <v>0</v>
      </c>
      <c r="CW12" s="11"/>
      <c r="CX12" s="12">
        <v>0</v>
      </c>
      <c r="CY12" s="12">
        <v>0</v>
      </c>
      <c r="CZ12" s="12">
        <v>0</v>
      </c>
      <c r="DA12" s="12">
        <v>0</v>
      </c>
      <c r="DB12" s="12">
        <v>0</v>
      </c>
      <c r="DC12" s="12">
        <v>0</v>
      </c>
      <c r="DD12" s="12">
        <v>0</v>
      </c>
      <c r="DE12" s="11"/>
      <c r="DF12" s="12">
        <v>0</v>
      </c>
      <c r="DG12" s="12">
        <v>0</v>
      </c>
      <c r="DH12" s="12">
        <v>0</v>
      </c>
      <c r="DI12" s="12">
        <v>0</v>
      </c>
      <c r="DJ12" s="12">
        <v>0</v>
      </c>
      <c r="DK12" s="12">
        <v>0</v>
      </c>
      <c r="DL12" s="12">
        <v>0</v>
      </c>
      <c r="DM12" s="11"/>
      <c r="DN12" s="11"/>
      <c r="DO12" s="11"/>
      <c r="DP12" s="11"/>
      <c r="DQ12" s="11"/>
      <c r="DR12" s="11"/>
      <c r="DS12" s="11"/>
      <c r="DT12" s="11"/>
      <c r="DU12" s="11"/>
      <c r="DV12" s="11"/>
      <c r="DW12" s="11"/>
      <c r="DX12" s="11"/>
      <c r="DY12" s="11"/>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row>
    <row r="13" spans="1:350" x14ac:dyDescent="0.25">
      <c r="A13" s="6"/>
      <c r="B13" s="184" t="str">
        <f t="shared" si="0"/>
        <v>OSKRBA Z ENERGIJO/RABA PRIMARNE ENERGIJE</v>
      </c>
      <c r="C13" s="66" t="s">
        <v>12</v>
      </c>
      <c r="D13" s="102" t="s">
        <v>16</v>
      </c>
      <c r="E13" s="68">
        <v>803.14872637814085</v>
      </c>
      <c r="F13" s="68">
        <v>786.1432820292348</v>
      </c>
      <c r="G13" s="68">
        <v>783.7357916308398</v>
      </c>
      <c r="H13" s="68">
        <v>782.09091735931963</v>
      </c>
      <c r="I13" s="68">
        <v>740.62315677844663</v>
      </c>
      <c r="J13" s="68">
        <v>783.31256816661892</v>
      </c>
      <c r="K13" s="68">
        <v>732.78619766886402</v>
      </c>
      <c r="L13" s="68">
        <v>705.34910881819053</v>
      </c>
      <c r="M13" s="68">
        <v>687.41745619566245</v>
      </c>
      <c r="N13" s="68">
        <v>621.15449785038686</v>
      </c>
      <c r="O13" s="68">
        <v>659.10868978694964</v>
      </c>
      <c r="P13" s="68">
        <v>698.81681742619651</v>
      </c>
      <c r="Q13" s="68">
        <v>733.02873726951361</v>
      </c>
      <c r="R13" s="172"/>
      <c r="T13" s="68">
        <v>713.20481921335193</v>
      </c>
      <c r="U13" s="68">
        <v>745.80796244004966</v>
      </c>
      <c r="V13" s="68">
        <v>919.54571104189051</v>
      </c>
      <c r="W13" s="68">
        <v>1229.2784811991335</v>
      </c>
      <c r="X13" s="68">
        <v>1266.6116474392804</v>
      </c>
      <c r="Y13" s="68">
        <v>1599.7862484206908</v>
      </c>
      <c r="Z13" s="68">
        <v>1710.2855623912876</v>
      </c>
      <c r="AA13" s="68">
        <v>1795.6582716799192</v>
      </c>
      <c r="AC13" s="68">
        <v>741.16769142979422</v>
      </c>
      <c r="AD13" s="68">
        <v>927.91028336203885</v>
      </c>
      <c r="AE13" s="68">
        <v>959.28146869473699</v>
      </c>
      <c r="AF13" s="68">
        <v>1041.660527394662</v>
      </c>
      <c r="AG13" s="68">
        <v>1068.7867659225165</v>
      </c>
      <c r="AH13" s="68">
        <v>1147.4109025556854</v>
      </c>
      <c r="AI13" s="68">
        <v>1209.8086964368365</v>
      </c>
      <c r="AK13" s="68">
        <v>740.18256743942095</v>
      </c>
      <c r="AL13" s="68">
        <v>924.3386117539103</v>
      </c>
      <c r="AM13" s="68">
        <v>951.42414837982847</v>
      </c>
      <c r="AN13" s="68">
        <v>1336.36173294686</v>
      </c>
      <c r="AO13" s="68">
        <v>1375.4959090210036</v>
      </c>
      <c r="AP13" s="68">
        <v>1842.3469906453686</v>
      </c>
      <c r="AQ13" s="68">
        <v>1885.4577338021636</v>
      </c>
      <c r="AS13" s="68">
        <v>718.16400448482807</v>
      </c>
      <c r="AT13" s="68">
        <v>856.52614603305551</v>
      </c>
      <c r="AU13" s="68">
        <v>898.60176355895942</v>
      </c>
      <c r="AV13" s="68">
        <v>964.64464839396805</v>
      </c>
      <c r="AW13" s="68">
        <v>1007.6139194762754</v>
      </c>
      <c r="AX13" s="68">
        <v>1039.5425995478452</v>
      </c>
      <c r="AY13" s="68">
        <v>1053.2826459996475</v>
      </c>
      <c r="BA13" s="68">
        <v>718.16400448482807</v>
      </c>
      <c r="BB13" s="68">
        <v>856.52614603305551</v>
      </c>
      <c r="BC13" s="68">
        <v>898.60176355895942</v>
      </c>
      <c r="BD13" s="68">
        <v>1221.1232558248712</v>
      </c>
      <c r="BE13" s="68">
        <v>1274.5222160343824</v>
      </c>
      <c r="BF13" s="68">
        <v>1640.6270427313082</v>
      </c>
      <c r="BG13" s="68">
        <v>1758.1056289609683</v>
      </c>
      <c r="BI13" s="68">
        <v>825.75713237934553</v>
      </c>
      <c r="BJ13" s="68">
        <v>848.30681023547504</v>
      </c>
      <c r="BK13" s="68">
        <v>858.87681837892148</v>
      </c>
      <c r="BL13" s="68">
        <v>871.77005724154492</v>
      </c>
      <c r="BM13" s="68">
        <v>888.49281261491888</v>
      </c>
      <c r="BN13" s="68">
        <v>905.29428399792846</v>
      </c>
      <c r="BO13" s="68">
        <v>922.98051767203719</v>
      </c>
      <c r="BP13" s="6"/>
      <c r="BQ13" s="12">
        <v>0</v>
      </c>
      <c r="BR13" s="12">
        <v>0</v>
      </c>
      <c r="BS13" s="12">
        <v>0</v>
      </c>
      <c r="BT13" s="12">
        <v>0</v>
      </c>
      <c r="BU13" s="12">
        <v>0</v>
      </c>
      <c r="BV13" s="12">
        <v>0</v>
      </c>
      <c r="BW13" s="12">
        <v>0</v>
      </c>
      <c r="BX13" s="12">
        <v>0</v>
      </c>
      <c r="BY13" s="11"/>
      <c r="BZ13" s="12">
        <v>0</v>
      </c>
      <c r="CA13" s="12">
        <v>0</v>
      </c>
      <c r="CB13" s="12">
        <v>0</v>
      </c>
      <c r="CC13" s="12">
        <v>0</v>
      </c>
      <c r="CD13" s="12">
        <v>0</v>
      </c>
      <c r="CE13" s="12">
        <v>0</v>
      </c>
      <c r="CF13" s="12">
        <v>0</v>
      </c>
      <c r="CG13" s="11"/>
      <c r="CH13" s="12">
        <v>0</v>
      </c>
      <c r="CI13" s="12">
        <v>0</v>
      </c>
      <c r="CJ13" s="12">
        <v>0</v>
      </c>
      <c r="CK13" s="12">
        <v>0</v>
      </c>
      <c r="CL13" s="12">
        <v>0</v>
      </c>
      <c r="CM13" s="12">
        <v>0</v>
      </c>
      <c r="CN13" s="12">
        <v>0</v>
      </c>
      <c r="CO13" s="11"/>
      <c r="CP13" s="12">
        <v>0</v>
      </c>
      <c r="CQ13" s="12">
        <v>0</v>
      </c>
      <c r="CR13" s="12">
        <v>0</v>
      </c>
      <c r="CS13" s="12">
        <v>0</v>
      </c>
      <c r="CT13" s="12">
        <v>0</v>
      </c>
      <c r="CU13" s="12">
        <v>0</v>
      </c>
      <c r="CV13" s="12">
        <v>0</v>
      </c>
      <c r="CW13" s="11"/>
      <c r="CX13" s="12">
        <v>0</v>
      </c>
      <c r="CY13" s="12">
        <v>0</v>
      </c>
      <c r="CZ13" s="12">
        <v>0</v>
      </c>
      <c r="DA13" s="12">
        <v>0</v>
      </c>
      <c r="DB13" s="12">
        <v>0</v>
      </c>
      <c r="DC13" s="12">
        <v>0</v>
      </c>
      <c r="DD13" s="12">
        <v>0</v>
      </c>
      <c r="DE13" s="11"/>
      <c r="DF13" s="12">
        <v>0</v>
      </c>
      <c r="DG13" s="12">
        <v>0</v>
      </c>
      <c r="DH13" s="12">
        <v>0</v>
      </c>
      <c r="DI13" s="12">
        <v>0</v>
      </c>
      <c r="DJ13" s="12">
        <v>0</v>
      </c>
      <c r="DK13" s="12">
        <v>0</v>
      </c>
      <c r="DL13" s="12">
        <v>0</v>
      </c>
      <c r="DM13" s="11"/>
      <c r="DN13" s="11"/>
      <c r="DO13" s="11"/>
      <c r="DP13" s="11"/>
      <c r="DQ13" s="11"/>
      <c r="DR13" s="11"/>
      <c r="DS13" s="11"/>
      <c r="DT13" s="11"/>
      <c r="DU13" s="11"/>
      <c r="DV13" s="11"/>
      <c r="DW13" s="11"/>
      <c r="DX13" s="11"/>
      <c r="DY13" s="11"/>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row>
    <row r="14" spans="1:350" x14ac:dyDescent="0.25">
      <c r="A14" s="6"/>
      <c r="B14" s="184" t="str">
        <f t="shared" si="0"/>
        <v>OSKRBA Z ENERGIJO/RABA PRIMARNE ENERGIJE</v>
      </c>
      <c r="C14" s="71" t="s">
        <v>28</v>
      </c>
      <c r="D14" s="102" t="s">
        <v>16</v>
      </c>
      <c r="E14" s="72">
        <v>803.14872637814085</v>
      </c>
      <c r="F14" s="72">
        <v>786.1432820292348</v>
      </c>
      <c r="G14" s="72">
        <v>783.7357916308398</v>
      </c>
      <c r="H14" s="72">
        <v>782.09091735931963</v>
      </c>
      <c r="I14" s="72">
        <v>740.62315677844663</v>
      </c>
      <c r="J14" s="72">
        <v>783.31256816661892</v>
      </c>
      <c r="K14" s="72">
        <v>732.78619766886402</v>
      </c>
      <c r="L14" s="72">
        <v>705.34910881819053</v>
      </c>
      <c r="M14" s="72">
        <v>687.41745619566245</v>
      </c>
      <c r="N14" s="72">
        <v>621.15449785038686</v>
      </c>
      <c r="O14" s="72">
        <v>659.10868978694964</v>
      </c>
      <c r="P14" s="72">
        <v>698.81681742619651</v>
      </c>
      <c r="Q14" s="72">
        <v>733.02873726951361</v>
      </c>
      <c r="R14" s="173"/>
      <c r="T14" s="72">
        <v>713.20481921335193</v>
      </c>
      <c r="U14" s="72">
        <v>745.80796244004966</v>
      </c>
      <c r="V14" s="72">
        <v>919.54571104189051</v>
      </c>
      <c r="W14" s="72">
        <v>1229.2784811991335</v>
      </c>
      <c r="X14" s="72">
        <v>1266.6116474392804</v>
      </c>
      <c r="Y14" s="72">
        <v>1599.7862484206908</v>
      </c>
      <c r="Z14" s="72">
        <v>1710.2855623912876</v>
      </c>
      <c r="AA14" s="72">
        <v>1795.6582716799192</v>
      </c>
      <c r="AC14" s="72">
        <v>741.16769142979422</v>
      </c>
      <c r="AD14" s="72">
        <v>927.91028336203885</v>
      </c>
      <c r="AE14" s="72">
        <v>959.28146869473699</v>
      </c>
      <c r="AF14" s="68">
        <v>989.58889575163789</v>
      </c>
      <c r="AG14" s="68">
        <v>961.95129441933068</v>
      </c>
      <c r="AH14" s="68">
        <v>860.81156361822605</v>
      </c>
      <c r="AI14" s="68">
        <v>483.92347857473482</v>
      </c>
      <c r="AK14" s="72">
        <v>740.18256743942095</v>
      </c>
      <c r="AL14" s="72">
        <v>924.3386117539103</v>
      </c>
      <c r="AM14" s="72">
        <v>945.33527947460868</v>
      </c>
      <c r="AN14" s="72">
        <v>1265.4159600806047</v>
      </c>
      <c r="AO14" s="72">
        <v>1233.4686415458136</v>
      </c>
      <c r="AP14" s="72">
        <v>1372.6508457608381</v>
      </c>
      <c r="AQ14" s="72">
        <v>744.29390431355421</v>
      </c>
      <c r="AS14" s="72">
        <v>718.16400448482807</v>
      </c>
      <c r="AT14" s="72">
        <v>856.52614603305551</v>
      </c>
      <c r="AU14" s="72">
        <v>808.74158720306366</v>
      </c>
      <c r="AV14" s="72">
        <v>819.94795113487282</v>
      </c>
      <c r="AW14" s="72">
        <v>755.71043960720647</v>
      </c>
      <c r="AX14" s="72">
        <v>415.81703981913819</v>
      </c>
      <c r="AY14" s="72">
        <v>0</v>
      </c>
      <c r="BA14" s="72">
        <v>718.16400448482807</v>
      </c>
      <c r="BB14" s="72">
        <v>856.52614603305551</v>
      </c>
      <c r="BC14" s="72">
        <v>808.74158720306366</v>
      </c>
      <c r="BD14" s="72">
        <v>1037.9547674511405</v>
      </c>
      <c r="BE14" s="72">
        <v>955.89166202578656</v>
      </c>
      <c r="BF14" s="72">
        <v>656.25081709252356</v>
      </c>
      <c r="BG14" s="72">
        <v>0</v>
      </c>
      <c r="BI14" s="72">
        <v>825.75713237934553</v>
      </c>
      <c r="BJ14" s="72">
        <v>848.30681023547504</v>
      </c>
      <c r="BK14" s="72">
        <v>858.87681837892148</v>
      </c>
      <c r="BL14" s="72">
        <v>871.77005724154492</v>
      </c>
      <c r="BM14" s="72">
        <v>888.49281261491888</v>
      </c>
      <c r="BN14" s="72">
        <v>905.29428399792846</v>
      </c>
      <c r="BO14" s="72">
        <v>922.98051767203719</v>
      </c>
      <c r="BP14" s="6"/>
      <c r="BQ14" s="12">
        <v>0</v>
      </c>
      <c r="BR14" s="12">
        <v>0</v>
      </c>
      <c r="BS14" s="12">
        <v>0</v>
      </c>
      <c r="BT14" s="12">
        <v>0</v>
      </c>
      <c r="BU14" s="12">
        <v>0</v>
      </c>
      <c r="BV14" s="12">
        <v>0</v>
      </c>
      <c r="BW14" s="12">
        <v>0</v>
      </c>
      <c r="BX14" s="12">
        <v>0</v>
      </c>
      <c r="BY14" s="13"/>
      <c r="BZ14" s="12">
        <v>0</v>
      </c>
      <c r="CA14" s="12">
        <v>0</v>
      </c>
      <c r="CB14" s="12">
        <v>0</v>
      </c>
      <c r="CC14" s="12">
        <v>0</v>
      </c>
      <c r="CD14" s="12">
        <v>0</v>
      </c>
      <c r="CE14" s="12">
        <v>0</v>
      </c>
      <c r="CF14" s="12">
        <v>0</v>
      </c>
      <c r="CG14" s="11"/>
      <c r="CH14" s="12">
        <v>0</v>
      </c>
      <c r="CI14" s="12">
        <v>0</v>
      </c>
      <c r="CJ14" s="12">
        <v>0</v>
      </c>
      <c r="CK14" s="12">
        <v>0</v>
      </c>
      <c r="CL14" s="12">
        <v>0</v>
      </c>
      <c r="CM14" s="12">
        <v>0</v>
      </c>
      <c r="CN14" s="12">
        <v>0</v>
      </c>
      <c r="CO14" s="11"/>
      <c r="CP14" s="12">
        <v>0</v>
      </c>
      <c r="CQ14" s="12">
        <v>0</v>
      </c>
      <c r="CR14" s="12">
        <v>0</v>
      </c>
      <c r="CS14" s="12">
        <v>0</v>
      </c>
      <c r="CT14" s="12">
        <v>0</v>
      </c>
      <c r="CU14" s="12">
        <v>0</v>
      </c>
      <c r="CV14" s="12">
        <v>0</v>
      </c>
      <c r="CW14" s="11"/>
      <c r="CX14" s="12">
        <v>0</v>
      </c>
      <c r="CY14" s="12">
        <v>0</v>
      </c>
      <c r="CZ14" s="12">
        <v>0</v>
      </c>
      <c r="DA14" s="12">
        <v>0</v>
      </c>
      <c r="DB14" s="12">
        <v>0</v>
      </c>
      <c r="DC14" s="12">
        <v>0</v>
      </c>
      <c r="DD14" s="12">
        <v>0</v>
      </c>
      <c r="DE14" s="11"/>
      <c r="DF14" s="12">
        <v>0</v>
      </c>
      <c r="DG14" s="12">
        <v>0</v>
      </c>
      <c r="DH14" s="12">
        <v>0</v>
      </c>
      <c r="DI14" s="12">
        <v>0</v>
      </c>
      <c r="DJ14" s="12">
        <v>0</v>
      </c>
      <c r="DK14" s="12">
        <v>0</v>
      </c>
      <c r="DL14" s="12">
        <v>0</v>
      </c>
      <c r="DM14" s="11"/>
      <c r="DN14" s="11"/>
      <c r="DO14" s="11"/>
      <c r="DP14" s="11"/>
      <c r="DQ14" s="11"/>
      <c r="DR14" s="11"/>
      <c r="DS14" s="11"/>
      <c r="DT14" s="11"/>
      <c r="DU14" s="11"/>
      <c r="DV14" s="11"/>
      <c r="DW14" s="11"/>
      <c r="DX14" s="11"/>
      <c r="DY14" s="11"/>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row>
    <row r="15" spans="1:350" x14ac:dyDescent="0.25">
      <c r="A15" s="6"/>
      <c r="B15" s="184" t="str">
        <f t="shared" si="0"/>
        <v>OSKRBA Z ENERGIJO/RABA PRIMARNE ENERGIJE</v>
      </c>
      <c r="C15" s="71" t="s">
        <v>78</v>
      </c>
      <c r="D15" s="102" t="s">
        <v>16</v>
      </c>
      <c r="E15" s="72">
        <v>0</v>
      </c>
      <c r="F15" s="72">
        <v>0</v>
      </c>
      <c r="G15" s="72">
        <v>0</v>
      </c>
      <c r="H15" s="72">
        <v>0</v>
      </c>
      <c r="I15" s="72">
        <v>0</v>
      </c>
      <c r="J15" s="72">
        <v>0</v>
      </c>
      <c r="K15" s="72">
        <v>0</v>
      </c>
      <c r="L15" s="72">
        <v>0</v>
      </c>
      <c r="M15" s="72">
        <v>0</v>
      </c>
      <c r="N15" s="72">
        <v>0</v>
      </c>
      <c r="O15" s="72">
        <v>0</v>
      </c>
      <c r="P15" s="72">
        <v>0</v>
      </c>
      <c r="Q15" s="72">
        <v>0</v>
      </c>
      <c r="R15" s="173"/>
      <c r="T15" s="72">
        <v>0</v>
      </c>
      <c r="U15" s="72">
        <v>0</v>
      </c>
      <c r="V15" s="72">
        <v>0</v>
      </c>
      <c r="W15" s="72">
        <v>0</v>
      </c>
      <c r="X15" s="72">
        <v>0</v>
      </c>
      <c r="Y15" s="72">
        <v>0</v>
      </c>
      <c r="Z15" s="72">
        <v>0</v>
      </c>
      <c r="AA15" s="72">
        <v>0</v>
      </c>
      <c r="AC15" s="72">
        <v>0</v>
      </c>
      <c r="AD15" s="72">
        <v>0</v>
      </c>
      <c r="AE15" s="72">
        <v>0</v>
      </c>
      <c r="AF15" s="68">
        <v>52.071631643024119</v>
      </c>
      <c r="AG15" s="68">
        <v>106.83547150318581</v>
      </c>
      <c r="AH15" s="68">
        <v>286.59933893745972</v>
      </c>
      <c r="AI15" s="68">
        <v>725.88521786210174</v>
      </c>
      <c r="AK15" s="72">
        <v>0</v>
      </c>
      <c r="AL15" s="72">
        <v>0</v>
      </c>
      <c r="AM15" s="72">
        <v>6.0888689052197407</v>
      </c>
      <c r="AN15" s="72">
        <v>70.945772866255098</v>
      </c>
      <c r="AO15" s="72">
        <v>142.02726747519009</v>
      </c>
      <c r="AP15" s="72">
        <v>469.69614488453061</v>
      </c>
      <c r="AQ15" s="72">
        <v>1141.1638294886093</v>
      </c>
      <c r="AS15" s="72">
        <v>0</v>
      </c>
      <c r="AT15" s="72">
        <v>0</v>
      </c>
      <c r="AU15" s="72">
        <v>89.860176355895803</v>
      </c>
      <c r="AV15" s="72">
        <v>144.69669725909517</v>
      </c>
      <c r="AW15" s="72">
        <v>251.90347986906886</v>
      </c>
      <c r="AX15" s="72">
        <v>623.72555972870714</v>
      </c>
      <c r="AY15" s="72">
        <v>1053.2826459996475</v>
      </c>
      <c r="BA15" s="72">
        <v>0</v>
      </c>
      <c r="BB15" s="72">
        <v>0</v>
      </c>
      <c r="BC15" s="72">
        <v>89.860176355895803</v>
      </c>
      <c r="BD15" s="72">
        <v>183.16848837373061</v>
      </c>
      <c r="BE15" s="72">
        <v>318.6305540085956</v>
      </c>
      <c r="BF15" s="72">
        <v>984.37622563878494</v>
      </c>
      <c r="BG15" s="72">
        <v>1758.1056289609683</v>
      </c>
      <c r="BI15" s="72">
        <v>0</v>
      </c>
      <c r="BJ15" s="72">
        <v>0</v>
      </c>
      <c r="BK15" s="72">
        <v>0</v>
      </c>
      <c r="BL15" s="72">
        <v>0</v>
      </c>
      <c r="BM15" s="72">
        <v>0</v>
      </c>
      <c r="BN15" s="72">
        <v>0</v>
      </c>
      <c r="BO15" s="72">
        <v>0</v>
      </c>
      <c r="BP15" s="6"/>
      <c r="BQ15" s="12">
        <v>0</v>
      </c>
      <c r="BR15" s="12">
        <v>0</v>
      </c>
      <c r="BS15" s="12">
        <v>0</v>
      </c>
      <c r="BT15" s="12">
        <v>0</v>
      </c>
      <c r="BU15" s="12">
        <v>0</v>
      </c>
      <c r="BV15" s="12">
        <v>0</v>
      </c>
      <c r="BW15" s="12">
        <v>0</v>
      </c>
      <c r="BX15" s="12">
        <v>0</v>
      </c>
      <c r="BY15" s="13"/>
      <c r="BZ15" s="12">
        <v>0</v>
      </c>
      <c r="CA15" s="12">
        <v>0</v>
      </c>
      <c r="CB15" s="12">
        <v>0</v>
      </c>
      <c r="CC15" s="12">
        <v>0</v>
      </c>
      <c r="CD15" s="12">
        <v>0</v>
      </c>
      <c r="CE15" s="12">
        <v>0</v>
      </c>
      <c r="CF15" s="12">
        <v>0</v>
      </c>
      <c r="CG15" s="11"/>
      <c r="CH15" s="12">
        <v>0</v>
      </c>
      <c r="CI15" s="12">
        <v>0</v>
      </c>
      <c r="CJ15" s="12">
        <v>0</v>
      </c>
      <c r="CK15" s="12">
        <v>0</v>
      </c>
      <c r="CL15" s="12">
        <v>0</v>
      </c>
      <c r="CM15" s="12">
        <v>0</v>
      </c>
      <c r="CN15" s="12">
        <v>0</v>
      </c>
      <c r="CO15" s="11"/>
      <c r="CP15" s="12">
        <v>0</v>
      </c>
      <c r="CQ15" s="12">
        <v>0</v>
      </c>
      <c r="CR15" s="12">
        <v>0</v>
      </c>
      <c r="CS15" s="12">
        <v>0</v>
      </c>
      <c r="CT15" s="12">
        <v>0</v>
      </c>
      <c r="CU15" s="12">
        <v>0</v>
      </c>
      <c r="CV15" s="12">
        <v>0</v>
      </c>
      <c r="CW15" s="11"/>
      <c r="CX15" s="12">
        <v>0</v>
      </c>
      <c r="CY15" s="12">
        <v>0</v>
      </c>
      <c r="CZ15" s="12">
        <v>0</v>
      </c>
      <c r="DA15" s="12">
        <v>0</v>
      </c>
      <c r="DB15" s="12">
        <v>0</v>
      </c>
      <c r="DC15" s="12">
        <v>0</v>
      </c>
      <c r="DD15" s="12">
        <v>0</v>
      </c>
      <c r="DE15" s="11"/>
      <c r="DF15" s="12">
        <v>0</v>
      </c>
      <c r="DG15" s="12">
        <v>0</v>
      </c>
      <c r="DH15" s="12">
        <v>0</v>
      </c>
      <c r="DI15" s="12">
        <v>0</v>
      </c>
      <c r="DJ15" s="12">
        <v>0</v>
      </c>
      <c r="DK15" s="12">
        <v>0</v>
      </c>
      <c r="DL15" s="12">
        <v>0</v>
      </c>
      <c r="DM15" s="11"/>
      <c r="DN15" s="11"/>
      <c r="DO15" s="11"/>
      <c r="DP15" s="11"/>
      <c r="DQ15" s="11"/>
      <c r="DR15" s="11"/>
      <c r="DS15" s="11"/>
      <c r="DT15" s="11"/>
      <c r="DU15" s="11"/>
      <c r="DV15" s="11"/>
      <c r="DW15" s="11"/>
      <c r="DX15" s="11"/>
      <c r="DY15" s="11"/>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row>
    <row r="16" spans="1:350" x14ac:dyDescent="0.25">
      <c r="A16" s="6"/>
      <c r="B16" s="184" t="str">
        <f t="shared" si="0"/>
        <v>OSKRBA Z ENERGIJO/RABA PRIMARNE ENERGIJE</v>
      </c>
      <c r="C16" s="66" t="s">
        <v>11</v>
      </c>
      <c r="D16" s="102" t="s">
        <v>16</v>
      </c>
      <c r="E16" s="68">
        <v>297.59243336199484</v>
      </c>
      <c r="F16" s="68">
        <v>308.77042132416165</v>
      </c>
      <c r="G16" s="68">
        <v>280.82545141874459</v>
      </c>
      <c r="H16" s="68">
        <v>345.48581255374035</v>
      </c>
      <c r="I16" s="68">
        <v>405.42768701633707</v>
      </c>
      <c r="J16" s="68">
        <v>388.46827171109203</v>
      </c>
      <c r="K16" s="68">
        <v>306.26973344797938</v>
      </c>
      <c r="L16" s="68">
        <v>335.26809974204645</v>
      </c>
      <c r="M16" s="68">
        <v>398.06173688736033</v>
      </c>
      <c r="N16" s="68">
        <v>523.77936371453131</v>
      </c>
      <c r="O16" s="68">
        <v>327.35202063628543</v>
      </c>
      <c r="P16" s="68">
        <v>387.22450558899391</v>
      </c>
      <c r="Q16" s="68">
        <v>332.61779879621673</v>
      </c>
      <c r="R16" s="172"/>
      <c r="T16" s="68">
        <v>338.45453716701996</v>
      </c>
      <c r="U16" s="68">
        <v>381.75321635887065</v>
      </c>
      <c r="V16" s="68">
        <v>381.85973110160057</v>
      </c>
      <c r="W16" s="68">
        <v>392.28013904338866</v>
      </c>
      <c r="X16" s="68">
        <v>392.49316852884863</v>
      </c>
      <c r="Y16" s="68">
        <v>392.70619801430848</v>
      </c>
      <c r="Z16" s="68">
        <v>392.91922749976834</v>
      </c>
      <c r="AA16" s="68">
        <v>393.1322569852282</v>
      </c>
      <c r="AC16" s="68">
        <v>381.88103405014658</v>
      </c>
      <c r="AD16" s="68">
        <v>392.40795673466465</v>
      </c>
      <c r="AE16" s="68">
        <v>405.95328634215497</v>
      </c>
      <c r="AF16" s="68">
        <v>427.79553935516799</v>
      </c>
      <c r="AG16" s="68">
        <v>446.80790056842153</v>
      </c>
      <c r="AH16" s="68">
        <v>456.07434008423297</v>
      </c>
      <c r="AI16" s="68">
        <v>456.60691379788261</v>
      </c>
      <c r="AK16" s="68">
        <v>381.88103405014658</v>
      </c>
      <c r="AL16" s="68">
        <v>392.40795673466465</v>
      </c>
      <c r="AM16" s="68">
        <v>405.95328634215497</v>
      </c>
      <c r="AN16" s="68">
        <v>427.79553935516799</v>
      </c>
      <c r="AO16" s="68">
        <v>446.80790056842153</v>
      </c>
      <c r="AP16" s="68">
        <v>456.07434008423297</v>
      </c>
      <c r="AQ16" s="68">
        <v>456.60691379788261</v>
      </c>
      <c r="AS16" s="68">
        <v>382.42066547686483</v>
      </c>
      <c r="AT16" s="68">
        <v>382.74020970505461</v>
      </c>
      <c r="AU16" s="68">
        <v>393.57253197922023</v>
      </c>
      <c r="AV16" s="68">
        <v>418.91133761591692</v>
      </c>
      <c r="AW16" s="68">
        <v>458.47928281537173</v>
      </c>
      <c r="AX16" s="68">
        <v>476.54856276336704</v>
      </c>
      <c r="AY16" s="68">
        <v>485.61609161939759</v>
      </c>
      <c r="BA16" s="68">
        <v>382.42066547686483</v>
      </c>
      <c r="BB16" s="68">
        <v>382.74020970505461</v>
      </c>
      <c r="BC16" s="68">
        <v>393.57253197922023</v>
      </c>
      <c r="BD16" s="68">
        <v>418.91133761591692</v>
      </c>
      <c r="BE16" s="68">
        <v>458.47928281537173</v>
      </c>
      <c r="BF16" s="68">
        <v>476.54856276336704</v>
      </c>
      <c r="BG16" s="68">
        <v>485.61609161939759</v>
      </c>
      <c r="BI16" s="68">
        <v>116.3922505365466</v>
      </c>
      <c r="BJ16" s="68">
        <v>116.3922505365466</v>
      </c>
      <c r="BK16" s="68">
        <v>116.3922505365466</v>
      </c>
      <c r="BL16" s="68">
        <v>116.3922505365466</v>
      </c>
      <c r="BM16" s="68">
        <v>116.3922505365466</v>
      </c>
      <c r="BN16" s="68">
        <v>116.3922505365466</v>
      </c>
      <c r="BO16" s="68">
        <v>116.3922505365466</v>
      </c>
      <c r="BP16" s="6"/>
      <c r="BQ16" s="12">
        <v>0</v>
      </c>
      <c r="BR16" s="12">
        <v>0</v>
      </c>
      <c r="BS16" s="12">
        <v>0</v>
      </c>
      <c r="BT16" s="12">
        <v>0</v>
      </c>
      <c r="BU16" s="12">
        <v>0</v>
      </c>
      <c r="BV16" s="12">
        <v>0</v>
      </c>
      <c r="BW16" s="12">
        <v>0</v>
      </c>
      <c r="BX16" s="12">
        <v>0</v>
      </c>
      <c r="BY16" s="11"/>
      <c r="BZ16" s="12">
        <v>0</v>
      </c>
      <c r="CA16" s="12">
        <v>0</v>
      </c>
      <c r="CB16" s="12">
        <v>0</v>
      </c>
      <c r="CC16" s="12">
        <v>0</v>
      </c>
      <c r="CD16" s="12">
        <v>0</v>
      </c>
      <c r="CE16" s="12">
        <v>0</v>
      </c>
      <c r="CF16" s="12">
        <v>0</v>
      </c>
      <c r="CG16" s="11"/>
      <c r="CH16" s="12">
        <v>0</v>
      </c>
      <c r="CI16" s="12">
        <v>0</v>
      </c>
      <c r="CJ16" s="12">
        <v>0</v>
      </c>
      <c r="CK16" s="12">
        <v>0</v>
      </c>
      <c r="CL16" s="12">
        <v>0</v>
      </c>
      <c r="CM16" s="12">
        <v>0</v>
      </c>
      <c r="CN16" s="12">
        <v>0</v>
      </c>
      <c r="CO16" s="11"/>
      <c r="CP16" s="12">
        <v>0</v>
      </c>
      <c r="CQ16" s="12">
        <v>0</v>
      </c>
      <c r="CR16" s="12">
        <v>0</v>
      </c>
      <c r="CS16" s="12">
        <v>0</v>
      </c>
      <c r="CT16" s="12">
        <v>0</v>
      </c>
      <c r="CU16" s="12">
        <v>0</v>
      </c>
      <c r="CV16" s="12">
        <v>0</v>
      </c>
      <c r="CW16" s="11"/>
      <c r="CX16" s="12">
        <v>0</v>
      </c>
      <c r="CY16" s="12">
        <v>0</v>
      </c>
      <c r="CZ16" s="12">
        <v>0</v>
      </c>
      <c r="DA16" s="12">
        <v>0</v>
      </c>
      <c r="DB16" s="12">
        <v>0</v>
      </c>
      <c r="DC16" s="12">
        <v>0</v>
      </c>
      <c r="DD16" s="12">
        <v>0</v>
      </c>
      <c r="DE16" s="11"/>
      <c r="DF16" s="12">
        <v>0</v>
      </c>
      <c r="DG16" s="12">
        <v>0</v>
      </c>
      <c r="DH16" s="12">
        <v>0</v>
      </c>
      <c r="DI16" s="12">
        <v>0</v>
      </c>
      <c r="DJ16" s="12">
        <v>0</v>
      </c>
      <c r="DK16" s="12">
        <v>0</v>
      </c>
      <c r="DL16" s="12">
        <v>0</v>
      </c>
      <c r="DM16" s="11"/>
      <c r="DN16" s="11"/>
      <c r="DO16" s="11"/>
      <c r="DP16" s="11"/>
      <c r="DQ16" s="11"/>
      <c r="DR16" s="11"/>
      <c r="DS16" s="11"/>
      <c r="DT16" s="11"/>
      <c r="DU16" s="11"/>
      <c r="DV16" s="11"/>
      <c r="DW16" s="11"/>
      <c r="DX16" s="11"/>
      <c r="DY16" s="11"/>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row>
    <row r="17" spans="1:350" x14ac:dyDescent="0.25">
      <c r="A17" s="6"/>
      <c r="B17" s="184" t="str">
        <f t="shared" si="0"/>
        <v>OSKRBA Z ENERGIJO/RABA PRIMARNE ENERGIJE</v>
      </c>
      <c r="C17" s="66" t="s">
        <v>10</v>
      </c>
      <c r="D17" s="102" t="s">
        <v>16</v>
      </c>
      <c r="E17" s="68">
        <v>1533.1300971885664</v>
      </c>
      <c r="F17" s="68">
        <v>1445.5822194429243</v>
      </c>
      <c r="G17" s="68">
        <v>1483.8844159566427</v>
      </c>
      <c r="H17" s="68">
        <v>1634.4876104119437</v>
      </c>
      <c r="I17" s="68">
        <v>1495.3490189947624</v>
      </c>
      <c r="J17" s="68">
        <v>1473.9756116626277</v>
      </c>
      <c r="K17" s="68">
        <v>1619.3095182261129</v>
      </c>
      <c r="L17" s="68">
        <v>1440.3538393392218</v>
      </c>
      <c r="M17" s="68">
        <v>1380.8632324969383</v>
      </c>
      <c r="N17" s="68">
        <v>1659.6659631569344</v>
      </c>
      <c r="O17" s="68">
        <v>1471.7134370358788</v>
      </c>
      <c r="P17" s="68">
        <v>1488.9697490815288</v>
      </c>
      <c r="Q17" s="68">
        <v>1637.6851924229395</v>
      </c>
      <c r="R17" s="172"/>
      <c r="T17" s="68">
        <v>1633.3150941921363</v>
      </c>
      <c r="U17" s="68">
        <v>1451.0822340887401</v>
      </c>
      <c r="V17" s="68">
        <v>1450.0337872760415</v>
      </c>
      <c r="W17" s="68">
        <v>1450.449921304064</v>
      </c>
      <c r="X17" s="68">
        <v>1450.0019940431696</v>
      </c>
      <c r="Y17" s="68">
        <v>1450.8588925088798</v>
      </c>
      <c r="Z17" s="68">
        <v>0</v>
      </c>
      <c r="AA17" s="68">
        <v>0</v>
      </c>
      <c r="AC17" s="68">
        <v>1450.2962949451005</v>
      </c>
      <c r="AD17" s="68">
        <v>1450.7725597744659</v>
      </c>
      <c r="AE17" s="68">
        <v>1450.0649940421158</v>
      </c>
      <c r="AF17" s="68">
        <v>1450.5145259045103</v>
      </c>
      <c r="AG17" s="68">
        <v>3587.6127459802237</v>
      </c>
      <c r="AH17" s="68">
        <v>2137.2365885759373</v>
      </c>
      <c r="AI17" s="68">
        <v>2138.6284452147952</v>
      </c>
      <c r="AK17" s="68">
        <v>1450.2962949451005</v>
      </c>
      <c r="AL17" s="68">
        <v>1450.7725597744659</v>
      </c>
      <c r="AM17" s="68">
        <v>1450.0649940421158</v>
      </c>
      <c r="AN17" s="68">
        <v>1450.6444248107416</v>
      </c>
      <c r="AO17" s="68">
        <v>1449.795840902477</v>
      </c>
      <c r="AP17" s="68">
        <v>0</v>
      </c>
      <c r="AQ17" s="68">
        <v>0</v>
      </c>
      <c r="AS17" s="68">
        <v>1466.7525213427875</v>
      </c>
      <c r="AT17" s="68">
        <v>1465.982816862178</v>
      </c>
      <c r="AU17" s="68">
        <v>1466.4884137721244</v>
      </c>
      <c r="AV17" s="68">
        <v>1467.9022783362095</v>
      </c>
      <c r="AW17" s="68">
        <v>3627.8635906662544</v>
      </c>
      <c r="AX17" s="68">
        <v>2161.6262065006749</v>
      </c>
      <c r="AY17" s="68">
        <v>2162.8916427182198</v>
      </c>
      <c r="BA17" s="68">
        <v>1466.7525213427875</v>
      </c>
      <c r="BB17" s="68">
        <v>1465.982816862178</v>
      </c>
      <c r="BC17" s="68">
        <v>1466.4884137721244</v>
      </c>
      <c r="BD17" s="68">
        <v>1467.0069443498403</v>
      </c>
      <c r="BE17" s="68">
        <v>1466.5024234291413</v>
      </c>
      <c r="BF17" s="68">
        <v>0</v>
      </c>
      <c r="BG17" s="68">
        <v>0</v>
      </c>
      <c r="BI17" s="68">
        <v>1451.0822340887401</v>
      </c>
      <c r="BJ17" s="68">
        <v>1451.0822340887401</v>
      </c>
      <c r="BK17" s="68">
        <v>1451.0822340887401</v>
      </c>
      <c r="BL17" s="68">
        <v>1451.0822340887401</v>
      </c>
      <c r="BM17" s="68">
        <v>1451.0822340887401</v>
      </c>
      <c r="BN17" s="68">
        <v>1451.0822340887401</v>
      </c>
      <c r="BO17" s="68">
        <v>1451.0822340887401</v>
      </c>
      <c r="BP17" s="6"/>
      <c r="BQ17" s="12">
        <v>0</v>
      </c>
      <c r="BR17" s="12">
        <v>0</v>
      </c>
      <c r="BS17" s="12">
        <v>0</v>
      </c>
      <c r="BT17" s="12">
        <v>0</v>
      </c>
      <c r="BU17" s="12">
        <v>0</v>
      </c>
      <c r="BV17" s="12">
        <v>0</v>
      </c>
      <c r="BW17" s="12">
        <v>0</v>
      </c>
      <c r="BX17" s="12">
        <v>0</v>
      </c>
      <c r="BY17" s="11"/>
      <c r="BZ17" s="12">
        <v>0</v>
      </c>
      <c r="CA17" s="12">
        <v>0</v>
      </c>
      <c r="CB17" s="12">
        <v>0</v>
      </c>
      <c r="CC17" s="12">
        <v>0</v>
      </c>
      <c r="CD17" s="12">
        <v>0</v>
      </c>
      <c r="CE17" s="12">
        <v>0</v>
      </c>
      <c r="CF17" s="12">
        <v>0</v>
      </c>
      <c r="CG17" s="11"/>
      <c r="CH17" s="12">
        <v>0</v>
      </c>
      <c r="CI17" s="12">
        <v>0</v>
      </c>
      <c r="CJ17" s="12">
        <v>0</v>
      </c>
      <c r="CK17" s="12">
        <v>0</v>
      </c>
      <c r="CL17" s="12">
        <v>0</v>
      </c>
      <c r="CM17" s="12">
        <v>0</v>
      </c>
      <c r="CN17" s="12">
        <v>0</v>
      </c>
      <c r="CO17" s="11"/>
      <c r="CP17" s="12">
        <v>0</v>
      </c>
      <c r="CQ17" s="12">
        <v>0</v>
      </c>
      <c r="CR17" s="12">
        <v>0</v>
      </c>
      <c r="CS17" s="12">
        <v>0</v>
      </c>
      <c r="CT17" s="12">
        <v>0</v>
      </c>
      <c r="CU17" s="12">
        <v>0</v>
      </c>
      <c r="CV17" s="12">
        <v>0</v>
      </c>
      <c r="CW17" s="11"/>
      <c r="CX17" s="12">
        <v>0</v>
      </c>
      <c r="CY17" s="12">
        <v>0</v>
      </c>
      <c r="CZ17" s="12">
        <v>0</v>
      </c>
      <c r="DA17" s="12">
        <v>0</v>
      </c>
      <c r="DB17" s="12">
        <v>0</v>
      </c>
      <c r="DC17" s="12">
        <v>0</v>
      </c>
      <c r="DD17" s="12">
        <v>0</v>
      </c>
      <c r="DE17" s="11"/>
      <c r="DF17" s="12">
        <v>0</v>
      </c>
      <c r="DG17" s="12">
        <v>0</v>
      </c>
      <c r="DH17" s="12">
        <v>0</v>
      </c>
      <c r="DI17" s="12">
        <v>0</v>
      </c>
      <c r="DJ17" s="12">
        <v>0</v>
      </c>
      <c r="DK17" s="12">
        <v>0</v>
      </c>
      <c r="DL17" s="12">
        <v>0</v>
      </c>
      <c r="DM17" s="11"/>
      <c r="DN17" s="11"/>
      <c r="DO17" s="11"/>
      <c r="DP17" s="11"/>
      <c r="DQ17" s="11"/>
      <c r="DR17" s="11"/>
      <c r="DS17" s="11"/>
      <c r="DT17" s="11"/>
      <c r="DU17" s="11"/>
      <c r="DV17" s="11"/>
      <c r="DW17" s="11"/>
      <c r="DX17" s="11"/>
      <c r="DY17" s="11"/>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row>
    <row r="18" spans="1:350" x14ac:dyDescent="0.25">
      <c r="A18" s="6"/>
      <c r="B18" s="184" t="str">
        <f t="shared" si="0"/>
        <v>OSKRBA Z ENERGIJO/RABA PRIMARNE ENERGIJE</v>
      </c>
      <c r="C18" s="66" t="s">
        <v>9</v>
      </c>
      <c r="D18" s="102" t="s">
        <v>16</v>
      </c>
      <c r="E18" s="68">
        <v>488.21472246106811</v>
      </c>
      <c r="F18" s="68">
        <v>475.96473696377529</v>
      </c>
      <c r="G18" s="68">
        <v>467.34064177892424</v>
      </c>
      <c r="H18" s="68">
        <v>520.42367497291355</v>
      </c>
      <c r="I18" s="68">
        <v>693.51174867220948</v>
      </c>
      <c r="J18" s="68">
        <v>753.13778894805921</v>
      </c>
      <c r="K18" s="68">
        <v>760.05077118190502</v>
      </c>
      <c r="L18" s="68">
        <v>763.13075466105522</v>
      </c>
      <c r="M18" s="68">
        <v>807.42546407356815</v>
      </c>
      <c r="N18" s="68">
        <v>717.78929564674172</v>
      </c>
      <c r="O18" s="68">
        <v>764.8333830132799</v>
      </c>
      <c r="P18" s="68">
        <v>778.71110471004101</v>
      </c>
      <c r="Q18" s="68">
        <v>796.35005171013654</v>
      </c>
      <c r="R18" s="172"/>
      <c r="T18" s="68">
        <v>827.98905944618798</v>
      </c>
      <c r="U18" s="68">
        <v>902.55212852392356</v>
      </c>
      <c r="V18" s="68">
        <v>867.269512197111</v>
      </c>
      <c r="W18" s="68">
        <v>856.16435539250062</v>
      </c>
      <c r="X18" s="68">
        <v>811.58609324505733</v>
      </c>
      <c r="Y18" s="68">
        <v>830.41132275547989</v>
      </c>
      <c r="Z18" s="68">
        <v>842.26851348855598</v>
      </c>
      <c r="AA18" s="68">
        <v>852.37103679396932</v>
      </c>
      <c r="AC18" s="68">
        <v>902.94162179343857</v>
      </c>
      <c r="AD18" s="68">
        <v>896.1628491738735</v>
      </c>
      <c r="AE18" s="68">
        <v>954.48662378008589</v>
      </c>
      <c r="AF18" s="68">
        <v>1022.3044221598958</v>
      </c>
      <c r="AG18" s="68">
        <v>1153.6409166916687</v>
      </c>
      <c r="AH18" s="68">
        <v>1263.9002039447578</v>
      </c>
      <c r="AI18" s="68">
        <v>1365.4970557523507</v>
      </c>
      <c r="AK18" s="68">
        <v>903.67855973284475</v>
      </c>
      <c r="AL18" s="68">
        <v>897.2905894204813</v>
      </c>
      <c r="AM18" s="68">
        <v>959.07439996809785</v>
      </c>
      <c r="AN18" s="68">
        <v>1028.1246549172215</v>
      </c>
      <c r="AO18" s="68">
        <v>1163.1901615235179</v>
      </c>
      <c r="AP18" s="68">
        <v>1271.9718107501399</v>
      </c>
      <c r="AQ18" s="68">
        <v>1377.410036696991</v>
      </c>
      <c r="AS18" s="68">
        <v>914.45273918706903</v>
      </c>
      <c r="AT18" s="68">
        <v>959.03565067897443</v>
      </c>
      <c r="AU18" s="68">
        <v>1099.4395633256911</v>
      </c>
      <c r="AV18" s="68">
        <v>1195.986971618081</v>
      </c>
      <c r="AW18" s="68">
        <v>1348.0094427990734</v>
      </c>
      <c r="AX18" s="68">
        <v>1583.7600810169438</v>
      </c>
      <c r="AY18" s="68">
        <v>1769.2226552087836</v>
      </c>
      <c r="BA18" s="68">
        <v>914.45273918706903</v>
      </c>
      <c r="BB18" s="68">
        <v>959.03565067897443</v>
      </c>
      <c r="BC18" s="68">
        <v>1099.4740567837321</v>
      </c>
      <c r="BD18" s="68">
        <v>1191.8631550009768</v>
      </c>
      <c r="BE18" s="68">
        <v>1358.4984027095284</v>
      </c>
      <c r="BF18" s="68">
        <v>1572.5528821323705</v>
      </c>
      <c r="BG18" s="68">
        <v>1760.0241361355377</v>
      </c>
      <c r="BI18" s="68">
        <v>774.99279147813706</v>
      </c>
      <c r="BJ18" s="68">
        <v>758.59252875507968</v>
      </c>
      <c r="BK18" s="68">
        <v>756.36509387849878</v>
      </c>
      <c r="BL18" s="68">
        <v>716.9465445511189</v>
      </c>
      <c r="BM18" s="68">
        <v>705.22539389857707</v>
      </c>
      <c r="BN18" s="68">
        <v>703.95796795977412</v>
      </c>
      <c r="BO18" s="68">
        <v>701.85282660879489</v>
      </c>
      <c r="BP18" s="6"/>
      <c r="BQ18" s="12">
        <v>0</v>
      </c>
      <c r="BR18" s="12">
        <v>0</v>
      </c>
      <c r="BS18" s="12">
        <v>0</v>
      </c>
      <c r="BT18" s="12">
        <v>0</v>
      </c>
      <c r="BU18" s="12">
        <v>0</v>
      </c>
      <c r="BV18" s="12">
        <v>0</v>
      </c>
      <c r="BW18" s="12">
        <v>0</v>
      </c>
      <c r="BX18" s="12">
        <v>0</v>
      </c>
      <c r="BY18" s="11"/>
      <c r="BZ18" s="12">
        <v>0</v>
      </c>
      <c r="CA18" s="12">
        <v>0</v>
      </c>
      <c r="CB18" s="12">
        <v>0</v>
      </c>
      <c r="CC18" s="12">
        <v>0</v>
      </c>
      <c r="CD18" s="12">
        <v>0</v>
      </c>
      <c r="CE18" s="12">
        <v>0</v>
      </c>
      <c r="CF18" s="12">
        <v>0</v>
      </c>
      <c r="CG18" s="11"/>
      <c r="CH18" s="12">
        <v>0</v>
      </c>
      <c r="CI18" s="12">
        <v>0</v>
      </c>
      <c r="CJ18" s="12">
        <v>0</v>
      </c>
      <c r="CK18" s="12">
        <v>0</v>
      </c>
      <c r="CL18" s="12">
        <v>0</v>
      </c>
      <c r="CM18" s="12">
        <v>0</v>
      </c>
      <c r="CN18" s="12">
        <v>0</v>
      </c>
      <c r="CO18" s="11"/>
      <c r="CP18" s="12">
        <v>0</v>
      </c>
      <c r="CQ18" s="12">
        <v>0</v>
      </c>
      <c r="CR18" s="12">
        <v>0</v>
      </c>
      <c r="CS18" s="12">
        <v>0</v>
      </c>
      <c r="CT18" s="12">
        <v>0</v>
      </c>
      <c r="CU18" s="12">
        <v>0</v>
      </c>
      <c r="CV18" s="12">
        <v>0</v>
      </c>
      <c r="CW18" s="11"/>
      <c r="CX18" s="12">
        <v>0</v>
      </c>
      <c r="CY18" s="12">
        <v>0</v>
      </c>
      <c r="CZ18" s="12">
        <v>0</v>
      </c>
      <c r="DA18" s="12">
        <v>0</v>
      </c>
      <c r="DB18" s="12">
        <v>0</v>
      </c>
      <c r="DC18" s="12">
        <v>0</v>
      </c>
      <c r="DD18" s="12">
        <v>0</v>
      </c>
      <c r="DE18" s="11"/>
      <c r="DF18" s="12">
        <v>0</v>
      </c>
      <c r="DG18" s="12">
        <v>0</v>
      </c>
      <c r="DH18" s="12">
        <v>0</v>
      </c>
      <c r="DI18" s="12">
        <v>0</v>
      </c>
      <c r="DJ18" s="12">
        <v>0</v>
      </c>
      <c r="DK18" s="12">
        <v>0</v>
      </c>
      <c r="DL18" s="12">
        <v>0</v>
      </c>
      <c r="DM18" s="11"/>
      <c r="DN18" s="11"/>
      <c r="DO18" s="11"/>
      <c r="DP18" s="11"/>
      <c r="DQ18" s="11"/>
      <c r="DR18" s="11"/>
      <c r="DS18" s="11"/>
      <c r="DT18" s="11"/>
      <c r="DU18" s="11"/>
      <c r="DV18" s="11"/>
      <c r="DW18" s="11"/>
      <c r="DX18" s="11"/>
      <c r="DY18" s="11"/>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row>
    <row r="19" spans="1:350" x14ac:dyDescent="0.25">
      <c r="A19" s="6"/>
      <c r="B19" s="184" t="str">
        <f t="shared" si="0"/>
        <v>OSKRBA Z ENERGIJO/RABA PRIMARNE ENERGIJE</v>
      </c>
      <c r="C19" s="66" t="s">
        <v>8</v>
      </c>
      <c r="D19" s="102" t="s">
        <v>16</v>
      </c>
      <c r="E19" s="68">
        <v>0</v>
      </c>
      <c r="F19" s="68">
        <v>0</v>
      </c>
      <c r="G19" s="68">
        <v>0</v>
      </c>
      <c r="H19" s="68">
        <v>0</v>
      </c>
      <c r="I19" s="68">
        <v>0</v>
      </c>
      <c r="J19" s="68">
        <v>0</v>
      </c>
      <c r="K19" s="68">
        <v>0</v>
      </c>
      <c r="L19" s="68">
        <v>0</v>
      </c>
      <c r="M19" s="68">
        <v>0</v>
      </c>
      <c r="N19" s="68">
        <v>0</v>
      </c>
      <c r="O19" s="68">
        <v>0</v>
      </c>
      <c r="P19" s="68">
        <v>0</v>
      </c>
      <c r="Q19" s="68">
        <v>0</v>
      </c>
      <c r="R19" s="172"/>
      <c r="T19" s="68">
        <v>0</v>
      </c>
      <c r="U19" s="68">
        <v>0</v>
      </c>
      <c r="V19" s="68">
        <v>0</v>
      </c>
      <c r="W19" s="68">
        <v>2.2740039164030228</v>
      </c>
      <c r="X19" s="68">
        <v>8.1628577854701714</v>
      </c>
      <c r="Y19" s="68">
        <v>17.26115074792035</v>
      </c>
      <c r="Z19" s="68">
        <v>28.64545350729788</v>
      </c>
      <c r="AA19" s="68">
        <v>43.482379684051061</v>
      </c>
      <c r="AC19" s="68">
        <v>0</v>
      </c>
      <c r="AD19" s="68">
        <v>0</v>
      </c>
      <c r="AE19" s="68">
        <v>0.53350375683465123</v>
      </c>
      <c r="AF19" s="68">
        <v>6.9123102457174417</v>
      </c>
      <c r="AG19" s="68">
        <v>24.050434393631924</v>
      </c>
      <c r="AH19" s="68">
        <v>49.290822049632162</v>
      </c>
      <c r="AI19" s="68">
        <v>90.848097620239187</v>
      </c>
      <c r="AK19" s="68">
        <v>0</v>
      </c>
      <c r="AL19" s="68">
        <v>0</v>
      </c>
      <c r="AM19" s="68">
        <v>0.53350375683465123</v>
      </c>
      <c r="AN19" s="68">
        <v>6.9123102457174417</v>
      </c>
      <c r="AO19" s="68">
        <v>24.050434393631924</v>
      </c>
      <c r="AP19" s="68">
        <v>49.290822049632162</v>
      </c>
      <c r="AQ19" s="68">
        <v>90.848097620239187</v>
      </c>
      <c r="AS19" s="68">
        <v>0</v>
      </c>
      <c r="AT19" s="68">
        <v>0</v>
      </c>
      <c r="AU19" s="68">
        <v>9.5918799416768827</v>
      </c>
      <c r="AV19" s="68">
        <v>35.441865680027725</v>
      </c>
      <c r="AW19" s="68">
        <v>70.15456430792284</v>
      </c>
      <c r="AX19" s="68">
        <v>109.02925220777797</v>
      </c>
      <c r="AY19" s="68">
        <v>157.51770499747619</v>
      </c>
      <c r="BA19" s="68">
        <v>0</v>
      </c>
      <c r="BB19" s="68">
        <v>0</v>
      </c>
      <c r="BC19" s="68">
        <v>9.5918799416768827</v>
      </c>
      <c r="BD19" s="68">
        <v>35.441865680027725</v>
      </c>
      <c r="BE19" s="68">
        <v>70.15456430792284</v>
      </c>
      <c r="BF19" s="68">
        <v>109.02925220777797</v>
      </c>
      <c r="BG19" s="68">
        <v>157.51770499747619</v>
      </c>
      <c r="BI19" s="68">
        <v>0</v>
      </c>
      <c r="BJ19" s="68">
        <v>0</v>
      </c>
      <c r="BK19" s="68">
        <v>0</v>
      </c>
      <c r="BL19" s="68">
        <v>0</v>
      </c>
      <c r="BM19" s="68">
        <v>0</v>
      </c>
      <c r="BN19" s="68">
        <v>0</v>
      </c>
      <c r="BO19" s="68">
        <v>0</v>
      </c>
      <c r="BP19" s="6"/>
      <c r="BQ19" s="12">
        <v>0</v>
      </c>
      <c r="BR19" s="12">
        <v>0</v>
      </c>
      <c r="BS19" s="12">
        <v>0</v>
      </c>
      <c r="BT19" s="12">
        <v>0</v>
      </c>
      <c r="BU19" s="12">
        <v>0</v>
      </c>
      <c r="BV19" s="12">
        <v>0</v>
      </c>
      <c r="BW19" s="12">
        <v>0</v>
      </c>
      <c r="BX19" s="12">
        <v>0</v>
      </c>
      <c r="BY19" s="11"/>
      <c r="BZ19" s="12">
        <v>0</v>
      </c>
      <c r="CA19" s="12">
        <v>0</v>
      </c>
      <c r="CB19" s="12">
        <v>0</v>
      </c>
      <c r="CC19" s="12">
        <v>0</v>
      </c>
      <c r="CD19" s="12">
        <v>0</v>
      </c>
      <c r="CE19" s="12">
        <v>0</v>
      </c>
      <c r="CF19" s="12">
        <v>0</v>
      </c>
      <c r="CG19" s="11"/>
      <c r="CH19" s="12">
        <v>0</v>
      </c>
      <c r="CI19" s="12">
        <v>0</v>
      </c>
      <c r="CJ19" s="12">
        <v>0</v>
      </c>
      <c r="CK19" s="12">
        <v>0</v>
      </c>
      <c r="CL19" s="12">
        <v>0</v>
      </c>
      <c r="CM19" s="12">
        <v>0</v>
      </c>
      <c r="CN19" s="12">
        <v>0</v>
      </c>
      <c r="CO19" s="11"/>
      <c r="CP19" s="12">
        <v>0</v>
      </c>
      <c r="CQ19" s="12">
        <v>0</v>
      </c>
      <c r="CR19" s="12">
        <v>0</v>
      </c>
      <c r="CS19" s="12">
        <v>0</v>
      </c>
      <c r="CT19" s="12">
        <v>0</v>
      </c>
      <c r="CU19" s="12">
        <v>0</v>
      </c>
      <c r="CV19" s="12">
        <v>0</v>
      </c>
      <c r="CW19" s="11"/>
      <c r="CX19" s="12">
        <v>0</v>
      </c>
      <c r="CY19" s="12">
        <v>0</v>
      </c>
      <c r="CZ19" s="12">
        <v>0</v>
      </c>
      <c r="DA19" s="12">
        <v>0</v>
      </c>
      <c r="DB19" s="12">
        <v>0</v>
      </c>
      <c r="DC19" s="12">
        <v>0</v>
      </c>
      <c r="DD19" s="12">
        <v>0</v>
      </c>
      <c r="DE19" s="11"/>
      <c r="DF19" s="12">
        <v>0</v>
      </c>
      <c r="DG19" s="12">
        <v>0</v>
      </c>
      <c r="DH19" s="12">
        <v>0</v>
      </c>
      <c r="DI19" s="12">
        <v>0</v>
      </c>
      <c r="DJ19" s="12">
        <v>0</v>
      </c>
      <c r="DK19" s="12">
        <v>0</v>
      </c>
      <c r="DL19" s="12">
        <v>0</v>
      </c>
      <c r="DM19" s="11"/>
      <c r="DN19" s="11"/>
      <c r="DO19" s="11"/>
      <c r="DP19" s="11"/>
      <c r="DQ19" s="11"/>
      <c r="DR19" s="11"/>
      <c r="DS19" s="11"/>
      <c r="DT19" s="11"/>
      <c r="DU19" s="11"/>
      <c r="DV19" s="11"/>
      <c r="DW19" s="11"/>
      <c r="DX19" s="11"/>
      <c r="DY19" s="11"/>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row>
    <row r="20" spans="1:350" x14ac:dyDescent="0.25">
      <c r="A20" s="6"/>
      <c r="B20" s="184" t="str">
        <f t="shared" si="0"/>
        <v>OSKRBA Z ENERGIJO/RABA PRIMARNE ENERGIJE</v>
      </c>
      <c r="C20" s="66" t="s">
        <v>7</v>
      </c>
      <c r="D20" s="102" t="s">
        <v>16</v>
      </c>
      <c r="E20" s="68">
        <v>-27.687016337059099</v>
      </c>
      <c r="F20" s="68">
        <v>3.7833190025798196</v>
      </c>
      <c r="G20" s="68">
        <v>19.6044711951849</v>
      </c>
      <c r="H20" s="68">
        <v>-137.57523645743746</v>
      </c>
      <c r="I20" s="68">
        <v>-262.94067067927773</v>
      </c>
      <c r="J20" s="68">
        <v>-182.45116079105739</v>
      </c>
      <c r="K20" s="68">
        <v>-117.97678417884777</v>
      </c>
      <c r="L20" s="68">
        <v>-89.337231298366106</v>
      </c>
      <c r="M20" s="68">
        <v>-110.82063628546872</v>
      </c>
      <c r="N20" s="68">
        <v>-235.83886500429907</v>
      </c>
      <c r="O20" s="68">
        <v>-4.1605331040411979</v>
      </c>
      <c r="P20" s="68">
        <v>-101.1597592433362</v>
      </c>
      <c r="Q20" s="68">
        <v>-44.338865004299279</v>
      </c>
      <c r="R20" s="172"/>
      <c r="T20" s="68">
        <v>-33.708377053666766</v>
      </c>
      <c r="U20" s="68">
        <v>2.773556135962675</v>
      </c>
      <c r="V20" s="68">
        <v>21.587686486977127</v>
      </c>
      <c r="W20" s="68">
        <v>-49.230902812793616</v>
      </c>
      <c r="X20" s="68">
        <v>15.717755628932343</v>
      </c>
      <c r="Y20" s="68">
        <v>-32.737771195047017</v>
      </c>
      <c r="Z20" s="68">
        <v>432.89662755057964</v>
      </c>
      <c r="AA20" s="68">
        <v>486.86533277183338</v>
      </c>
      <c r="AC20" s="68">
        <v>-16.708321240349292</v>
      </c>
      <c r="AD20" s="68">
        <v>-52.430407789486416</v>
      </c>
      <c r="AE20" s="68">
        <v>15.733887809009232</v>
      </c>
      <c r="AF20" s="68">
        <v>80.578365509040111</v>
      </c>
      <c r="AG20" s="68">
        <v>-535.9189687798488</v>
      </c>
      <c r="AH20" s="68">
        <v>-194.95102564809554</v>
      </c>
      <c r="AI20" s="68">
        <v>-274.99064034127434</v>
      </c>
      <c r="AK20" s="68">
        <v>-16.580493394566098</v>
      </c>
      <c r="AL20" s="68">
        <v>-52.47454898927549</v>
      </c>
      <c r="AM20" s="68">
        <v>9.7568145369933816</v>
      </c>
      <c r="AN20" s="68">
        <v>-88.275896129736182</v>
      </c>
      <c r="AO20" s="68">
        <v>-60.401299795311864</v>
      </c>
      <c r="AP20" s="68">
        <v>98.889799120548432</v>
      </c>
      <c r="AQ20" s="68">
        <v>25.064966929755936</v>
      </c>
      <c r="AS20" s="68">
        <v>-34.51739574513195</v>
      </c>
      <c r="AT20" s="68">
        <v>-82.395301569629311</v>
      </c>
      <c r="AU20" s="68">
        <v>-34.234839813714856</v>
      </c>
      <c r="AV20" s="68">
        <v>-40.42023356655568</v>
      </c>
      <c r="AW20" s="68">
        <v>-744.47276394488142</v>
      </c>
      <c r="AX20" s="68">
        <v>-521.85905904764957</v>
      </c>
      <c r="AY20" s="68">
        <v>-499.93554691971752</v>
      </c>
      <c r="BA20" s="68">
        <v>-34.51739574513195</v>
      </c>
      <c r="BB20" s="68">
        <v>-82.395301569629311</v>
      </c>
      <c r="BC20" s="68">
        <v>-34.234839813714856</v>
      </c>
      <c r="BD20" s="68">
        <v>-159.42541347366605</v>
      </c>
      <c r="BE20" s="68">
        <v>-202.55597449143386</v>
      </c>
      <c r="BF20" s="68">
        <v>-138.67735610721297</v>
      </c>
      <c r="BG20" s="68">
        <v>-201.60942941099796</v>
      </c>
      <c r="BI20" s="68">
        <v>149.48519749883366</v>
      </c>
      <c r="BJ20" s="68">
        <v>214.44368291377867</v>
      </c>
      <c r="BK20" s="68">
        <v>302.14544995027603</v>
      </c>
      <c r="BL20" s="68">
        <v>399.79376176351269</v>
      </c>
      <c r="BM20" s="68">
        <v>485.01567709169666</v>
      </c>
      <c r="BN20" s="68">
        <v>559.51992665596458</v>
      </c>
      <c r="BO20" s="68">
        <v>647.8783191812679</v>
      </c>
      <c r="BP20" s="6"/>
      <c r="BQ20" s="12">
        <v>0</v>
      </c>
      <c r="BR20" s="12">
        <v>0</v>
      </c>
      <c r="BS20" s="12">
        <v>0</v>
      </c>
      <c r="BT20" s="12">
        <v>0</v>
      </c>
      <c r="BU20" s="12">
        <v>0</v>
      </c>
      <c r="BV20" s="12">
        <v>0</v>
      </c>
      <c r="BW20" s="12">
        <v>0</v>
      </c>
      <c r="BX20" s="12">
        <v>0</v>
      </c>
      <c r="BY20" s="11"/>
      <c r="BZ20" s="12">
        <v>0</v>
      </c>
      <c r="CA20" s="12">
        <v>0</v>
      </c>
      <c r="CB20" s="12">
        <v>0</v>
      </c>
      <c r="CC20" s="12">
        <v>0</v>
      </c>
      <c r="CD20" s="12">
        <v>0</v>
      </c>
      <c r="CE20" s="12">
        <v>0</v>
      </c>
      <c r="CF20" s="12">
        <v>0</v>
      </c>
      <c r="CG20" s="11"/>
      <c r="CH20" s="12">
        <v>0</v>
      </c>
      <c r="CI20" s="12">
        <v>0</v>
      </c>
      <c r="CJ20" s="12">
        <v>0</v>
      </c>
      <c r="CK20" s="12">
        <v>0</v>
      </c>
      <c r="CL20" s="12">
        <v>0</v>
      </c>
      <c r="CM20" s="12">
        <v>0</v>
      </c>
      <c r="CN20" s="12">
        <v>0</v>
      </c>
      <c r="CO20" s="11"/>
      <c r="CP20" s="12">
        <v>0</v>
      </c>
      <c r="CQ20" s="12">
        <v>0</v>
      </c>
      <c r="CR20" s="12">
        <v>0</v>
      </c>
      <c r="CS20" s="12">
        <v>0</v>
      </c>
      <c r="CT20" s="12">
        <v>0</v>
      </c>
      <c r="CU20" s="12">
        <v>0</v>
      </c>
      <c r="CV20" s="12">
        <v>0</v>
      </c>
      <c r="CW20" s="11"/>
      <c r="CX20" s="12">
        <v>0</v>
      </c>
      <c r="CY20" s="12">
        <v>0</v>
      </c>
      <c r="CZ20" s="12">
        <v>0</v>
      </c>
      <c r="DA20" s="12">
        <v>0</v>
      </c>
      <c r="DB20" s="12">
        <v>0</v>
      </c>
      <c r="DC20" s="12">
        <v>0</v>
      </c>
      <c r="DD20" s="12">
        <v>0</v>
      </c>
      <c r="DE20" s="11"/>
      <c r="DF20" s="12">
        <v>0</v>
      </c>
      <c r="DG20" s="12">
        <v>0</v>
      </c>
      <c r="DH20" s="12">
        <v>0</v>
      </c>
      <c r="DI20" s="12">
        <v>0</v>
      </c>
      <c r="DJ20" s="12">
        <v>0</v>
      </c>
      <c r="DK20" s="12">
        <v>0</v>
      </c>
      <c r="DL20" s="12">
        <v>0</v>
      </c>
      <c r="DM20" s="11"/>
      <c r="DN20" s="11"/>
      <c r="DO20" s="11"/>
      <c r="DP20" s="11"/>
      <c r="DQ20" s="11"/>
      <c r="DR20" s="11"/>
      <c r="DS20" s="11"/>
      <c r="DT20" s="11"/>
      <c r="DU20" s="11"/>
      <c r="DV20" s="11"/>
      <c r="DW20" s="11"/>
      <c r="DX20" s="11"/>
      <c r="DY20" s="11"/>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row>
    <row r="21" spans="1:350" x14ac:dyDescent="0.25">
      <c r="A21" s="6"/>
      <c r="B21" s="184" t="str">
        <f t="shared" si="0"/>
        <v>OSKRBA Z ENERGIJO/RABA PRIMARNE ENERGIJE</v>
      </c>
      <c r="C21" s="73" t="s">
        <v>64</v>
      </c>
      <c r="D21" s="103" t="s">
        <v>6</v>
      </c>
      <c r="E21" s="74">
        <v>7.6980890876698307E-2</v>
      </c>
      <c r="F21" s="74">
        <v>7.6529446683389707E-2</v>
      </c>
      <c r="G21" s="74">
        <v>7.3289798116902755E-2</v>
      </c>
      <c r="H21" s="74">
        <v>7.7103598138153928E-2</v>
      </c>
      <c r="I21" s="74">
        <v>0.10508399131586882</v>
      </c>
      <c r="J21" s="74">
        <v>0.1088878604118883</v>
      </c>
      <c r="K21" s="74">
        <v>0.10118209254297852</v>
      </c>
      <c r="L21" s="74">
        <v>0.10813354810966619</v>
      </c>
      <c r="M21" s="74">
        <v>0.12319312461984985</v>
      </c>
      <c r="N21" s="74">
        <v>0.12967979627854156</v>
      </c>
      <c r="O21" s="74">
        <v>0.11759497722377439</v>
      </c>
      <c r="P21" s="74">
        <v>0.11958189453463335</v>
      </c>
      <c r="Q21" s="74">
        <v>0.11569469245564756</v>
      </c>
      <c r="R21" s="174"/>
      <c r="T21" s="74">
        <v>0.11705580346586138</v>
      </c>
      <c r="U21" s="74">
        <v>0.13260871873020103</v>
      </c>
      <c r="V21" s="74">
        <v>0.12587655447359952</v>
      </c>
      <c r="W21" s="74">
        <v>0.11979298242709652</v>
      </c>
      <c r="X21" s="74">
        <v>0.11622215452462235</v>
      </c>
      <c r="Y21" s="74">
        <v>0.1155094769374462</v>
      </c>
      <c r="Z21" s="74">
        <v>0.13494590938763157</v>
      </c>
      <c r="AA21" s="74">
        <v>0.13625866262005878</v>
      </c>
      <c r="AC21" s="74">
        <v>0.13380329913375735</v>
      </c>
      <c r="AD21" s="74">
        <v>0.13219863359076267</v>
      </c>
      <c r="AE21" s="74">
        <v>0.14545063147436946</v>
      </c>
      <c r="AF21" s="74">
        <v>0.16225472160157153</v>
      </c>
      <c r="AG21" s="74">
        <v>0.15360837997619955</v>
      </c>
      <c r="AH21" s="74">
        <v>0.20116562308210531</v>
      </c>
      <c r="AI21" s="74">
        <v>0.22053462719657604</v>
      </c>
      <c r="AK21" s="74">
        <v>0.13392944402040466</v>
      </c>
      <c r="AL21" s="74">
        <v>0.13243736887117835</v>
      </c>
      <c r="AM21" s="74">
        <v>0.14617101061543591</v>
      </c>
      <c r="AN21" s="74">
        <v>0.15324653321060072</v>
      </c>
      <c r="AO21" s="74">
        <v>0.17926244849564871</v>
      </c>
      <c r="AP21" s="74">
        <v>0.22243135366097216</v>
      </c>
      <c r="AQ21" s="74">
        <v>0.2455938366336933</v>
      </c>
      <c r="AS21" s="74">
        <v>0.13592650369956771</v>
      </c>
      <c r="AT21" s="74">
        <v>0.14198324643457733</v>
      </c>
      <c r="AU21" s="74">
        <v>0.17026266134684884</v>
      </c>
      <c r="AV21" s="74">
        <v>0.19900204625776996</v>
      </c>
      <c r="AW21" s="74">
        <v>0.19427145591019379</v>
      </c>
      <c r="AX21" s="74">
        <v>0.27141800005149946</v>
      </c>
      <c r="AY21" s="74">
        <v>0.32038524789796974</v>
      </c>
      <c r="BA21" s="74">
        <v>0.13592650369956771</v>
      </c>
      <c r="BB21" s="74">
        <v>0.14198324643457733</v>
      </c>
      <c r="BC21" s="74">
        <v>0.17026592520858275</v>
      </c>
      <c r="BD21" s="74">
        <v>0.18851262959692766</v>
      </c>
      <c r="BE21" s="74">
        <v>0.23636935468449599</v>
      </c>
      <c r="BF21" s="74">
        <v>0.31404080986093452</v>
      </c>
      <c r="BG21" s="74">
        <v>0.35784505604347627</v>
      </c>
      <c r="BI21" s="74">
        <v>8.7451207495475872E-2</v>
      </c>
      <c r="BJ21" s="74">
        <v>8.3446082128644544E-2</v>
      </c>
      <c r="BK21" s="74">
        <v>8.0394646411047099E-2</v>
      </c>
      <c r="BL21" s="74">
        <v>7.4547238680842065E-2</v>
      </c>
      <c r="BM21" s="74">
        <v>6.9909093588827562E-2</v>
      </c>
      <c r="BN21" s="74">
        <v>6.9054403977481693E-2</v>
      </c>
      <c r="BO21" s="74">
        <v>6.9171830860187578E-2</v>
      </c>
      <c r="BP21" s="6"/>
      <c r="BQ21" s="12">
        <v>0</v>
      </c>
      <c r="BR21" s="12">
        <v>0</v>
      </c>
      <c r="BS21" s="12">
        <v>0</v>
      </c>
      <c r="BT21" s="12">
        <v>0</v>
      </c>
      <c r="BU21" s="12">
        <v>0</v>
      </c>
      <c r="BV21" s="12">
        <v>0</v>
      </c>
      <c r="BW21" s="12">
        <v>0</v>
      </c>
      <c r="BX21" s="12">
        <v>0</v>
      </c>
      <c r="BY21" s="11"/>
      <c r="BZ21" s="12">
        <v>0</v>
      </c>
      <c r="CA21" s="12">
        <v>0</v>
      </c>
      <c r="CB21" s="12">
        <v>0</v>
      </c>
      <c r="CC21" s="12">
        <v>0</v>
      </c>
      <c r="CD21" s="12">
        <v>0</v>
      </c>
      <c r="CE21" s="12">
        <v>0</v>
      </c>
      <c r="CF21" s="12">
        <v>0</v>
      </c>
      <c r="CG21" s="11"/>
      <c r="CH21" s="12">
        <v>0</v>
      </c>
      <c r="CI21" s="12">
        <v>0</v>
      </c>
      <c r="CJ21" s="12">
        <v>0</v>
      </c>
      <c r="CK21" s="12">
        <v>0</v>
      </c>
      <c r="CL21" s="12">
        <v>0</v>
      </c>
      <c r="CM21" s="12">
        <v>0</v>
      </c>
      <c r="CN21" s="12">
        <v>0</v>
      </c>
      <c r="CO21" s="11"/>
      <c r="CP21" s="12">
        <v>0</v>
      </c>
      <c r="CQ21" s="12">
        <v>0</v>
      </c>
      <c r="CR21" s="12">
        <v>0</v>
      </c>
      <c r="CS21" s="12">
        <v>0</v>
      </c>
      <c r="CT21" s="12">
        <v>0</v>
      </c>
      <c r="CU21" s="12">
        <v>0</v>
      </c>
      <c r="CV21" s="12">
        <v>0</v>
      </c>
      <c r="CW21" s="11"/>
      <c r="CX21" s="12">
        <v>0</v>
      </c>
      <c r="CY21" s="12">
        <v>0</v>
      </c>
      <c r="CZ21" s="12">
        <v>0</v>
      </c>
      <c r="DA21" s="12">
        <v>0</v>
      </c>
      <c r="DB21" s="12">
        <v>0</v>
      </c>
      <c r="DC21" s="12">
        <v>0</v>
      </c>
      <c r="DD21" s="12">
        <v>0</v>
      </c>
      <c r="DE21" s="11"/>
      <c r="DF21" s="12">
        <v>0</v>
      </c>
      <c r="DG21" s="12">
        <v>0</v>
      </c>
      <c r="DH21" s="12">
        <v>0</v>
      </c>
      <c r="DI21" s="12">
        <v>0</v>
      </c>
      <c r="DJ21" s="12">
        <v>0</v>
      </c>
      <c r="DK21" s="12">
        <v>0</v>
      </c>
      <c r="DL21" s="12">
        <v>0</v>
      </c>
      <c r="DM21" s="11"/>
      <c r="DN21" s="11"/>
      <c r="DO21" s="11"/>
      <c r="DP21" s="11"/>
      <c r="DQ21" s="11"/>
      <c r="DR21" s="11"/>
      <c r="DS21" s="11"/>
      <c r="DT21" s="11"/>
      <c r="DU21" s="11"/>
      <c r="DV21" s="11"/>
      <c r="DW21" s="11"/>
      <c r="DX21" s="11"/>
      <c r="DY21" s="11"/>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row>
    <row r="22" spans="1:350" x14ac:dyDescent="0.25">
      <c r="A22" s="6"/>
      <c r="B22" s="184" t="str">
        <f t="shared" si="0"/>
        <v>OSKRBA Z ENERGIJO/RABA PRIMARNE ENERGIJE</v>
      </c>
      <c r="C22" s="73" t="s">
        <v>127</v>
      </c>
      <c r="D22" s="103" t="s">
        <v>6</v>
      </c>
      <c r="E22" s="74">
        <f>SUM(E12,E15:E18)/E8</f>
        <v>0.33215149028485363</v>
      </c>
      <c r="F22" s="74">
        <f t="shared" ref="F22:BO22" si="1">SUM(F12,F15:F18)/F8</f>
        <v>0.31823401240629345</v>
      </c>
      <c r="G22" s="74">
        <f t="shared" si="1"/>
        <v>0.31820066778874978</v>
      </c>
      <c r="H22" s="74">
        <f t="shared" si="1"/>
        <v>0.33413550539552334</v>
      </c>
      <c r="I22" s="74">
        <f t="shared" si="1"/>
        <v>0.37246891362462231</v>
      </c>
      <c r="J22" s="74">
        <f t="shared" si="1"/>
        <v>0.36929143398082598</v>
      </c>
      <c r="K22" s="74">
        <f t="shared" si="1"/>
        <v>0.37199117609646815</v>
      </c>
      <c r="L22" s="74">
        <f t="shared" si="1"/>
        <v>0.36542738215742049</v>
      </c>
      <c r="M22" s="74">
        <f t="shared" si="1"/>
        <v>0.38374769084815502</v>
      </c>
      <c r="N22" s="74">
        <f t="shared" si="1"/>
        <v>0.44462828635806362</v>
      </c>
      <c r="O22" s="74">
        <f t="shared" si="1"/>
        <v>0.39747440907068932</v>
      </c>
      <c r="P22" s="74">
        <f t="shared" si="1"/>
        <v>0.39820057314483659</v>
      </c>
      <c r="Q22" s="74">
        <f t="shared" si="1"/>
        <v>0.40796373598169283</v>
      </c>
      <c r="R22" s="174"/>
      <c r="T22" s="74">
        <f t="shared" si="1"/>
        <v>0.4046560082866455</v>
      </c>
      <c r="U22" s="74">
        <f t="shared" si="1"/>
        <v>0.40497636832328066</v>
      </c>
      <c r="V22" s="74">
        <f t="shared" si="1"/>
        <v>0.39614842474144729</v>
      </c>
      <c r="W22" s="74">
        <f t="shared" si="1"/>
        <v>0.39016123853093837</v>
      </c>
      <c r="X22" s="74">
        <f t="shared" si="1"/>
        <v>0.38210506746416339</v>
      </c>
      <c r="Y22" s="74">
        <f t="shared" si="1"/>
        <v>0.38746791466551195</v>
      </c>
      <c r="Z22" s="74">
        <f t="shared" si="1"/>
        <v>0.20820801139136763</v>
      </c>
      <c r="AA22" s="74">
        <f t="shared" si="1"/>
        <v>0.20812056083969188</v>
      </c>
      <c r="AC22" s="74">
        <f t="shared" si="1"/>
        <v>0.40936524378074018</v>
      </c>
      <c r="AD22" s="74">
        <f t="shared" si="1"/>
        <v>0.41166713054407922</v>
      </c>
      <c r="AE22" s="74">
        <f t="shared" si="1"/>
        <v>0.43640319730501953</v>
      </c>
      <c r="AF22" s="74">
        <f t="shared" si="1"/>
        <v>0.46496448400686363</v>
      </c>
      <c r="AG22" s="74">
        <f t="shared" si="1"/>
        <v>0.69931791378890795</v>
      </c>
      <c r="AH22" s="74">
        <f t="shared" si="1"/>
        <v>0.65171593851210563</v>
      </c>
      <c r="AI22" s="74">
        <f t="shared" si="1"/>
        <v>0.75610822374866093</v>
      </c>
      <c r="AK22" s="74">
        <f t="shared" si="1"/>
        <v>0.40928708958190124</v>
      </c>
      <c r="AL22" s="74">
        <f t="shared" si="1"/>
        <v>0.41171099631791608</v>
      </c>
      <c r="AM22" s="74">
        <f t="shared" si="1"/>
        <v>0.43784122280259774</v>
      </c>
      <c r="AN22" s="74">
        <f t="shared" si="1"/>
        <v>0.46079311128412942</v>
      </c>
      <c r="AO22" s="74">
        <f t="shared" si="1"/>
        <v>0.5074836672849522</v>
      </c>
      <c r="AP22" s="74">
        <f t="shared" si="1"/>
        <v>0.424337626106984</v>
      </c>
      <c r="AQ22" s="74">
        <f t="shared" si="1"/>
        <v>0.59193042853927713</v>
      </c>
      <c r="AS22" s="74">
        <f t="shared" si="1"/>
        <v>0.41645947022421825</v>
      </c>
      <c r="AT22" s="74">
        <f t="shared" si="1"/>
        <v>0.43274251230436117</v>
      </c>
      <c r="AU22" s="74">
        <f t="shared" si="1"/>
        <v>0.49829277623024282</v>
      </c>
      <c r="AV22" s="74">
        <f t="shared" si="1"/>
        <v>0.54571123227913132</v>
      </c>
      <c r="AW22" s="74">
        <f t="shared" si="1"/>
        <v>0.82649536147831293</v>
      </c>
      <c r="AX22" s="74">
        <f t="shared" si="1"/>
        <v>0.85728081161433112</v>
      </c>
      <c r="AY22" s="74">
        <f t="shared" si="1"/>
        <v>1.0472846222260006</v>
      </c>
      <c r="BA22" s="74">
        <f t="shared" si="1"/>
        <v>0.41645947022421825</v>
      </c>
      <c r="BB22" s="74">
        <f t="shared" si="1"/>
        <v>0.43274251230436117</v>
      </c>
      <c r="BC22" s="74">
        <f t="shared" si="1"/>
        <v>0.49829324374296657</v>
      </c>
      <c r="BD22" s="74">
        <f t="shared" si="1"/>
        <v>0.54659419079869354</v>
      </c>
      <c r="BE22" s="74">
        <f t="shared" si="1"/>
        <v>0.65216562126729705</v>
      </c>
      <c r="BF22" s="74">
        <f t="shared" si="1"/>
        <v>0.69853717522012582</v>
      </c>
      <c r="BG22" s="74">
        <f t="shared" si="1"/>
        <v>0.98959503568228446</v>
      </c>
      <c r="BI22" s="74">
        <f t="shared" si="1"/>
        <v>0.33069442453048947</v>
      </c>
      <c r="BJ22" s="74">
        <f t="shared" si="1"/>
        <v>0.31917075401939599</v>
      </c>
      <c r="BK22" s="74">
        <f t="shared" si="1"/>
        <v>0.30738981002770011</v>
      </c>
      <c r="BL22" s="74">
        <f t="shared" si="1"/>
        <v>0.29270406302039037</v>
      </c>
      <c r="BM22" s="74">
        <f t="shared" si="1"/>
        <v>0.277961101077072</v>
      </c>
      <c r="BN22" s="74">
        <f t="shared" si="1"/>
        <v>0.27299221364267545</v>
      </c>
      <c r="BO22" s="74">
        <f t="shared" si="1"/>
        <v>0.270489393160254</v>
      </c>
      <c r="BP22" s="6"/>
      <c r="BQ22" s="12">
        <v>0.15765740834188274</v>
      </c>
      <c r="BR22" s="12">
        <v>0.1619559383071445</v>
      </c>
      <c r="BS22" s="12">
        <v>0.16263043084861709</v>
      </c>
      <c r="BT22" s="12">
        <v>0.16883285369212725</v>
      </c>
      <c r="BU22" s="12">
        <v>0.16380827547007204</v>
      </c>
      <c r="BV22" s="12">
        <v>0.17202800407350413</v>
      </c>
      <c r="BW22" s="12">
        <v>0.11618905206269324</v>
      </c>
      <c r="BX22" s="12">
        <v>0.11487075723844267</v>
      </c>
      <c r="BY22" s="11"/>
      <c r="BZ22" s="12">
        <v>0.16429562621587121</v>
      </c>
      <c r="CA22" s="12">
        <v>0.17088745994616375</v>
      </c>
      <c r="CB22" s="12">
        <v>0.1793219777504344</v>
      </c>
      <c r="CC22" s="12">
        <v>0.18827559314579512</v>
      </c>
      <c r="CD22" s="12">
        <v>0.24426037847449006</v>
      </c>
      <c r="CE22" s="12">
        <v>0.25392411977262641</v>
      </c>
      <c r="CF22" s="12">
        <v>0.33199356074369668</v>
      </c>
      <c r="CG22" s="11"/>
      <c r="CH22" s="12">
        <v>0.1640502720514892</v>
      </c>
      <c r="CI22" s="12">
        <v>0.1705916228412066</v>
      </c>
      <c r="CJ22" s="12">
        <v>0.17986378874204528</v>
      </c>
      <c r="CK22" s="12">
        <v>0.19988405212530536</v>
      </c>
      <c r="CL22" s="12">
        <v>0.21654526201065299</v>
      </c>
      <c r="CM22" s="12">
        <v>0.26061143653320273</v>
      </c>
      <c r="CN22" s="12">
        <v>0.40748097978206077</v>
      </c>
      <c r="CO22" s="11"/>
      <c r="CP22" s="12">
        <v>0.16688722937507364</v>
      </c>
      <c r="CQ22" s="12">
        <v>0.17620782813820801</v>
      </c>
      <c r="CR22" s="12">
        <v>0.20591847137278374</v>
      </c>
      <c r="CS22" s="12">
        <v>0.21786575821644683</v>
      </c>
      <c r="CT22" s="12">
        <v>0.29182487691712022</v>
      </c>
      <c r="CU22" s="12">
        <v>0.36467118573937629</v>
      </c>
      <c r="CV22" s="12">
        <v>0.48979900572373225</v>
      </c>
      <c r="CW22" s="11"/>
      <c r="CX22" s="12">
        <v>0.16688722937507364</v>
      </c>
      <c r="CY22" s="12">
        <v>0.17620782813820801</v>
      </c>
      <c r="CZ22" s="12">
        <v>0.20591615402302188</v>
      </c>
      <c r="DA22" s="12">
        <v>0.23584005759776755</v>
      </c>
      <c r="DB22" s="12">
        <v>0.28509295936149981</v>
      </c>
      <c r="DC22" s="12">
        <v>0.45836549948626598</v>
      </c>
      <c r="DD22" s="12">
        <v>0.71061295047397421</v>
      </c>
      <c r="DE22" s="11"/>
      <c r="DF22" s="12">
        <v>0.11230064430578282</v>
      </c>
      <c r="DG22" s="12">
        <v>0.10843714344489355</v>
      </c>
      <c r="DH22" s="12">
        <v>0.10404927266232067</v>
      </c>
      <c r="DI22" s="12">
        <v>9.8760663551992978E-2</v>
      </c>
      <c r="DJ22" s="12">
        <v>9.4487057168353067E-2</v>
      </c>
      <c r="DK22" s="12">
        <v>9.1587962940157558E-2</v>
      </c>
      <c r="DL22" s="12">
        <v>8.8487125097619412E-2</v>
      </c>
      <c r="DM22" s="11"/>
      <c r="DN22" s="11"/>
      <c r="DO22" s="11"/>
      <c r="DP22" s="11"/>
      <c r="DQ22" s="11"/>
      <c r="DR22" s="11"/>
      <c r="DS22" s="11"/>
      <c r="DT22" s="11"/>
      <c r="DU22" s="11"/>
      <c r="DV22" s="11"/>
      <c r="DW22" s="11"/>
      <c r="DX22" s="11"/>
      <c r="DY22" s="11"/>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row>
    <row r="23" spans="1:350" x14ac:dyDescent="0.25">
      <c r="A23" s="6"/>
      <c r="B23" s="162" t="s">
        <v>125</v>
      </c>
      <c r="C23" s="166"/>
      <c r="D23" s="166"/>
      <c r="E23" s="166"/>
      <c r="F23" s="166"/>
      <c r="G23" s="166"/>
      <c r="H23" s="166"/>
      <c r="I23" s="166"/>
      <c r="J23" s="166"/>
      <c r="K23" s="166"/>
      <c r="L23" s="166"/>
      <c r="M23" s="166"/>
      <c r="N23" s="166"/>
      <c r="O23" s="166"/>
      <c r="P23" s="166"/>
      <c r="Q23" s="166"/>
      <c r="R23" s="175"/>
      <c r="S23" s="167"/>
      <c r="T23" s="166"/>
      <c r="U23" s="166"/>
      <c r="V23" s="166"/>
      <c r="W23" s="166"/>
      <c r="X23" s="166"/>
      <c r="Y23" s="166"/>
      <c r="Z23" s="166"/>
      <c r="AA23" s="166"/>
      <c r="AB23" s="167"/>
      <c r="AC23" s="166"/>
      <c r="AD23" s="166"/>
      <c r="AE23" s="166"/>
      <c r="AF23" s="166"/>
      <c r="AG23" s="166"/>
      <c r="AH23" s="166"/>
      <c r="AI23" s="166"/>
      <c r="AJ23" s="167"/>
      <c r="AK23" s="166"/>
      <c r="AL23" s="166"/>
      <c r="AM23" s="166"/>
      <c r="AN23" s="166"/>
      <c r="AO23" s="166"/>
      <c r="AP23" s="166"/>
      <c r="AQ23" s="166"/>
      <c r="AR23" s="167"/>
      <c r="AS23" s="166"/>
      <c r="AT23" s="166"/>
      <c r="AU23" s="166"/>
      <c r="AV23" s="166"/>
      <c r="AW23" s="166"/>
      <c r="AX23" s="166"/>
      <c r="AY23" s="166"/>
      <c r="AZ23" s="167"/>
      <c r="BA23" s="166"/>
      <c r="BB23" s="166"/>
      <c r="BC23" s="166"/>
      <c r="BD23" s="166"/>
      <c r="BE23" s="166"/>
      <c r="BF23" s="166"/>
      <c r="BG23" s="166"/>
      <c r="BH23" s="167"/>
      <c r="BI23" s="27"/>
      <c r="BJ23" s="27"/>
      <c r="BK23" s="27"/>
      <c r="BL23" s="27"/>
      <c r="BM23" s="27"/>
      <c r="BN23" s="27"/>
      <c r="BO23" s="27"/>
      <c r="BP23" s="6"/>
      <c r="BQ23" s="12"/>
      <c r="BR23" s="12"/>
      <c r="BS23" s="12"/>
      <c r="BT23" s="12"/>
      <c r="BU23" s="12"/>
      <c r="BV23" s="12"/>
      <c r="BW23" s="12"/>
      <c r="BX23" s="12"/>
      <c r="BY23" s="11"/>
      <c r="BZ23" s="12"/>
      <c r="CA23" s="12"/>
      <c r="CB23" s="12"/>
      <c r="CC23" s="12"/>
      <c r="CD23" s="12"/>
      <c r="CE23" s="12"/>
      <c r="CF23" s="12"/>
      <c r="CG23" s="11"/>
      <c r="CH23" s="12"/>
      <c r="CI23" s="12"/>
      <c r="CJ23" s="12"/>
      <c r="CK23" s="12"/>
      <c r="CL23" s="12"/>
      <c r="CM23" s="12"/>
      <c r="CN23" s="12"/>
      <c r="CO23" s="11"/>
      <c r="CP23" s="12"/>
      <c r="CQ23" s="12"/>
      <c r="CR23" s="12"/>
      <c r="CS23" s="12"/>
      <c r="CT23" s="12"/>
      <c r="CU23" s="12"/>
      <c r="CV23" s="12"/>
      <c r="CW23" s="11"/>
      <c r="CX23" s="12"/>
      <c r="CY23" s="12"/>
      <c r="CZ23" s="12"/>
      <c r="DA23" s="12"/>
      <c r="DB23" s="12"/>
      <c r="DC23" s="12"/>
      <c r="DD23" s="12"/>
      <c r="DE23" s="11"/>
      <c r="DF23" s="12"/>
      <c r="DG23" s="12"/>
      <c r="DH23" s="12"/>
      <c r="DI23" s="12"/>
      <c r="DJ23" s="12"/>
      <c r="DK23" s="12"/>
      <c r="DL23" s="12"/>
      <c r="DM23" s="11"/>
      <c r="DN23" s="11"/>
      <c r="DO23" s="11"/>
      <c r="DP23" s="11"/>
      <c r="DQ23" s="11"/>
      <c r="DR23" s="11"/>
      <c r="DS23" s="11"/>
      <c r="DT23" s="11"/>
      <c r="DU23" s="11"/>
      <c r="DV23" s="11"/>
      <c r="DW23" s="11"/>
      <c r="DX23" s="11"/>
      <c r="DY23" s="11"/>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row>
    <row r="24" spans="1:350" x14ac:dyDescent="0.25">
      <c r="A24" s="6"/>
      <c r="B24" s="184" t="str">
        <f t="shared" ref="B24:B61" si="2">B23</f>
        <v>TRANSFORMACIJE (OSKRBA Z ELEKTRIČNO ENERGIJO IN TOPLOTO)</v>
      </c>
      <c r="C24" s="75" t="s">
        <v>50</v>
      </c>
      <c r="D24" s="104" t="s">
        <v>16</v>
      </c>
      <c r="E24" s="76">
        <v>3427.9267100193683</v>
      </c>
      <c r="F24" s="76">
        <v>3382.4482944405358</v>
      </c>
      <c r="G24" s="76">
        <v>3415.5766278129531</v>
      </c>
      <c r="H24" s="76">
        <v>3638.7954421211252</v>
      </c>
      <c r="I24" s="76">
        <v>3490.6625170362263</v>
      </c>
      <c r="J24" s="76">
        <v>3483.3462348115718</v>
      </c>
      <c r="K24" s="76">
        <v>3575.7400241256073</v>
      </c>
      <c r="L24" s="76">
        <v>3368.4168316722685</v>
      </c>
      <c r="M24" s="76">
        <v>3317.3111771563435</v>
      </c>
      <c r="N24" s="76">
        <v>3401.8222933613861</v>
      </c>
      <c r="O24" s="76">
        <v>3036.89682666519</v>
      </c>
      <c r="P24" s="76">
        <v>3193.6534539874233</v>
      </c>
      <c r="Q24" s="76">
        <v>3309.7888877272294</v>
      </c>
      <c r="R24" s="176"/>
      <c r="T24" s="76">
        <v>3284.0006013203756</v>
      </c>
      <c r="U24" s="76">
        <v>3085.9193205170286</v>
      </c>
      <c r="V24" s="76">
        <v>3115.8486696155569</v>
      </c>
      <c r="W24" s="76">
        <v>3288.4494247669049</v>
      </c>
      <c r="X24" s="76">
        <v>3332.3455013224484</v>
      </c>
      <c r="Y24" s="76">
        <v>3436.0170971098114</v>
      </c>
      <c r="Z24" s="76">
        <v>2092.4374157714083</v>
      </c>
      <c r="AA24" s="76">
        <v>2159.107427403067</v>
      </c>
      <c r="AC24" s="76">
        <v>3071.6824517639957</v>
      </c>
      <c r="AD24" s="76">
        <v>3146.7057036275792</v>
      </c>
      <c r="AE24" s="76">
        <v>3012.1541164043988</v>
      </c>
      <c r="AF24" s="76">
        <v>3146.6169138647233</v>
      </c>
      <c r="AG24" s="76">
        <v>5250.3269430880182</v>
      </c>
      <c r="AH24" s="76">
        <v>3985.3727914520205</v>
      </c>
      <c r="AI24" s="76">
        <v>4121.4147542468318</v>
      </c>
      <c r="AK24" s="76">
        <v>3071.3754150752711</v>
      </c>
      <c r="AL24" s="76">
        <v>3143.8392179719062</v>
      </c>
      <c r="AM24" s="76">
        <v>3008.2098985698931</v>
      </c>
      <c r="AN24" s="76">
        <v>3417.9789405903794</v>
      </c>
      <c r="AO24" s="76">
        <v>3508.1483900933849</v>
      </c>
      <c r="AP24" s="76">
        <v>2511.4408360354973</v>
      </c>
      <c r="AQ24" s="76">
        <v>2652.7368235881586</v>
      </c>
      <c r="AS24" s="76">
        <v>3081.0230516814918</v>
      </c>
      <c r="AT24" s="76">
        <v>3148.0157642729237</v>
      </c>
      <c r="AU24" s="76">
        <v>3020.0866951878866</v>
      </c>
      <c r="AV24" s="76">
        <v>3316.5026730679506</v>
      </c>
      <c r="AW24" s="76">
        <v>5579.4005931363054</v>
      </c>
      <c r="AX24" s="76">
        <v>4405.4092468351391</v>
      </c>
      <c r="AY24" s="76">
        <v>4056.6451732639839</v>
      </c>
      <c r="BA24" s="76">
        <v>3081.0230516814918</v>
      </c>
      <c r="BB24" s="76">
        <v>3148.0157642729237</v>
      </c>
      <c r="BC24" s="76">
        <v>3020.1211886459273</v>
      </c>
      <c r="BD24" s="76">
        <v>3489.784164633807</v>
      </c>
      <c r="BE24" s="76">
        <v>3700.7238566094811</v>
      </c>
      <c r="BF24" s="76">
        <v>2738.5449902281771</v>
      </c>
      <c r="BG24" s="76">
        <v>2589.3780672139601</v>
      </c>
      <c r="BI24" s="76">
        <v>2999.9430570880181</v>
      </c>
      <c r="BJ24" s="76">
        <v>2999.9430570880181</v>
      </c>
      <c r="BK24" s="76">
        <v>2985.3059834279434</v>
      </c>
      <c r="BL24" s="76">
        <v>2969.03073741667</v>
      </c>
      <c r="BM24" s="76">
        <v>2969.03073741667</v>
      </c>
      <c r="BN24" s="76">
        <v>2969.03073741667</v>
      </c>
      <c r="BO24" s="76">
        <v>2969.03073741667</v>
      </c>
      <c r="BP24" s="6"/>
      <c r="BQ24" s="12">
        <v>0</v>
      </c>
      <c r="BR24" s="12">
        <v>0</v>
      </c>
      <c r="BS24" s="12">
        <v>0</v>
      </c>
      <c r="BT24" s="12">
        <v>0</v>
      </c>
      <c r="BU24" s="12">
        <v>0</v>
      </c>
      <c r="BV24" s="12">
        <v>0</v>
      </c>
      <c r="BW24" s="12">
        <v>0</v>
      </c>
      <c r="BX24" s="12">
        <v>0</v>
      </c>
      <c r="BY24" s="11"/>
      <c r="BZ24" s="12">
        <v>0</v>
      </c>
      <c r="CA24" s="12">
        <v>0</v>
      </c>
      <c r="CB24" s="12">
        <v>0</v>
      </c>
      <c r="CC24" s="12">
        <v>0</v>
      </c>
      <c r="CD24" s="12">
        <v>0</v>
      </c>
      <c r="CE24" s="12">
        <v>0</v>
      </c>
      <c r="CF24" s="12">
        <v>0</v>
      </c>
      <c r="CG24" s="11"/>
      <c r="CH24" s="12">
        <v>0</v>
      </c>
      <c r="CI24" s="12">
        <v>0</v>
      </c>
      <c r="CJ24" s="12">
        <v>0</v>
      </c>
      <c r="CK24" s="12">
        <v>0</v>
      </c>
      <c r="CL24" s="12">
        <v>0</v>
      </c>
      <c r="CM24" s="12">
        <v>0</v>
      </c>
      <c r="CN24" s="12">
        <v>0</v>
      </c>
      <c r="CO24" s="11"/>
      <c r="CP24" s="12">
        <v>0</v>
      </c>
      <c r="CQ24" s="12">
        <v>0</v>
      </c>
      <c r="CR24" s="12">
        <v>0</v>
      </c>
      <c r="CS24" s="12">
        <v>0</v>
      </c>
      <c r="CT24" s="12">
        <v>0</v>
      </c>
      <c r="CU24" s="12">
        <v>0</v>
      </c>
      <c r="CV24" s="12">
        <v>0</v>
      </c>
      <c r="CW24" s="11"/>
      <c r="CX24" s="12">
        <v>0</v>
      </c>
      <c r="CY24" s="12">
        <v>0</v>
      </c>
      <c r="CZ24" s="12">
        <v>0</v>
      </c>
      <c r="DA24" s="12">
        <v>0</v>
      </c>
      <c r="DB24" s="12">
        <v>0</v>
      </c>
      <c r="DC24" s="12">
        <v>0</v>
      </c>
      <c r="DD24" s="12">
        <v>0</v>
      </c>
      <c r="DE24" s="11"/>
      <c r="DF24" s="12">
        <v>0</v>
      </c>
      <c r="DG24" s="12">
        <v>0</v>
      </c>
      <c r="DH24" s="12">
        <v>0</v>
      </c>
      <c r="DI24" s="12">
        <v>0</v>
      </c>
      <c r="DJ24" s="12">
        <v>0</v>
      </c>
      <c r="DK24" s="12">
        <v>0</v>
      </c>
      <c r="DL24" s="12">
        <v>0</v>
      </c>
      <c r="DM24" s="11"/>
      <c r="DN24" s="11"/>
      <c r="DO24" s="11"/>
      <c r="DP24" s="11"/>
      <c r="DQ24" s="11"/>
      <c r="DR24" s="11"/>
      <c r="DS24" s="11"/>
      <c r="DT24" s="11"/>
      <c r="DU24" s="11"/>
      <c r="DV24" s="11"/>
      <c r="DW24" s="11"/>
      <c r="DX24" s="11"/>
      <c r="DY24" s="11"/>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row>
    <row r="25" spans="1:350" x14ac:dyDescent="0.25">
      <c r="A25" s="6"/>
      <c r="B25" s="184" t="str">
        <f t="shared" si="2"/>
        <v>TRANSFORMACIJE (OSKRBA Z ELEKTRIČNO ENERGIJO IN TOPLOTO)</v>
      </c>
      <c r="C25" s="77" t="s">
        <v>14</v>
      </c>
      <c r="D25" s="102" t="s">
        <v>16</v>
      </c>
      <c r="E25" s="68">
        <v>1411.5451507117609</v>
      </c>
      <c r="F25" s="68">
        <v>1446.9601306009361</v>
      </c>
      <c r="G25" s="68">
        <v>1470.3129623101174</v>
      </c>
      <c r="H25" s="68">
        <v>1429.6612607719499</v>
      </c>
      <c r="I25" s="68">
        <v>1346.4329103850198</v>
      </c>
      <c r="J25" s="68">
        <v>1382.1661998184768</v>
      </c>
      <c r="K25" s="68">
        <v>1397.0522545380722</v>
      </c>
      <c r="L25" s="68">
        <v>1326.2094206792776</v>
      </c>
      <c r="M25" s="68">
        <v>1281.532418672972</v>
      </c>
      <c r="N25" s="68">
        <v>1001.0034050587561</v>
      </c>
      <c r="O25" s="68">
        <v>1017.8323770182479</v>
      </c>
      <c r="P25" s="68">
        <v>1095.4807478503867</v>
      </c>
      <c r="Q25" s="68">
        <v>1088.7450959205123</v>
      </c>
      <c r="R25" s="172"/>
      <c r="S25" s="279"/>
      <c r="T25" s="68">
        <v>1082.7991390307916</v>
      </c>
      <c r="U25" s="68">
        <v>1017.3866432720454</v>
      </c>
      <c r="V25" s="68">
        <v>900.28282100887384</v>
      </c>
      <c r="W25" s="68">
        <v>774.6309131911288</v>
      </c>
      <c r="X25" s="68">
        <v>807.24856655850442</v>
      </c>
      <c r="Y25" s="68">
        <v>551.99305260139658</v>
      </c>
      <c r="Z25" s="68">
        <v>546.56280513032243</v>
      </c>
      <c r="AA25" s="68">
        <v>529.96463422169052</v>
      </c>
      <c r="AC25" s="68">
        <v>999.82096923953156</v>
      </c>
      <c r="AD25" s="68">
        <v>881.2477007154165</v>
      </c>
      <c r="AE25" s="68">
        <v>671.15917497596547</v>
      </c>
      <c r="AF25" s="68">
        <v>682.74723349721751</v>
      </c>
      <c r="AG25" s="68">
        <v>561.82324668165609</v>
      </c>
      <c r="AH25" s="68">
        <v>623.92057573742056</v>
      </c>
      <c r="AI25" s="68">
        <v>600.47185053068972</v>
      </c>
      <c r="AK25" s="68">
        <v>999.82096923953156</v>
      </c>
      <c r="AL25" s="68">
        <v>881.2477007154165</v>
      </c>
      <c r="AM25" s="68">
        <v>671.15917497596547</v>
      </c>
      <c r="AN25" s="68">
        <v>654.04137190113534</v>
      </c>
      <c r="AO25" s="68">
        <v>641.42356129807797</v>
      </c>
      <c r="AP25" s="68">
        <v>584.42112909922889</v>
      </c>
      <c r="AQ25" s="68">
        <v>582.86229559066692</v>
      </c>
      <c r="AS25" s="68">
        <v>983.05768018952972</v>
      </c>
      <c r="AT25" s="68">
        <v>839.92595691475447</v>
      </c>
      <c r="AU25" s="68">
        <v>564.80889749774769</v>
      </c>
      <c r="AV25" s="68">
        <v>661.22953236567685</v>
      </c>
      <c r="AW25" s="68">
        <v>555.13749666635488</v>
      </c>
      <c r="AX25" s="68">
        <v>606.17014579777799</v>
      </c>
      <c r="AY25" s="68">
        <v>0</v>
      </c>
      <c r="BA25" s="68">
        <v>983.05768018952972</v>
      </c>
      <c r="BB25" s="68">
        <v>839.92595691475447</v>
      </c>
      <c r="BC25" s="68">
        <v>564.80889749774769</v>
      </c>
      <c r="BD25" s="68">
        <v>583.15912245166453</v>
      </c>
      <c r="BE25" s="68">
        <v>560.41747118020612</v>
      </c>
      <c r="BF25" s="68">
        <v>511.1856773362644</v>
      </c>
      <c r="BG25" s="68">
        <v>0</v>
      </c>
      <c r="BI25" s="68">
        <v>1238.202344342724</v>
      </c>
      <c r="BJ25" s="68">
        <v>1238.202344342724</v>
      </c>
      <c r="BK25" s="68">
        <v>1231.0992584537396</v>
      </c>
      <c r="BL25" s="68">
        <v>1231.0992584537396</v>
      </c>
      <c r="BM25" s="68">
        <v>1231.0992584537396</v>
      </c>
      <c r="BN25" s="68">
        <v>1231.0992584537396</v>
      </c>
      <c r="BO25" s="68">
        <v>1231.0992584537396</v>
      </c>
      <c r="BP25" s="6"/>
      <c r="BQ25" s="12">
        <v>0</v>
      </c>
      <c r="BR25" s="12">
        <v>0</v>
      </c>
      <c r="BS25" s="12">
        <v>0</v>
      </c>
      <c r="BT25" s="12">
        <v>0</v>
      </c>
      <c r="BU25" s="12">
        <v>0</v>
      </c>
      <c r="BV25" s="12">
        <v>0</v>
      </c>
      <c r="BW25" s="12">
        <v>0</v>
      </c>
      <c r="BX25" s="12">
        <v>0</v>
      </c>
      <c r="BY25" s="11"/>
      <c r="BZ25" s="12">
        <v>0</v>
      </c>
      <c r="CA25" s="12">
        <v>0</v>
      </c>
      <c r="CB25" s="12">
        <v>0</v>
      </c>
      <c r="CC25" s="12">
        <v>0</v>
      </c>
      <c r="CD25" s="12">
        <v>0</v>
      </c>
      <c r="CE25" s="12">
        <v>0</v>
      </c>
      <c r="CF25" s="12">
        <v>0</v>
      </c>
      <c r="CG25" s="11"/>
      <c r="CH25" s="12">
        <v>0</v>
      </c>
      <c r="CI25" s="12">
        <v>0</v>
      </c>
      <c r="CJ25" s="12">
        <v>0</v>
      </c>
      <c r="CK25" s="12">
        <v>0</v>
      </c>
      <c r="CL25" s="12">
        <v>0</v>
      </c>
      <c r="CM25" s="12">
        <v>0</v>
      </c>
      <c r="CN25" s="12">
        <v>0</v>
      </c>
      <c r="CO25" s="11"/>
      <c r="CP25" s="12">
        <v>0</v>
      </c>
      <c r="CQ25" s="12">
        <v>0</v>
      </c>
      <c r="CR25" s="12">
        <v>0</v>
      </c>
      <c r="CS25" s="12">
        <v>0</v>
      </c>
      <c r="CT25" s="12">
        <v>0</v>
      </c>
      <c r="CU25" s="12">
        <v>0</v>
      </c>
      <c r="CV25" s="12">
        <v>0</v>
      </c>
      <c r="CW25" s="11"/>
      <c r="CX25" s="12">
        <v>0</v>
      </c>
      <c r="CY25" s="12">
        <v>0</v>
      </c>
      <c r="CZ25" s="12">
        <v>0</v>
      </c>
      <c r="DA25" s="12">
        <v>0</v>
      </c>
      <c r="DB25" s="12">
        <v>0</v>
      </c>
      <c r="DC25" s="12">
        <v>0</v>
      </c>
      <c r="DD25" s="12">
        <v>0</v>
      </c>
      <c r="DE25" s="11"/>
      <c r="DF25" s="12">
        <v>0</v>
      </c>
      <c r="DG25" s="12">
        <v>0</v>
      </c>
      <c r="DH25" s="12">
        <v>0</v>
      </c>
      <c r="DI25" s="12">
        <v>0</v>
      </c>
      <c r="DJ25" s="12">
        <v>0</v>
      </c>
      <c r="DK25" s="12">
        <v>0</v>
      </c>
      <c r="DL25" s="12">
        <v>0</v>
      </c>
      <c r="DM25" s="11"/>
      <c r="DN25" s="11"/>
      <c r="DO25" s="11"/>
      <c r="DP25" s="11"/>
      <c r="DQ25" s="11"/>
      <c r="DR25" s="11"/>
      <c r="DS25" s="11"/>
      <c r="DT25" s="11"/>
      <c r="DU25" s="11"/>
      <c r="DV25" s="11"/>
      <c r="DW25" s="11"/>
      <c r="DX25" s="11"/>
      <c r="DY25" s="11"/>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row>
    <row r="26" spans="1:350" x14ac:dyDescent="0.25">
      <c r="A26" s="6"/>
      <c r="B26" s="184" t="str">
        <f t="shared" si="2"/>
        <v>TRANSFORMACIJE (OSKRBA Z ELEKTRIČNO ENERGIJO IN TOPLOTO)</v>
      </c>
      <c r="C26" s="77" t="s">
        <v>13</v>
      </c>
      <c r="D26" s="102" t="s">
        <v>16</v>
      </c>
      <c r="E26" s="68">
        <v>14.032237030667812</v>
      </c>
      <c r="F26" s="68">
        <v>18.45898299417216</v>
      </c>
      <c r="G26" s="68">
        <v>11.128415496321772</v>
      </c>
      <c r="H26" s="68">
        <v>7.7296216680997425</v>
      </c>
      <c r="I26" s="68">
        <v>13.119783605617654</v>
      </c>
      <c r="J26" s="68">
        <v>7.6027921085315757</v>
      </c>
      <c r="K26" s="68">
        <v>7.9383753702111406</v>
      </c>
      <c r="L26" s="68">
        <v>8.1943620426101074</v>
      </c>
      <c r="M26" s="68">
        <v>7.8582867583834917</v>
      </c>
      <c r="N26" s="68">
        <v>14.178925432311074</v>
      </c>
      <c r="O26" s="68">
        <v>7.788915161937517</v>
      </c>
      <c r="P26" s="68">
        <v>6.988667956434508</v>
      </c>
      <c r="Q26" s="68">
        <v>8.5485920034393796</v>
      </c>
      <c r="R26" s="172"/>
      <c r="S26" s="279"/>
      <c r="T26" s="68">
        <v>5.8979624929301622</v>
      </c>
      <c r="U26" s="68">
        <v>4.909456281429013</v>
      </c>
      <c r="V26" s="68">
        <v>4.0841597012403907</v>
      </c>
      <c r="W26" s="68">
        <v>3.157373007537486</v>
      </c>
      <c r="X26" s="68">
        <v>3.0296964266225288</v>
      </c>
      <c r="Y26" s="68">
        <v>2.5402890679528336</v>
      </c>
      <c r="Z26" s="68">
        <v>2.3089427880423221</v>
      </c>
      <c r="AA26" s="68">
        <v>2.1896009582309111</v>
      </c>
      <c r="AC26" s="68">
        <v>4.6125592429145579</v>
      </c>
      <c r="AD26" s="68">
        <v>3.6609858466174106</v>
      </c>
      <c r="AE26" s="68">
        <v>2.5097648383299171</v>
      </c>
      <c r="AF26" s="68">
        <v>2.0802618900105831</v>
      </c>
      <c r="AG26" s="68">
        <v>1.5506198561827671</v>
      </c>
      <c r="AH26" s="68">
        <v>1.2884047734991129</v>
      </c>
      <c r="AI26" s="68">
        <v>0.91123967457474608</v>
      </c>
      <c r="AK26" s="68">
        <v>4.5537086051569347</v>
      </c>
      <c r="AL26" s="68">
        <v>3.2384315524655327</v>
      </c>
      <c r="AM26" s="68">
        <v>1.8350911307212541</v>
      </c>
      <c r="AN26" s="68">
        <v>1.4968129959936709</v>
      </c>
      <c r="AO26" s="68">
        <v>1.3302693925378364</v>
      </c>
      <c r="AP26" s="68">
        <v>1.084789676040268</v>
      </c>
      <c r="AQ26" s="68">
        <v>0.9092908607524286</v>
      </c>
      <c r="AS26" s="68">
        <v>4.6039693379727415</v>
      </c>
      <c r="AT26" s="68">
        <v>3.6690548398446303</v>
      </c>
      <c r="AU26" s="68">
        <v>2.3929540902763051</v>
      </c>
      <c r="AV26" s="68">
        <v>2.0957087990971224</v>
      </c>
      <c r="AW26" s="68">
        <v>1.5705676310069332</v>
      </c>
      <c r="AX26" s="68">
        <v>1.2716203538662245</v>
      </c>
      <c r="AY26" s="68">
        <v>0.15149341985222958</v>
      </c>
      <c r="BA26" s="68">
        <v>4.6039693379727415</v>
      </c>
      <c r="BB26" s="68">
        <v>3.6690548398446303</v>
      </c>
      <c r="BC26" s="68">
        <v>2.3929540902763051</v>
      </c>
      <c r="BD26" s="68">
        <v>1.9881534515366603</v>
      </c>
      <c r="BE26" s="68">
        <v>1.5777673588829633</v>
      </c>
      <c r="BF26" s="68">
        <v>1.140794410202935</v>
      </c>
      <c r="BG26" s="68">
        <v>0.15156619997358733</v>
      </c>
      <c r="BI26" s="68">
        <v>5.0487384233782366</v>
      </c>
      <c r="BJ26" s="68">
        <v>5.0487384233782366</v>
      </c>
      <c r="BK26" s="68">
        <v>5.0294157903410728</v>
      </c>
      <c r="BL26" s="68">
        <v>5.0294157903410728</v>
      </c>
      <c r="BM26" s="68">
        <v>5.0294157903410728</v>
      </c>
      <c r="BN26" s="68">
        <v>5.0294157903410728</v>
      </c>
      <c r="BO26" s="68">
        <v>5.0294157903410728</v>
      </c>
      <c r="BP26" s="6"/>
      <c r="BQ26" s="12">
        <v>0</v>
      </c>
      <c r="BR26" s="12">
        <v>0</v>
      </c>
      <c r="BS26" s="12">
        <v>0</v>
      </c>
      <c r="BT26" s="12">
        <v>0</v>
      </c>
      <c r="BU26" s="12">
        <v>0</v>
      </c>
      <c r="BV26" s="12">
        <v>0</v>
      </c>
      <c r="BW26" s="12">
        <v>0</v>
      </c>
      <c r="BX26" s="12">
        <v>0</v>
      </c>
      <c r="BY26" s="11"/>
      <c r="BZ26" s="12">
        <v>0</v>
      </c>
      <c r="CA26" s="12">
        <v>0</v>
      </c>
      <c r="CB26" s="12">
        <v>0</v>
      </c>
      <c r="CC26" s="12">
        <v>0</v>
      </c>
      <c r="CD26" s="12">
        <v>0</v>
      </c>
      <c r="CE26" s="12">
        <v>0</v>
      </c>
      <c r="CF26" s="12">
        <v>0</v>
      </c>
      <c r="CG26" s="11"/>
      <c r="CH26" s="12">
        <v>0</v>
      </c>
      <c r="CI26" s="12">
        <v>0</v>
      </c>
      <c r="CJ26" s="12">
        <v>0</v>
      </c>
      <c r="CK26" s="12">
        <v>0</v>
      </c>
      <c r="CL26" s="12">
        <v>0</v>
      </c>
      <c r="CM26" s="12">
        <v>0</v>
      </c>
      <c r="CN26" s="12">
        <v>0</v>
      </c>
      <c r="CO26" s="11"/>
      <c r="CP26" s="12">
        <v>0</v>
      </c>
      <c r="CQ26" s="12">
        <v>0</v>
      </c>
      <c r="CR26" s="12">
        <v>0</v>
      </c>
      <c r="CS26" s="12">
        <v>0</v>
      </c>
      <c r="CT26" s="12">
        <v>0</v>
      </c>
      <c r="CU26" s="12">
        <v>0</v>
      </c>
      <c r="CV26" s="12">
        <v>0</v>
      </c>
      <c r="CW26" s="11"/>
      <c r="CX26" s="12">
        <v>0</v>
      </c>
      <c r="CY26" s="12">
        <v>0</v>
      </c>
      <c r="CZ26" s="12">
        <v>0</v>
      </c>
      <c r="DA26" s="12">
        <v>0</v>
      </c>
      <c r="DB26" s="12">
        <v>0</v>
      </c>
      <c r="DC26" s="12">
        <v>0</v>
      </c>
      <c r="DD26" s="12">
        <v>0</v>
      </c>
      <c r="DE26" s="11"/>
      <c r="DF26" s="12">
        <v>0</v>
      </c>
      <c r="DG26" s="12">
        <v>0</v>
      </c>
      <c r="DH26" s="12">
        <v>0</v>
      </c>
      <c r="DI26" s="12">
        <v>0</v>
      </c>
      <c r="DJ26" s="12">
        <v>0</v>
      </c>
      <c r="DK26" s="12">
        <v>0</v>
      </c>
      <c r="DL26" s="12">
        <v>0</v>
      </c>
      <c r="DM26" s="11"/>
      <c r="DN26" s="11"/>
      <c r="DO26" s="11"/>
      <c r="DP26" s="11"/>
      <c r="DQ26" s="11"/>
      <c r="DR26" s="11"/>
      <c r="DS26" s="11"/>
      <c r="DT26" s="11"/>
      <c r="DU26" s="11"/>
      <c r="DV26" s="11"/>
      <c r="DW26" s="11"/>
      <c r="DX26" s="11"/>
      <c r="DY26" s="11"/>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row>
    <row r="27" spans="1:350" x14ac:dyDescent="0.25">
      <c r="A27" s="6"/>
      <c r="B27" s="184" t="str">
        <f t="shared" si="2"/>
        <v>TRANSFORMACIJE (OSKRBA Z ELEKTRIČNO ENERGIJO IN TOPLOTO)</v>
      </c>
      <c r="C27" s="69" t="s">
        <v>30</v>
      </c>
      <c r="D27" s="102" t="s">
        <v>16</v>
      </c>
      <c r="E27" s="68">
        <f>E26</f>
        <v>14.032237030667812</v>
      </c>
      <c r="F27" s="68">
        <f t="shared" ref="F27:Q27" si="3">F26</f>
        <v>18.45898299417216</v>
      </c>
      <c r="G27" s="68">
        <f t="shared" si="3"/>
        <v>11.128415496321772</v>
      </c>
      <c r="H27" s="68">
        <f t="shared" si="3"/>
        <v>7.7296216680997425</v>
      </c>
      <c r="I27" s="68">
        <f t="shared" si="3"/>
        <v>13.119783605617654</v>
      </c>
      <c r="J27" s="68">
        <f t="shared" si="3"/>
        <v>7.6027921085315757</v>
      </c>
      <c r="K27" s="68">
        <f t="shared" si="3"/>
        <v>7.9383753702111406</v>
      </c>
      <c r="L27" s="68">
        <f t="shared" si="3"/>
        <v>8.1943620426101074</v>
      </c>
      <c r="M27" s="68">
        <f t="shared" si="3"/>
        <v>7.8582867583834917</v>
      </c>
      <c r="N27" s="68">
        <f t="shared" si="3"/>
        <v>14.178925432311074</v>
      </c>
      <c r="O27" s="68">
        <f t="shared" si="3"/>
        <v>7.788915161937517</v>
      </c>
      <c r="P27" s="68">
        <f t="shared" si="3"/>
        <v>6.988667956434508</v>
      </c>
      <c r="Q27" s="68">
        <f t="shared" si="3"/>
        <v>8.5485920034393796</v>
      </c>
      <c r="R27" s="172"/>
      <c r="S27" s="279"/>
      <c r="T27" s="68">
        <v>5.8979624929301622</v>
      </c>
      <c r="U27" s="68">
        <v>4.909456281429013</v>
      </c>
      <c r="V27" s="68">
        <v>4.0841597012403907</v>
      </c>
      <c r="W27" s="68">
        <v>3.157373007537486</v>
      </c>
      <c r="X27" s="68">
        <v>3.0296964266225288</v>
      </c>
      <c r="Y27" s="68">
        <v>2.5402890679528336</v>
      </c>
      <c r="Z27" s="68">
        <v>2.3089427880423221</v>
      </c>
      <c r="AA27" s="68">
        <v>2.1896009582309111</v>
      </c>
      <c r="AC27" s="68">
        <v>4.6125592429145579</v>
      </c>
      <c r="AD27" s="68">
        <v>3.6609858466174106</v>
      </c>
      <c r="AE27" s="68">
        <v>2.5097648383299171</v>
      </c>
      <c r="AF27" s="68">
        <v>2.0802618900105831</v>
      </c>
      <c r="AG27" s="68">
        <v>1.5506198561827671</v>
      </c>
      <c r="AH27" s="68">
        <v>1.2884047734991129</v>
      </c>
      <c r="AI27" s="68">
        <v>0.91123967457474608</v>
      </c>
      <c r="AK27" s="68">
        <v>4.5537086051569347</v>
      </c>
      <c r="AL27" s="68">
        <v>3.2384315524655327</v>
      </c>
      <c r="AM27" s="68">
        <v>1.8350911307212541</v>
      </c>
      <c r="AN27" s="68">
        <v>1.4968129959936709</v>
      </c>
      <c r="AO27" s="68">
        <v>1.3302693925378364</v>
      </c>
      <c r="AP27" s="68">
        <v>1.084789676040268</v>
      </c>
      <c r="AQ27" s="68">
        <v>0.9092908607524286</v>
      </c>
      <c r="AS27" s="68">
        <v>4.6039693379727415</v>
      </c>
      <c r="AT27" s="68">
        <v>3.6690548398446303</v>
      </c>
      <c r="AU27" s="68">
        <v>2.3929540902763051</v>
      </c>
      <c r="AV27" s="68">
        <v>2.0957087990971224</v>
      </c>
      <c r="AW27" s="68">
        <v>1.5705676310069332</v>
      </c>
      <c r="AX27" s="68">
        <v>1.2716203538662245</v>
      </c>
      <c r="AY27" s="68">
        <v>0.15149341985222958</v>
      </c>
      <c r="BA27" s="68">
        <v>4.6039693379727415</v>
      </c>
      <c r="BB27" s="68">
        <v>3.6690548398446303</v>
      </c>
      <c r="BC27" s="68">
        <v>2.3929540902763051</v>
      </c>
      <c r="BD27" s="68">
        <v>1.9881534515366603</v>
      </c>
      <c r="BE27" s="68">
        <v>1.5777673588829633</v>
      </c>
      <c r="BF27" s="68">
        <v>1.140794410202935</v>
      </c>
      <c r="BG27" s="68">
        <v>0.15156619997358733</v>
      </c>
      <c r="BI27" s="68">
        <v>5.0487384233782366</v>
      </c>
      <c r="BJ27" s="68">
        <v>5.0487384233782366</v>
      </c>
      <c r="BK27" s="68">
        <v>5.0294157903410728</v>
      </c>
      <c r="BL27" s="68">
        <v>5.0294157903410728</v>
      </c>
      <c r="BM27" s="68">
        <v>5.0294157903410728</v>
      </c>
      <c r="BN27" s="68">
        <v>5.0294157903410728</v>
      </c>
      <c r="BO27" s="68">
        <v>5.0294157903410728</v>
      </c>
      <c r="BP27" s="6"/>
      <c r="BQ27" s="12">
        <v>0</v>
      </c>
      <c r="BR27" s="12">
        <v>0</v>
      </c>
      <c r="BS27" s="12">
        <v>0</v>
      </c>
      <c r="BT27" s="12">
        <v>0</v>
      </c>
      <c r="BU27" s="12">
        <v>0</v>
      </c>
      <c r="BV27" s="12">
        <v>0</v>
      </c>
      <c r="BW27" s="12">
        <v>0</v>
      </c>
      <c r="BX27" s="12">
        <v>0</v>
      </c>
      <c r="BY27" s="11"/>
      <c r="BZ27" s="12">
        <v>0</v>
      </c>
      <c r="CA27" s="12">
        <v>0</v>
      </c>
      <c r="CB27" s="12">
        <v>0</v>
      </c>
      <c r="CC27" s="12">
        <v>0</v>
      </c>
      <c r="CD27" s="12">
        <v>0</v>
      </c>
      <c r="CE27" s="12">
        <v>0</v>
      </c>
      <c r="CF27" s="12">
        <v>0</v>
      </c>
      <c r="CG27" s="11"/>
      <c r="CH27" s="12">
        <v>0</v>
      </c>
      <c r="CI27" s="12">
        <v>0</v>
      </c>
      <c r="CJ27" s="12">
        <v>0</v>
      </c>
      <c r="CK27" s="12">
        <v>0</v>
      </c>
      <c r="CL27" s="12">
        <v>0</v>
      </c>
      <c r="CM27" s="12">
        <v>0</v>
      </c>
      <c r="CN27" s="12">
        <v>0</v>
      </c>
      <c r="CO27" s="11"/>
      <c r="CP27" s="12">
        <v>0</v>
      </c>
      <c r="CQ27" s="12">
        <v>0</v>
      </c>
      <c r="CR27" s="12">
        <v>0</v>
      </c>
      <c r="CS27" s="12">
        <v>0</v>
      </c>
      <c r="CT27" s="12">
        <v>0</v>
      </c>
      <c r="CU27" s="12">
        <v>0</v>
      </c>
      <c r="CV27" s="12">
        <v>0</v>
      </c>
      <c r="CW27" s="11"/>
      <c r="CX27" s="12">
        <v>0</v>
      </c>
      <c r="CY27" s="12">
        <v>0</v>
      </c>
      <c r="CZ27" s="12">
        <v>0</v>
      </c>
      <c r="DA27" s="12">
        <v>0</v>
      </c>
      <c r="DB27" s="12">
        <v>0</v>
      </c>
      <c r="DC27" s="12">
        <v>0</v>
      </c>
      <c r="DD27" s="12">
        <v>0</v>
      </c>
      <c r="DE27" s="11"/>
      <c r="DF27" s="12">
        <v>0</v>
      </c>
      <c r="DG27" s="12">
        <v>0</v>
      </c>
      <c r="DH27" s="12">
        <v>0</v>
      </c>
      <c r="DI27" s="12">
        <v>0</v>
      </c>
      <c r="DJ27" s="12">
        <v>0</v>
      </c>
      <c r="DK27" s="12">
        <v>0</v>
      </c>
      <c r="DL27" s="12">
        <v>0</v>
      </c>
      <c r="DM27" s="11"/>
      <c r="DN27" s="11"/>
      <c r="DO27" s="11"/>
      <c r="DP27" s="11"/>
      <c r="DQ27" s="11"/>
      <c r="DR27" s="11"/>
      <c r="DS27" s="11"/>
      <c r="DT27" s="11"/>
      <c r="DU27" s="11"/>
      <c r="DV27" s="11"/>
      <c r="DW27" s="11"/>
      <c r="DX27" s="11"/>
      <c r="DY27" s="11"/>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row>
    <row r="28" spans="1:350" x14ac:dyDescent="0.25">
      <c r="A28" s="6"/>
      <c r="B28" s="184" t="str">
        <f t="shared" si="2"/>
        <v>TRANSFORMACIJE (OSKRBA Z ELEKTRIČNO ENERGIJO IN TOPLOTO)</v>
      </c>
      <c r="C28" s="69" t="s">
        <v>77</v>
      </c>
      <c r="D28" s="102" t="s">
        <v>16</v>
      </c>
      <c r="E28" s="68"/>
      <c r="F28" s="68"/>
      <c r="G28" s="68"/>
      <c r="H28" s="68"/>
      <c r="I28" s="68"/>
      <c r="J28" s="68"/>
      <c r="K28" s="68"/>
      <c r="L28" s="68"/>
      <c r="M28" s="68"/>
      <c r="N28" s="68"/>
      <c r="O28" s="68"/>
      <c r="P28" s="68"/>
      <c r="Q28" s="68"/>
      <c r="R28" s="172"/>
      <c r="S28" s="279"/>
      <c r="T28" s="68"/>
      <c r="U28" s="68"/>
      <c r="V28" s="68"/>
      <c r="W28" s="68"/>
      <c r="X28" s="68"/>
      <c r="Y28" s="68"/>
      <c r="Z28" s="68"/>
      <c r="AA28" s="68"/>
      <c r="AC28" s="68"/>
      <c r="AD28" s="68"/>
      <c r="AE28" s="68"/>
      <c r="AF28" s="68"/>
      <c r="AG28" s="68"/>
      <c r="AH28" s="68"/>
      <c r="AI28" s="68"/>
      <c r="AK28" s="68"/>
      <c r="AL28" s="68"/>
      <c r="AM28" s="68"/>
      <c r="AN28" s="68"/>
      <c r="AO28" s="68"/>
      <c r="AP28" s="68"/>
      <c r="AQ28" s="68"/>
      <c r="AS28" s="68"/>
      <c r="AT28" s="68"/>
      <c r="AU28" s="68"/>
      <c r="AV28" s="68"/>
      <c r="AW28" s="68"/>
      <c r="AX28" s="68"/>
      <c r="AY28" s="68"/>
      <c r="BA28" s="68"/>
      <c r="BB28" s="68"/>
      <c r="BC28" s="68"/>
      <c r="BD28" s="68"/>
      <c r="BE28" s="68"/>
      <c r="BF28" s="68"/>
      <c r="BG28" s="68"/>
      <c r="BI28" s="68"/>
      <c r="BJ28" s="68"/>
      <c r="BK28" s="68"/>
      <c r="BL28" s="68"/>
      <c r="BM28" s="68"/>
      <c r="BN28" s="68"/>
      <c r="BO28" s="68"/>
      <c r="BP28" s="6"/>
      <c r="BQ28" s="12">
        <v>0</v>
      </c>
      <c r="BR28" s="12">
        <v>0</v>
      </c>
      <c r="BS28" s="12">
        <v>0</v>
      </c>
      <c r="BT28" s="12">
        <v>0</v>
      </c>
      <c r="BU28" s="12">
        <v>0</v>
      </c>
      <c r="BV28" s="12">
        <v>0</v>
      </c>
      <c r="BW28" s="12">
        <v>0</v>
      </c>
      <c r="BX28" s="12">
        <v>0</v>
      </c>
      <c r="BY28" s="11"/>
      <c r="BZ28" s="12">
        <v>0</v>
      </c>
      <c r="CA28" s="12">
        <v>0</v>
      </c>
      <c r="CB28" s="12">
        <v>0</v>
      </c>
      <c r="CC28" s="12">
        <v>0</v>
      </c>
      <c r="CD28" s="12">
        <v>0</v>
      </c>
      <c r="CE28" s="12">
        <v>0</v>
      </c>
      <c r="CF28" s="12">
        <v>0</v>
      </c>
      <c r="CG28" s="11"/>
      <c r="CH28" s="12">
        <v>0</v>
      </c>
      <c r="CI28" s="12">
        <v>0</v>
      </c>
      <c r="CJ28" s="12">
        <v>0</v>
      </c>
      <c r="CK28" s="12">
        <v>0</v>
      </c>
      <c r="CL28" s="12">
        <v>0</v>
      </c>
      <c r="CM28" s="12">
        <v>0</v>
      </c>
      <c r="CN28" s="12">
        <v>0</v>
      </c>
      <c r="CO28" s="11"/>
      <c r="CP28" s="12">
        <v>0</v>
      </c>
      <c r="CQ28" s="12">
        <v>0</v>
      </c>
      <c r="CR28" s="12">
        <v>0</v>
      </c>
      <c r="CS28" s="12">
        <v>0</v>
      </c>
      <c r="CT28" s="12">
        <v>0</v>
      </c>
      <c r="CU28" s="12">
        <v>0</v>
      </c>
      <c r="CV28" s="12">
        <v>0</v>
      </c>
      <c r="CW28" s="11"/>
      <c r="CX28" s="12">
        <v>0</v>
      </c>
      <c r="CY28" s="12">
        <v>0</v>
      </c>
      <c r="CZ28" s="12">
        <v>0</v>
      </c>
      <c r="DA28" s="12">
        <v>0</v>
      </c>
      <c r="DB28" s="12">
        <v>0</v>
      </c>
      <c r="DC28" s="12">
        <v>0</v>
      </c>
      <c r="DD28" s="12">
        <v>0</v>
      </c>
      <c r="DE28" s="11"/>
      <c r="DF28" s="12">
        <v>0</v>
      </c>
      <c r="DG28" s="12">
        <v>0</v>
      </c>
      <c r="DH28" s="12">
        <v>0</v>
      </c>
      <c r="DI28" s="12">
        <v>0</v>
      </c>
      <c r="DJ28" s="12">
        <v>0</v>
      </c>
      <c r="DK28" s="12">
        <v>0</v>
      </c>
      <c r="DL28" s="12">
        <v>0</v>
      </c>
      <c r="DM28" s="11"/>
      <c r="DN28" s="11"/>
      <c r="DO28" s="11"/>
      <c r="DP28" s="11"/>
      <c r="DQ28" s="11"/>
      <c r="DR28" s="11"/>
      <c r="DS28" s="11"/>
      <c r="DT28" s="11"/>
      <c r="DU28" s="11"/>
      <c r="DV28" s="11"/>
      <c r="DW28" s="11"/>
      <c r="DX28" s="11"/>
      <c r="DY28" s="11"/>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row>
    <row r="29" spans="1:350" x14ac:dyDescent="0.25">
      <c r="A29" s="6"/>
      <c r="B29" s="184" t="str">
        <f t="shared" si="2"/>
        <v>TRANSFORMACIJE (OSKRBA Z ELEKTRIČNO ENERGIJO IN TOPLOTO)</v>
      </c>
      <c r="C29" s="77" t="s">
        <v>12</v>
      </c>
      <c r="D29" s="102" t="s">
        <v>16</v>
      </c>
      <c r="E29" s="68">
        <v>134.44751399636954</v>
      </c>
      <c r="F29" s="68">
        <v>125.50610442342601</v>
      </c>
      <c r="G29" s="68">
        <v>135.28500812076047</v>
      </c>
      <c r="H29" s="68">
        <v>139.16075838349096</v>
      </c>
      <c r="I29" s="68">
        <v>164.80810031527659</v>
      </c>
      <c r="J29" s="68">
        <v>156.83359357982229</v>
      </c>
      <c r="K29" s="68">
        <v>152.22045781981464</v>
      </c>
      <c r="L29" s="68">
        <v>156.19631670965893</v>
      </c>
      <c r="M29" s="68">
        <v>143.72668844941245</v>
      </c>
      <c r="N29" s="68">
        <v>100.47080873220597</v>
      </c>
      <c r="O29" s="68">
        <v>98.274116174644121</v>
      </c>
      <c r="P29" s="68">
        <v>100.70358163752746</v>
      </c>
      <c r="Q29" s="68">
        <v>122.09752775389319</v>
      </c>
      <c r="R29" s="172"/>
      <c r="S29" s="279"/>
      <c r="T29" s="68">
        <v>103.85051384907558</v>
      </c>
      <c r="U29" s="68">
        <v>120.58207653648824</v>
      </c>
      <c r="V29" s="68">
        <v>266.29028444903338</v>
      </c>
      <c r="W29" s="68">
        <v>536.72196178372599</v>
      </c>
      <c r="X29" s="68">
        <v>543.24963842555087</v>
      </c>
      <c r="Y29" s="68">
        <v>858.71910558217382</v>
      </c>
      <c r="Z29" s="68">
        <v>946.42086192919464</v>
      </c>
      <c r="AA29" s="68">
        <v>1008.3814933386091</v>
      </c>
      <c r="AC29" s="68">
        <v>117.47591714979366</v>
      </c>
      <c r="AD29" s="68">
        <v>271.77287344167229</v>
      </c>
      <c r="AE29" s="68">
        <v>243.94468302494391</v>
      </c>
      <c r="AF29" s="68">
        <v>280.29781895469796</v>
      </c>
      <c r="AG29" s="68">
        <v>245.69534534251338</v>
      </c>
      <c r="AH29" s="68">
        <v>235.17521625593065</v>
      </c>
      <c r="AI29" s="68">
        <v>225.03863863093937</v>
      </c>
      <c r="AK29" s="68">
        <v>116.49079315942038</v>
      </c>
      <c r="AL29" s="68">
        <v>268.20120183354385</v>
      </c>
      <c r="AM29" s="68">
        <v>236.08736271003539</v>
      </c>
      <c r="AN29" s="68">
        <v>574.99902450689592</v>
      </c>
      <c r="AO29" s="68">
        <v>552.40448844100058</v>
      </c>
      <c r="AP29" s="68">
        <v>930.11130434561369</v>
      </c>
      <c r="AQ29" s="68">
        <v>900.68767599626631</v>
      </c>
      <c r="AS29" s="68">
        <v>116.75796309576553</v>
      </c>
      <c r="AT29" s="68">
        <v>264.5501944739014</v>
      </c>
      <c r="AU29" s="68">
        <v>265.38926898463313</v>
      </c>
      <c r="AV29" s="68">
        <v>276.87559037174253</v>
      </c>
      <c r="AW29" s="68">
        <v>250.72742134899903</v>
      </c>
      <c r="AX29" s="68">
        <v>238.31692040442766</v>
      </c>
      <c r="AY29" s="68">
        <v>273.55638210424473</v>
      </c>
      <c r="BA29" s="68">
        <v>116.75796309576553</v>
      </c>
      <c r="BB29" s="68">
        <v>264.5501944739014</v>
      </c>
      <c r="BC29" s="68">
        <v>265.38926898463308</v>
      </c>
      <c r="BD29" s="68">
        <v>533.35419780264556</v>
      </c>
      <c r="BE29" s="68">
        <v>517.63571790710591</v>
      </c>
      <c r="BF29" s="68">
        <v>839.40136358789073</v>
      </c>
      <c r="BG29" s="68">
        <v>978.37936506556548</v>
      </c>
      <c r="BI29" s="68">
        <v>104.77937107430446</v>
      </c>
      <c r="BJ29" s="68">
        <v>104.77937107430446</v>
      </c>
      <c r="BK29" s="68">
        <v>97.264705936251531</v>
      </c>
      <c r="BL29" s="68">
        <v>92.930918795714604</v>
      </c>
      <c r="BM29" s="68">
        <v>92.930918795714604</v>
      </c>
      <c r="BN29" s="68">
        <v>92.930918795714604</v>
      </c>
      <c r="BO29" s="68">
        <v>92.930918795714604</v>
      </c>
      <c r="BP29" s="6"/>
      <c r="BQ29" s="12">
        <v>0</v>
      </c>
      <c r="BR29" s="12">
        <v>0</v>
      </c>
      <c r="BS29" s="12">
        <v>0</v>
      </c>
      <c r="BT29" s="12">
        <v>0</v>
      </c>
      <c r="BU29" s="12">
        <v>0</v>
      </c>
      <c r="BV29" s="12">
        <v>0</v>
      </c>
      <c r="BW29" s="12">
        <v>0</v>
      </c>
      <c r="BX29" s="12">
        <v>0</v>
      </c>
      <c r="BY29" s="11"/>
      <c r="BZ29" s="12">
        <v>0</v>
      </c>
      <c r="CA29" s="12">
        <v>0</v>
      </c>
      <c r="CB29" s="12">
        <v>0</v>
      </c>
      <c r="CC29" s="12">
        <v>0</v>
      </c>
      <c r="CD29" s="12">
        <v>0</v>
      </c>
      <c r="CE29" s="12">
        <v>0</v>
      </c>
      <c r="CF29" s="12">
        <v>0</v>
      </c>
      <c r="CG29" s="11"/>
      <c r="CH29" s="12">
        <v>0</v>
      </c>
      <c r="CI29" s="12">
        <v>0</v>
      </c>
      <c r="CJ29" s="12">
        <v>0</v>
      </c>
      <c r="CK29" s="12">
        <v>0</v>
      </c>
      <c r="CL29" s="12">
        <v>0</v>
      </c>
      <c r="CM29" s="12">
        <v>0</v>
      </c>
      <c r="CN29" s="12">
        <v>0</v>
      </c>
      <c r="CO29" s="11"/>
      <c r="CP29" s="12">
        <v>0</v>
      </c>
      <c r="CQ29" s="12">
        <v>0</v>
      </c>
      <c r="CR29" s="12">
        <v>0</v>
      </c>
      <c r="CS29" s="12">
        <v>0</v>
      </c>
      <c r="CT29" s="12">
        <v>0</v>
      </c>
      <c r="CU29" s="12">
        <v>0</v>
      </c>
      <c r="CV29" s="12">
        <v>0</v>
      </c>
      <c r="CW29" s="11"/>
      <c r="CX29" s="12">
        <v>0</v>
      </c>
      <c r="CY29" s="12">
        <v>0</v>
      </c>
      <c r="CZ29" s="12">
        <v>0</v>
      </c>
      <c r="DA29" s="12">
        <v>0</v>
      </c>
      <c r="DB29" s="12">
        <v>0</v>
      </c>
      <c r="DC29" s="12">
        <v>0</v>
      </c>
      <c r="DD29" s="12">
        <v>0</v>
      </c>
      <c r="DE29" s="11"/>
      <c r="DF29" s="12">
        <v>0</v>
      </c>
      <c r="DG29" s="12">
        <v>0</v>
      </c>
      <c r="DH29" s="12">
        <v>0</v>
      </c>
      <c r="DI29" s="12">
        <v>0</v>
      </c>
      <c r="DJ29" s="12">
        <v>0</v>
      </c>
      <c r="DK29" s="12">
        <v>0</v>
      </c>
      <c r="DL29" s="12">
        <v>0</v>
      </c>
      <c r="DM29" s="11"/>
      <c r="DN29" s="11"/>
      <c r="DO29" s="11"/>
      <c r="DP29" s="11"/>
      <c r="DQ29" s="11"/>
      <c r="DR29" s="11"/>
      <c r="DS29" s="11"/>
      <c r="DT29" s="11"/>
      <c r="DU29" s="11"/>
      <c r="DV29" s="11"/>
      <c r="DW29" s="11"/>
      <c r="DX29" s="11"/>
      <c r="DY29" s="11"/>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row>
    <row r="30" spans="1:350" x14ac:dyDescent="0.25">
      <c r="A30" s="6"/>
      <c r="B30" s="184" t="str">
        <f t="shared" si="2"/>
        <v>TRANSFORMACIJE (OSKRBA Z ELEKTRIČNO ENERGIJO IN TOPLOTO)</v>
      </c>
      <c r="C30" s="71" t="s">
        <v>28</v>
      </c>
      <c r="D30" s="102" t="s">
        <v>16</v>
      </c>
      <c r="E30" s="68">
        <v>134.44751399636954</v>
      </c>
      <c r="F30" s="68">
        <v>125.50610442342601</v>
      </c>
      <c r="G30" s="68">
        <v>135.28500812076047</v>
      </c>
      <c r="H30" s="68">
        <v>139.16075838349096</v>
      </c>
      <c r="I30" s="68">
        <v>164.80810031527659</v>
      </c>
      <c r="J30" s="68">
        <v>156.83359357982229</v>
      </c>
      <c r="K30" s="68">
        <v>152.22045781981464</v>
      </c>
      <c r="L30" s="68">
        <v>156.19631670965893</v>
      </c>
      <c r="M30" s="68">
        <v>143.72668844941245</v>
      </c>
      <c r="N30" s="68">
        <v>100.47080873220597</v>
      </c>
      <c r="O30" s="68">
        <v>98.274116174644121</v>
      </c>
      <c r="P30" s="68">
        <v>100.70358163752746</v>
      </c>
      <c r="Q30" s="68">
        <v>122.09752775389319</v>
      </c>
      <c r="R30" s="172"/>
      <c r="S30" s="279"/>
      <c r="T30" s="68">
        <v>103.85051384907558</v>
      </c>
      <c r="U30" s="68">
        <v>120.58207653648824</v>
      </c>
      <c r="V30" s="68">
        <v>266.29028444903338</v>
      </c>
      <c r="W30" s="68">
        <v>536.72196178372599</v>
      </c>
      <c r="X30" s="68">
        <v>543.24963842555087</v>
      </c>
      <c r="Y30" s="68">
        <v>858.71910558217382</v>
      </c>
      <c r="Z30" s="68">
        <v>946.42086192919464</v>
      </c>
      <c r="AA30" s="68">
        <v>1008.3814933386091</v>
      </c>
      <c r="AC30" s="68">
        <v>117.47591714979366</v>
      </c>
      <c r="AD30" s="68">
        <v>271.77287344167229</v>
      </c>
      <c r="AE30" s="68">
        <v>243.94468302494391</v>
      </c>
      <c r="AF30" s="68">
        <v>266.28292800696306</v>
      </c>
      <c r="AG30" s="68">
        <v>221.12581080826203</v>
      </c>
      <c r="AH30" s="68">
        <v>176.38141219194799</v>
      </c>
      <c r="AI30" s="68">
        <v>90.015455452375761</v>
      </c>
      <c r="AK30" s="68">
        <v>116.49079315942038</v>
      </c>
      <c r="AL30" s="68">
        <v>268.20120183354385</v>
      </c>
      <c r="AM30" s="68">
        <v>229.99849380481567</v>
      </c>
      <c r="AN30" s="68">
        <v>542.10999233593009</v>
      </c>
      <c r="AO30" s="68">
        <v>492.64315793474498</v>
      </c>
      <c r="AP30" s="68">
        <v>688.22069433456011</v>
      </c>
      <c r="AQ30" s="68">
        <v>350.3858811911951</v>
      </c>
      <c r="AS30" s="68">
        <v>116.75796309576553</v>
      </c>
      <c r="AT30" s="68">
        <v>264.5501944739014</v>
      </c>
      <c r="AU30" s="68">
        <v>238.8503420861698</v>
      </c>
      <c r="AV30" s="68">
        <v>235.34425181598112</v>
      </c>
      <c r="AW30" s="68">
        <v>188.04556601174929</v>
      </c>
      <c r="AX30" s="68">
        <v>95.326768161771056</v>
      </c>
      <c r="AY30" s="68">
        <v>0</v>
      </c>
      <c r="BA30" s="68">
        <v>116.75796309576553</v>
      </c>
      <c r="BB30" s="68">
        <v>264.5501944739014</v>
      </c>
      <c r="BC30" s="68">
        <v>238.85034208616975</v>
      </c>
      <c r="BD30" s="68">
        <v>453.35106813224871</v>
      </c>
      <c r="BE30" s="68">
        <v>388.22678843032946</v>
      </c>
      <c r="BF30" s="68">
        <v>335.7605454351563</v>
      </c>
      <c r="BG30" s="68">
        <v>0</v>
      </c>
      <c r="BI30" s="68">
        <v>104.77937107430446</v>
      </c>
      <c r="BJ30" s="68">
        <v>104.77937107430446</v>
      </c>
      <c r="BK30" s="68">
        <v>97.264705936251531</v>
      </c>
      <c r="BL30" s="68">
        <v>92.930918795714604</v>
      </c>
      <c r="BM30" s="68">
        <v>92.930918795714604</v>
      </c>
      <c r="BN30" s="68">
        <v>92.930918795714604</v>
      </c>
      <c r="BO30" s="68">
        <v>92.930918795714604</v>
      </c>
      <c r="BP30" s="6"/>
      <c r="BQ30" s="12">
        <v>0</v>
      </c>
      <c r="BR30" s="12">
        <v>0</v>
      </c>
      <c r="BS30" s="12">
        <v>0</v>
      </c>
      <c r="BT30" s="12">
        <v>0</v>
      </c>
      <c r="BU30" s="12">
        <v>0</v>
      </c>
      <c r="BV30" s="12">
        <v>0</v>
      </c>
      <c r="BW30" s="12">
        <v>0</v>
      </c>
      <c r="BX30" s="12">
        <v>0</v>
      </c>
      <c r="BY30" s="11"/>
      <c r="BZ30" s="12">
        <v>0</v>
      </c>
      <c r="CA30" s="12">
        <v>0</v>
      </c>
      <c r="CB30" s="12">
        <v>0</v>
      </c>
      <c r="CC30" s="12">
        <v>0</v>
      </c>
      <c r="CD30" s="12">
        <v>0</v>
      </c>
      <c r="CE30" s="12">
        <v>0</v>
      </c>
      <c r="CF30" s="12">
        <v>0</v>
      </c>
      <c r="CG30" s="11"/>
      <c r="CH30" s="12">
        <v>0</v>
      </c>
      <c r="CI30" s="12">
        <v>0</v>
      </c>
      <c r="CJ30" s="12">
        <v>0</v>
      </c>
      <c r="CK30" s="12">
        <v>0</v>
      </c>
      <c r="CL30" s="12">
        <v>0</v>
      </c>
      <c r="CM30" s="12">
        <v>0</v>
      </c>
      <c r="CN30" s="12">
        <v>0</v>
      </c>
      <c r="CO30" s="11"/>
      <c r="CP30" s="12">
        <v>0</v>
      </c>
      <c r="CQ30" s="12">
        <v>0</v>
      </c>
      <c r="CR30" s="12">
        <v>0</v>
      </c>
      <c r="CS30" s="12">
        <v>0</v>
      </c>
      <c r="CT30" s="12">
        <v>0</v>
      </c>
      <c r="CU30" s="12">
        <v>0</v>
      </c>
      <c r="CV30" s="12">
        <v>0</v>
      </c>
      <c r="CW30" s="11"/>
      <c r="CX30" s="12">
        <v>0</v>
      </c>
      <c r="CY30" s="12">
        <v>0</v>
      </c>
      <c r="CZ30" s="12">
        <v>0</v>
      </c>
      <c r="DA30" s="12">
        <v>0</v>
      </c>
      <c r="DB30" s="12">
        <v>0</v>
      </c>
      <c r="DC30" s="12">
        <v>0</v>
      </c>
      <c r="DD30" s="12">
        <v>0</v>
      </c>
      <c r="DE30" s="11"/>
      <c r="DF30" s="12">
        <v>0</v>
      </c>
      <c r="DG30" s="12">
        <v>0</v>
      </c>
      <c r="DH30" s="12">
        <v>0</v>
      </c>
      <c r="DI30" s="12">
        <v>0</v>
      </c>
      <c r="DJ30" s="12">
        <v>0</v>
      </c>
      <c r="DK30" s="12">
        <v>0</v>
      </c>
      <c r="DL30" s="12">
        <v>0</v>
      </c>
      <c r="DM30" s="11"/>
      <c r="DN30" s="11"/>
      <c r="DO30" s="11"/>
      <c r="DP30" s="11"/>
      <c r="DQ30" s="11"/>
      <c r="DR30" s="11"/>
      <c r="DS30" s="11"/>
      <c r="DT30" s="11"/>
      <c r="DU30" s="11"/>
      <c r="DV30" s="11"/>
      <c r="DW30" s="11"/>
      <c r="DX30" s="11"/>
      <c r="DY30" s="11"/>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row>
    <row r="31" spans="1:350" x14ac:dyDescent="0.25">
      <c r="A31" s="6"/>
      <c r="B31" s="184" t="str">
        <f t="shared" si="2"/>
        <v>TRANSFORMACIJE (OSKRBA Z ELEKTRIČNO ENERGIJO IN TOPLOTO)</v>
      </c>
      <c r="C31" s="71" t="s">
        <v>78</v>
      </c>
      <c r="D31" s="102" t="s">
        <v>16</v>
      </c>
      <c r="E31" s="67"/>
      <c r="F31" s="67"/>
      <c r="G31" s="67"/>
      <c r="H31" s="67"/>
      <c r="I31" s="67"/>
      <c r="J31" s="67"/>
      <c r="K31" s="67"/>
      <c r="L31" s="67"/>
      <c r="M31" s="67"/>
      <c r="N31" s="67"/>
      <c r="O31" s="67"/>
      <c r="P31" s="67"/>
      <c r="Q31" s="67"/>
      <c r="R31" s="177"/>
      <c r="S31" s="279"/>
      <c r="T31" s="67"/>
      <c r="U31" s="68">
        <v>0</v>
      </c>
      <c r="V31" s="68">
        <v>0</v>
      </c>
      <c r="W31" s="68">
        <v>0</v>
      </c>
      <c r="X31" s="68">
        <v>0</v>
      </c>
      <c r="Y31" s="68">
        <v>0</v>
      </c>
      <c r="Z31" s="68">
        <v>0</v>
      </c>
      <c r="AA31" s="68">
        <v>0</v>
      </c>
      <c r="AC31" s="68">
        <v>0</v>
      </c>
      <c r="AD31" s="68">
        <v>0</v>
      </c>
      <c r="AE31" s="68">
        <v>0</v>
      </c>
      <c r="AF31" s="68">
        <v>14.014890947734896</v>
      </c>
      <c r="AG31" s="68">
        <v>24.569534534251339</v>
      </c>
      <c r="AH31" s="68">
        <v>58.79380406398267</v>
      </c>
      <c r="AI31" s="68">
        <v>135.02318317856361</v>
      </c>
      <c r="AK31" s="68">
        <v>0</v>
      </c>
      <c r="AL31" s="68">
        <v>0</v>
      </c>
      <c r="AM31" s="68">
        <v>6.0888689052197407</v>
      </c>
      <c r="AN31" s="68">
        <v>32.889032170965869</v>
      </c>
      <c r="AO31" s="68">
        <v>59.761330506255597</v>
      </c>
      <c r="AP31" s="68">
        <v>241.89061001105358</v>
      </c>
      <c r="AQ31" s="68">
        <v>550.30179480507115</v>
      </c>
      <c r="AS31" s="68">
        <v>0</v>
      </c>
      <c r="AT31" s="68">
        <v>0</v>
      </c>
      <c r="AU31" s="68">
        <v>26.538926898463313</v>
      </c>
      <c r="AV31" s="68">
        <v>41.531338555761387</v>
      </c>
      <c r="AW31" s="68">
        <v>62.681855337249758</v>
      </c>
      <c r="AX31" s="68">
        <v>142.99015224265662</v>
      </c>
      <c r="AY31" s="68">
        <v>273.55638210424473</v>
      </c>
      <c r="BA31" s="68">
        <v>0</v>
      </c>
      <c r="BB31" s="68">
        <v>0</v>
      </c>
      <c r="BC31" s="68">
        <v>26.538926898463313</v>
      </c>
      <c r="BD31" s="68">
        <v>80.003129670396831</v>
      </c>
      <c r="BE31" s="68">
        <v>129.40892947677645</v>
      </c>
      <c r="BF31" s="68">
        <v>503.64081815273443</v>
      </c>
      <c r="BG31" s="68">
        <v>978.37936506556548</v>
      </c>
      <c r="BI31" s="68">
        <v>0</v>
      </c>
      <c r="BJ31" s="68">
        <v>0</v>
      </c>
      <c r="BK31" s="68">
        <v>0</v>
      </c>
      <c r="BL31" s="68">
        <v>0</v>
      </c>
      <c r="BM31" s="68">
        <v>0</v>
      </c>
      <c r="BN31" s="68">
        <v>0</v>
      </c>
      <c r="BO31" s="68">
        <v>0</v>
      </c>
      <c r="BP31" s="6"/>
      <c r="BQ31" s="12">
        <v>0</v>
      </c>
      <c r="BR31" s="12">
        <v>0</v>
      </c>
      <c r="BS31" s="12">
        <v>0</v>
      </c>
      <c r="BT31" s="12">
        <v>0</v>
      </c>
      <c r="BU31" s="12">
        <v>0</v>
      </c>
      <c r="BV31" s="12">
        <v>0</v>
      </c>
      <c r="BW31" s="12">
        <v>0</v>
      </c>
      <c r="BX31" s="12">
        <v>0</v>
      </c>
      <c r="BY31" s="11"/>
      <c r="BZ31" s="12">
        <v>0</v>
      </c>
      <c r="CA31" s="12">
        <v>0</v>
      </c>
      <c r="CB31" s="12">
        <v>0</v>
      </c>
      <c r="CC31" s="12">
        <v>0</v>
      </c>
      <c r="CD31" s="12">
        <v>0</v>
      </c>
      <c r="CE31" s="12">
        <v>0</v>
      </c>
      <c r="CF31" s="12">
        <v>0</v>
      </c>
      <c r="CG31" s="11"/>
      <c r="CH31" s="12">
        <v>0</v>
      </c>
      <c r="CI31" s="12">
        <v>0</v>
      </c>
      <c r="CJ31" s="12">
        <v>0</v>
      </c>
      <c r="CK31" s="12">
        <v>0</v>
      </c>
      <c r="CL31" s="12">
        <v>0</v>
      </c>
      <c r="CM31" s="12">
        <v>0</v>
      </c>
      <c r="CN31" s="12">
        <v>0</v>
      </c>
      <c r="CO31" s="11"/>
      <c r="CP31" s="12">
        <v>0</v>
      </c>
      <c r="CQ31" s="12">
        <v>0</v>
      </c>
      <c r="CR31" s="12">
        <v>0</v>
      </c>
      <c r="CS31" s="12">
        <v>0</v>
      </c>
      <c r="CT31" s="12">
        <v>0</v>
      </c>
      <c r="CU31" s="12">
        <v>0</v>
      </c>
      <c r="CV31" s="12">
        <v>0</v>
      </c>
      <c r="CW31" s="11"/>
      <c r="CX31" s="12">
        <v>0</v>
      </c>
      <c r="CY31" s="12">
        <v>0</v>
      </c>
      <c r="CZ31" s="12">
        <v>0</v>
      </c>
      <c r="DA31" s="12">
        <v>0</v>
      </c>
      <c r="DB31" s="12">
        <v>0</v>
      </c>
      <c r="DC31" s="12">
        <v>0</v>
      </c>
      <c r="DD31" s="12">
        <v>0</v>
      </c>
      <c r="DE31" s="11"/>
      <c r="DF31" s="12">
        <v>0</v>
      </c>
      <c r="DG31" s="12">
        <v>0</v>
      </c>
      <c r="DH31" s="12">
        <v>0</v>
      </c>
      <c r="DI31" s="12">
        <v>0</v>
      </c>
      <c r="DJ31" s="12">
        <v>0</v>
      </c>
      <c r="DK31" s="12">
        <v>0</v>
      </c>
      <c r="DL31" s="12">
        <v>0</v>
      </c>
      <c r="DM31" s="11"/>
      <c r="DN31" s="11"/>
      <c r="DO31" s="11"/>
      <c r="DP31" s="11"/>
      <c r="DQ31" s="11"/>
      <c r="DR31" s="11"/>
      <c r="DS31" s="11"/>
      <c r="DT31" s="11"/>
      <c r="DU31" s="11"/>
      <c r="DV31" s="11"/>
      <c r="DW31" s="11"/>
      <c r="DX31" s="11"/>
      <c r="DY31" s="11"/>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row>
    <row r="32" spans="1:350" x14ac:dyDescent="0.25">
      <c r="A32" s="6"/>
      <c r="B32" s="184" t="str">
        <f t="shared" si="2"/>
        <v>TRANSFORMACIJE (OSKRBA Z ELEKTRIČNO ENERGIJO IN TOPLOTO)</v>
      </c>
      <c r="C32" s="77" t="s">
        <v>10</v>
      </c>
      <c r="D32" s="102" t="s">
        <v>16</v>
      </c>
      <c r="E32" s="68">
        <v>1533.1300971885664</v>
      </c>
      <c r="F32" s="68">
        <v>1445.5822194429243</v>
      </c>
      <c r="G32" s="68">
        <v>1483.8844159566427</v>
      </c>
      <c r="H32" s="68">
        <v>1634.4876104119437</v>
      </c>
      <c r="I32" s="68">
        <v>1495.3490189947624</v>
      </c>
      <c r="J32" s="68">
        <v>1473.9756116626277</v>
      </c>
      <c r="K32" s="68">
        <v>1619.3095182261129</v>
      </c>
      <c r="L32" s="68">
        <v>1440.3538393392218</v>
      </c>
      <c r="M32" s="68">
        <v>1380.8632324969383</v>
      </c>
      <c r="N32" s="68">
        <v>1659.6659631569344</v>
      </c>
      <c r="O32" s="68">
        <v>1471.7134370358788</v>
      </c>
      <c r="P32" s="68">
        <v>1488.9697490815288</v>
      </c>
      <c r="Q32" s="68">
        <v>1637.6851924229395</v>
      </c>
      <c r="R32" s="172"/>
      <c r="S32" s="279"/>
      <c r="T32" s="68">
        <v>1633.3150941921363</v>
      </c>
      <c r="U32" s="68">
        <v>1451.0822340887401</v>
      </c>
      <c r="V32" s="68">
        <v>1450.0337872760415</v>
      </c>
      <c r="W32" s="68">
        <v>1450.449921304064</v>
      </c>
      <c r="X32" s="68">
        <v>1450.0019940431696</v>
      </c>
      <c r="Y32" s="68">
        <v>1450.8588925088798</v>
      </c>
      <c r="Z32" s="68">
        <v>0</v>
      </c>
      <c r="AA32" s="68">
        <v>0</v>
      </c>
      <c r="AC32" s="68">
        <v>1450.2962949451005</v>
      </c>
      <c r="AD32" s="68">
        <v>1450.7725597744659</v>
      </c>
      <c r="AE32" s="68">
        <v>1450.0649940421158</v>
      </c>
      <c r="AF32" s="68">
        <v>1450.5145259045103</v>
      </c>
      <c r="AG32" s="68">
        <v>3587.6127459802237</v>
      </c>
      <c r="AH32" s="68">
        <v>2137.2365885759373</v>
      </c>
      <c r="AI32" s="68">
        <v>2138.6284452147952</v>
      </c>
      <c r="AK32" s="68">
        <v>1450.2962949451005</v>
      </c>
      <c r="AL32" s="68">
        <v>1450.7725597744659</v>
      </c>
      <c r="AM32" s="68">
        <v>1450.0649940421158</v>
      </c>
      <c r="AN32" s="68">
        <v>1450.6444248107416</v>
      </c>
      <c r="AO32" s="68">
        <v>1449.795840902477</v>
      </c>
      <c r="AP32" s="68">
        <v>0</v>
      </c>
      <c r="AQ32" s="68">
        <v>0</v>
      </c>
      <c r="AS32" s="68">
        <v>1466.7525213427875</v>
      </c>
      <c r="AT32" s="68">
        <v>1465.982816862178</v>
      </c>
      <c r="AU32" s="68">
        <v>1466.4884137721244</v>
      </c>
      <c r="AV32" s="68">
        <v>1467.9022783362095</v>
      </c>
      <c r="AW32" s="68">
        <v>3627.8635906662544</v>
      </c>
      <c r="AX32" s="68">
        <v>2161.6262065006749</v>
      </c>
      <c r="AY32" s="68">
        <v>2162.8916427182198</v>
      </c>
      <c r="BA32" s="68">
        <v>1466.7525213427875</v>
      </c>
      <c r="BB32" s="68">
        <v>1465.982816862178</v>
      </c>
      <c r="BC32" s="68">
        <v>1466.4884137721244</v>
      </c>
      <c r="BD32" s="68">
        <v>1467.0069443498403</v>
      </c>
      <c r="BE32" s="68">
        <v>1466.5024234291413</v>
      </c>
      <c r="BF32" s="68">
        <v>0</v>
      </c>
      <c r="BG32" s="68">
        <v>0</v>
      </c>
      <c r="BI32" s="68">
        <v>1451.0822340887401</v>
      </c>
      <c r="BJ32" s="68">
        <v>1451.0822340887401</v>
      </c>
      <c r="BK32" s="68">
        <v>1451.0822340887401</v>
      </c>
      <c r="BL32" s="68">
        <v>1451.0822340887401</v>
      </c>
      <c r="BM32" s="68">
        <v>1451.0822340887401</v>
      </c>
      <c r="BN32" s="68">
        <v>1451.0822340887401</v>
      </c>
      <c r="BO32" s="68">
        <v>1451.0822340887401</v>
      </c>
      <c r="BP32" s="6"/>
      <c r="BQ32" s="12">
        <v>0</v>
      </c>
      <c r="BR32" s="12">
        <v>0</v>
      </c>
      <c r="BS32" s="12">
        <v>0</v>
      </c>
      <c r="BT32" s="12">
        <v>0</v>
      </c>
      <c r="BU32" s="12">
        <v>0</v>
      </c>
      <c r="BV32" s="12">
        <v>0</v>
      </c>
      <c r="BW32" s="12">
        <v>0</v>
      </c>
      <c r="BX32" s="12">
        <v>0</v>
      </c>
      <c r="BY32" s="11"/>
      <c r="BZ32" s="12">
        <v>0</v>
      </c>
      <c r="CA32" s="12">
        <v>0</v>
      </c>
      <c r="CB32" s="12">
        <v>0</v>
      </c>
      <c r="CC32" s="12">
        <v>0</v>
      </c>
      <c r="CD32" s="12">
        <v>0</v>
      </c>
      <c r="CE32" s="12">
        <v>0</v>
      </c>
      <c r="CF32" s="12">
        <v>0</v>
      </c>
      <c r="CG32" s="11"/>
      <c r="CH32" s="12">
        <v>0</v>
      </c>
      <c r="CI32" s="12">
        <v>0</v>
      </c>
      <c r="CJ32" s="12">
        <v>0</v>
      </c>
      <c r="CK32" s="12">
        <v>0</v>
      </c>
      <c r="CL32" s="12">
        <v>0</v>
      </c>
      <c r="CM32" s="12">
        <v>0</v>
      </c>
      <c r="CN32" s="12">
        <v>0</v>
      </c>
      <c r="CO32" s="11"/>
      <c r="CP32" s="12">
        <v>0</v>
      </c>
      <c r="CQ32" s="12">
        <v>0</v>
      </c>
      <c r="CR32" s="12">
        <v>0</v>
      </c>
      <c r="CS32" s="12">
        <v>0</v>
      </c>
      <c r="CT32" s="12">
        <v>0</v>
      </c>
      <c r="CU32" s="12">
        <v>0</v>
      </c>
      <c r="CV32" s="12">
        <v>0</v>
      </c>
      <c r="CW32" s="11"/>
      <c r="CX32" s="12">
        <v>0</v>
      </c>
      <c r="CY32" s="12">
        <v>0</v>
      </c>
      <c r="CZ32" s="12">
        <v>0</v>
      </c>
      <c r="DA32" s="12">
        <v>0</v>
      </c>
      <c r="DB32" s="12">
        <v>0</v>
      </c>
      <c r="DC32" s="12">
        <v>0</v>
      </c>
      <c r="DD32" s="12">
        <v>0</v>
      </c>
      <c r="DE32" s="11"/>
      <c r="DF32" s="12">
        <v>0</v>
      </c>
      <c r="DG32" s="12">
        <v>0</v>
      </c>
      <c r="DH32" s="12">
        <v>0</v>
      </c>
      <c r="DI32" s="12">
        <v>0</v>
      </c>
      <c r="DJ32" s="12">
        <v>0</v>
      </c>
      <c r="DK32" s="12">
        <v>0</v>
      </c>
      <c r="DL32" s="12">
        <v>0</v>
      </c>
      <c r="DM32" s="11"/>
      <c r="DN32" s="11"/>
      <c r="DO32" s="11"/>
      <c r="DP32" s="11"/>
      <c r="DQ32" s="11"/>
      <c r="DR32" s="11"/>
      <c r="DS32" s="11"/>
      <c r="DT32" s="11"/>
      <c r="DU32" s="11"/>
      <c r="DV32" s="11"/>
      <c r="DW32" s="11"/>
      <c r="DX32" s="11"/>
      <c r="DY32" s="11"/>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6"/>
      <c r="JN32" s="6"/>
      <c r="JO32" s="6"/>
      <c r="JP32" s="6"/>
      <c r="JQ32" s="6"/>
      <c r="JR32" s="6"/>
      <c r="JS32" s="6"/>
      <c r="JT32" s="6"/>
      <c r="JU32" s="6"/>
      <c r="JV32" s="6"/>
      <c r="JW32" s="6"/>
      <c r="JX32" s="6"/>
      <c r="JY32" s="6"/>
      <c r="JZ32" s="6"/>
      <c r="KA32" s="6"/>
      <c r="KB32" s="6"/>
      <c r="KC32" s="6"/>
      <c r="KD32" s="6"/>
      <c r="KE32" s="6"/>
      <c r="KF32" s="6"/>
      <c r="KG32" s="6"/>
      <c r="KH32" s="6"/>
      <c r="KI32" s="6"/>
      <c r="KJ32" s="6"/>
      <c r="KK32" s="6"/>
      <c r="KL32" s="6"/>
      <c r="KM32" s="6"/>
      <c r="KN32" s="6"/>
      <c r="KO32" s="6"/>
      <c r="KP32" s="6"/>
      <c r="KQ32" s="6"/>
      <c r="KR32" s="6"/>
      <c r="KS32" s="6"/>
      <c r="KT32" s="6"/>
      <c r="KU32" s="6"/>
      <c r="KV32" s="6"/>
      <c r="KW32" s="6"/>
      <c r="KX32" s="6"/>
      <c r="KY32" s="6"/>
      <c r="KZ32" s="6"/>
      <c r="LA32" s="6"/>
      <c r="LB32" s="6"/>
      <c r="LC32" s="6"/>
      <c r="LD32" s="6"/>
      <c r="LE32" s="6"/>
      <c r="LF32" s="6"/>
      <c r="LG32" s="6"/>
      <c r="LH32" s="6"/>
      <c r="LI32" s="6"/>
      <c r="LJ32" s="6"/>
      <c r="LK32" s="6"/>
      <c r="LL32" s="6"/>
      <c r="LM32" s="6"/>
      <c r="LN32" s="6"/>
      <c r="LO32" s="6"/>
      <c r="LP32" s="6"/>
      <c r="LQ32" s="6"/>
      <c r="LR32" s="6"/>
      <c r="LS32" s="6"/>
      <c r="LT32" s="6"/>
      <c r="LU32" s="6"/>
      <c r="LV32" s="6"/>
      <c r="LW32" s="6"/>
      <c r="LX32" s="6"/>
      <c r="LY32" s="6"/>
      <c r="LZ32" s="6"/>
      <c r="MA32" s="6"/>
      <c r="MB32" s="6"/>
      <c r="MC32" s="6"/>
      <c r="MD32" s="6"/>
      <c r="ME32" s="6"/>
      <c r="MF32" s="6"/>
      <c r="MG32" s="6"/>
      <c r="MH32" s="6"/>
      <c r="MI32" s="6"/>
      <c r="MJ32" s="6"/>
      <c r="MK32" s="6"/>
      <c r="ML32" s="6"/>
    </row>
    <row r="33" spans="1:350" x14ac:dyDescent="0.25">
      <c r="A33" s="6"/>
      <c r="B33" s="184" t="str">
        <f t="shared" si="2"/>
        <v>TRANSFORMACIJE (OSKRBA Z ELEKTRIČNO ENERGIJO IN TOPLOTO)</v>
      </c>
      <c r="C33" s="77" t="s">
        <v>11</v>
      </c>
      <c r="D33" s="102" t="s">
        <v>16</v>
      </c>
      <c r="E33" s="68">
        <v>297.59243336199484</v>
      </c>
      <c r="F33" s="68">
        <v>308.77042132416165</v>
      </c>
      <c r="G33" s="68">
        <v>280.82545141874459</v>
      </c>
      <c r="H33" s="68">
        <v>345.48581255374035</v>
      </c>
      <c r="I33" s="68">
        <v>405.42768701633707</v>
      </c>
      <c r="J33" s="68">
        <v>388.46827171109203</v>
      </c>
      <c r="K33" s="68">
        <v>306.26973344797938</v>
      </c>
      <c r="L33" s="68">
        <v>335.26809974204645</v>
      </c>
      <c r="M33" s="68">
        <v>398.06173688736033</v>
      </c>
      <c r="N33" s="68">
        <v>523.77936371453131</v>
      </c>
      <c r="O33" s="68">
        <v>327.35202063628543</v>
      </c>
      <c r="P33" s="68">
        <v>387.22450558899391</v>
      </c>
      <c r="Q33" s="68">
        <v>332.61779879621673</v>
      </c>
      <c r="R33" s="172"/>
      <c r="S33" s="279"/>
      <c r="T33" s="68">
        <v>338.45453716701996</v>
      </c>
      <c r="U33" s="68">
        <v>381.75321635887065</v>
      </c>
      <c r="V33" s="68">
        <v>381.85973110160057</v>
      </c>
      <c r="W33" s="68">
        <v>392.28013904338866</v>
      </c>
      <c r="X33" s="68">
        <v>392.49316852884863</v>
      </c>
      <c r="Y33" s="68">
        <v>392.70619801430848</v>
      </c>
      <c r="Z33" s="68">
        <v>392.91922749976834</v>
      </c>
      <c r="AA33" s="68">
        <v>393.1322569852282</v>
      </c>
      <c r="AC33" s="68">
        <v>381.88103405014658</v>
      </c>
      <c r="AD33" s="68">
        <v>392.40795673466465</v>
      </c>
      <c r="AE33" s="68">
        <v>405.95328634215497</v>
      </c>
      <c r="AF33" s="68">
        <v>427.79553935516799</v>
      </c>
      <c r="AG33" s="68">
        <v>446.80790056842153</v>
      </c>
      <c r="AH33" s="68">
        <v>456.07434008423297</v>
      </c>
      <c r="AI33" s="68">
        <v>456.60691379788261</v>
      </c>
      <c r="AK33" s="68">
        <v>381.88103405014658</v>
      </c>
      <c r="AL33" s="68">
        <v>392.40795673466465</v>
      </c>
      <c r="AM33" s="68">
        <v>405.95328634215497</v>
      </c>
      <c r="AN33" s="68">
        <v>427.79553935516799</v>
      </c>
      <c r="AO33" s="68">
        <v>446.80790056842153</v>
      </c>
      <c r="AP33" s="68">
        <v>456.07434008423297</v>
      </c>
      <c r="AQ33" s="68">
        <v>456.60691379788261</v>
      </c>
      <c r="AS33" s="68">
        <v>382.42066547686483</v>
      </c>
      <c r="AT33" s="68">
        <v>382.74020970505461</v>
      </c>
      <c r="AU33" s="68">
        <v>393.57253197922023</v>
      </c>
      <c r="AV33" s="68">
        <v>418.91133761591692</v>
      </c>
      <c r="AW33" s="68">
        <v>458.47928281537173</v>
      </c>
      <c r="AX33" s="68">
        <v>476.54856276336704</v>
      </c>
      <c r="AY33" s="68">
        <v>485.61609161939759</v>
      </c>
      <c r="BA33" s="68">
        <v>382.42066547686483</v>
      </c>
      <c r="BB33" s="68">
        <v>382.74020970505461</v>
      </c>
      <c r="BC33" s="68">
        <v>393.57253197922023</v>
      </c>
      <c r="BD33" s="68">
        <v>418.91133761591692</v>
      </c>
      <c r="BE33" s="68">
        <v>458.47928281537173</v>
      </c>
      <c r="BF33" s="68">
        <v>476.54856276336704</v>
      </c>
      <c r="BG33" s="68">
        <v>485.61609161939759</v>
      </c>
      <c r="BI33" s="68">
        <v>116.3922505365466</v>
      </c>
      <c r="BJ33" s="68">
        <v>116.3922505365466</v>
      </c>
      <c r="BK33" s="68">
        <v>116.3922505365466</v>
      </c>
      <c r="BL33" s="68">
        <v>116.3922505365466</v>
      </c>
      <c r="BM33" s="68">
        <v>116.3922505365466</v>
      </c>
      <c r="BN33" s="68">
        <v>116.3922505365466</v>
      </c>
      <c r="BO33" s="68">
        <v>116.3922505365466</v>
      </c>
      <c r="BP33" s="6"/>
      <c r="BQ33" s="12">
        <v>0</v>
      </c>
      <c r="BR33" s="12">
        <v>0</v>
      </c>
      <c r="BS33" s="12">
        <v>0</v>
      </c>
      <c r="BT33" s="12">
        <v>0</v>
      </c>
      <c r="BU33" s="12">
        <v>0</v>
      </c>
      <c r="BV33" s="12">
        <v>0</v>
      </c>
      <c r="BW33" s="12">
        <v>0</v>
      </c>
      <c r="BX33" s="12">
        <v>0</v>
      </c>
      <c r="BY33" s="11"/>
      <c r="BZ33" s="12">
        <v>0</v>
      </c>
      <c r="CA33" s="12">
        <v>0</v>
      </c>
      <c r="CB33" s="12">
        <v>0</v>
      </c>
      <c r="CC33" s="12">
        <v>0</v>
      </c>
      <c r="CD33" s="12">
        <v>0</v>
      </c>
      <c r="CE33" s="12">
        <v>0</v>
      </c>
      <c r="CF33" s="12">
        <v>0</v>
      </c>
      <c r="CG33" s="11"/>
      <c r="CH33" s="12">
        <v>0</v>
      </c>
      <c r="CI33" s="12">
        <v>0</v>
      </c>
      <c r="CJ33" s="12">
        <v>0</v>
      </c>
      <c r="CK33" s="12">
        <v>0</v>
      </c>
      <c r="CL33" s="12">
        <v>0</v>
      </c>
      <c r="CM33" s="12">
        <v>0</v>
      </c>
      <c r="CN33" s="12">
        <v>0</v>
      </c>
      <c r="CO33" s="11"/>
      <c r="CP33" s="12">
        <v>0</v>
      </c>
      <c r="CQ33" s="12">
        <v>0</v>
      </c>
      <c r="CR33" s="12">
        <v>0</v>
      </c>
      <c r="CS33" s="12">
        <v>0</v>
      </c>
      <c r="CT33" s="12">
        <v>0</v>
      </c>
      <c r="CU33" s="12">
        <v>0</v>
      </c>
      <c r="CV33" s="12">
        <v>0</v>
      </c>
      <c r="CW33" s="11"/>
      <c r="CX33" s="12">
        <v>0</v>
      </c>
      <c r="CY33" s="12">
        <v>0</v>
      </c>
      <c r="CZ33" s="12">
        <v>0</v>
      </c>
      <c r="DA33" s="12">
        <v>0</v>
      </c>
      <c r="DB33" s="12">
        <v>0</v>
      </c>
      <c r="DC33" s="12">
        <v>0</v>
      </c>
      <c r="DD33" s="12">
        <v>0</v>
      </c>
      <c r="DE33" s="11"/>
      <c r="DF33" s="12">
        <v>0</v>
      </c>
      <c r="DG33" s="12">
        <v>0</v>
      </c>
      <c r="DH33" s="12">
        <v>0</v>
      </c>
      <c r="DI33" s="12">
        <v>0</v>
      </c>
      <c r="DJ33" s="12">
        <v>0</v>
      </c>
      <c r="DK33" s="12">
        <v>0</v>
      </c>
      <c r="DL33" s="12">
        <v>0</v>
      </c>
      <c r="DM33" s="11"/>
      <c r="DN33" s="11"/>
      <c r="DO33" s="11"/>
      <c r="DP33" s="11"/>
      <c r="DQ33" s="11"/>
      <c r="DR33" s="11"/>
      <c r="DS33" s="11"/>
      <c r="DT33" s="11"/>
      <c r="DU33" s="11"/>
      <c r="DV33" s="11"/>
      <c r="DW33" s="11"/>
      <c r="DX33" s="11"/>
      <c r="DY33" s="11"/>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c r="KG33" s="6"/>
      <c r="KH33" s="6"/>
      <c r="KI33" s="6"/>
      <c r="KJ33" s="6"/>
      <c r="KK33" s="6"/>
      <c r="KL33" s="6"/>
      <c r="KM33" s="6"/>
      <c r="KN33" s="6"/>
      <c r="KO33" s="6"/>
      <c r="KP33" s="6"/>
      <c r="KQ33" s="6"/>
      <c r="KR33" s="6"/>
      <c r="KS33" s="6"/>
      <c r="KT33" s="6"/>
      <c r="KU33" s="6"/>
      <c r="KV33" s="6"/>
      <c r="KW33" s="6"/>
      <c r="KX33" s="6"/>
      <c r="KY33" s="6"/>
      <c r="KZ33" s="6"/>
      <c r="LA33" s="6"/>
      <c r="LB33" s="6"/>
      <c r="LC33" s="6"/>
      <c r="LD33" s="6"/>
      <c r="LE33" s="6"/>
      <c r="LF33" s="6"/>
      <c r="LG33" s="6"/>
      <c r="LH33" s="6"/>
      <c r="LI33" s="6"/>
      <c r="LJ33" s="6"/>
      <c r="LK33" s="6"/>
      <c r="LL33" s="6"/>
      <c r="LM33" s="6"/>
      <c r="LN33" s="6"/>
      <c r="LO33" s="6"/>
      <c r="LP33" s="6"/>
      <c r="LQ33" s="6"/>
      <c r="LR33" s="6"/>
      <c r="LS33" s="6"/>
      <c r="LT33" s="6"/>
      <c r="LU33" s="6"/>
      <c r="LV33" s="6"/>
      <c r="LW33" s="6"/>
      <c r="LX33" s="6"/>
      <c r="LY33" s="6"/>
      <c r="LZ33" s="6"/>
      <c r="MA33" s="6"/>
      <c r="MB33" s="6"/>
      <c r="MC33" s="6"/>
      <c r="MD33" s="6"/>
      <c r="ME33" s="6"/>
      <c r="MF33" s="6"/>
      <c r="MG33" s="6"/>
      <c r="MH33" s="6"/>
      <c r="MI33" s="6"/>
      <c r="MJ33" s="6"/>
      <c r="MK33" s="6"/>
      <c r="ML33" s="6"/>
    </row>
    <row r="34" spans="1:350" x14ac:dyDescent="0.25">
      <c r="A34" s="6"/>
      <c r="B34" s="184" t="str">
        <f t="shared" si="2"/>
        <v>TRANSFORMACIJE (OSKRBA Z ELEKTRIČNO ENERGIJO IN TOPLOTO)</v>
      </c>
      <c r="C34" s="77" t="s">
        <v>49</v>
      </c>
      <c r="D34" s="102" t="s">
        <v>16</v>
      </c>
      <c r="E34" s="68">
        <v>3.0094582975064487E-3</v>
      </c>
      <c r="F34" s="68">
        <v>1.2295786758383491E-2</v>
      </c>
      <c r="G34" s="68">
        <v>3.7145313843508172E-2</v>
      </c>
      <c r="H34" s="68">
        <v>6.3370593293207225E-2</v>
      </c>
      <c r="I34" s="68">
        <v>0.34170249355116078</v>
      </c>
      <c r="J34" s="68">
        <v>3.0882678895576574</v>
      </c>
      <c r="K34" s="68">
        <v>7.3692175408426479</v>
      </c>
      <c r="L34" s="68">
        <v>16.005101748351962</v>
      </c>
      <c r="M34" s="68">
        <v>20.355173402120947</v>
      </c>
      <c r="N34" s="68">
        <v>23.563303716442149</v>
      </c>
      <c r="O34" s="68">
        <v>25.132205980701251</v>
      </c>
      <c r="P34" s="68">
        <v>24.455412248017577</v>
      </c>
      <c r="Q34" s="68">
        <v>25.485220215916691</v>
      </c>
      <c r="R34" s="172"/>
      <c r="S34" s="279"/>
      <c r="T34" s="68">
        <v>25.344027706562375</v>
      </c>
      <c r="U34" s="68">
        <v>27.361483780762274</v>
      </c>
      <c r="V34" s="68">
        <v>38.135089493077345</v>
      </c>
      <c r="W34" s="68">
        <v>50.582399700609216</v>
      </c>
      <c r="X34" s="68">
        <v>66.399998776240551</v>
      </c>
      <c r="Y34" s="68">
        <v>79.571780466799368</v>
      </c>
      <c r="Z34" s="68">
        <v>103.18637718676</v>
      </c>
      <c r="AA34" s="68">
        <v>123.208844666022</v>
      </c>
      <c r="AC34" s="68">
        <v>33.098375587380012</v>
      </c>
      <c r="AD34" s="68">
        <v>62.525742334045091</v>
      </c>
      <c r="AE34" s="68">
        <v>112.37157086867479</v>
      </c>
      <c r="AF34" s="68">
        <v>175.8350788114407</v>
      </c>
      <c r="AG34" s="68">
        <v>269.76287193783162</v>
      </c>
      <c r="AH34" s="68">
        <v>387.34439158444854</v>
      </c>
      <c r="AI34" s="68">
        <v>548.60400016618814</v>
      </c>
      <c r="AK34" s="68">
        <v>33.106974039658603</v>
      </c>
      <c r="AL34" s="68">
        <v>62.684813701199012</v>
      </c>
      <c r="AM34" s="68">
        <v>112.68111515070403</v>
      </c>
      <c r="AN34" s="68">
        <v>175.60112609497372</v>
      </c>
      <c r="AO34" s="68">
        <v>270.95323566130742</v>
      </c>
      <c r="AP34" s="68">
        <v>386.52603001739908</v>
      </c>
      <c r="AQ34" s="68">
        <v>550.97106588588565</v>
      </c>
      <c r="AS34" s="68">
        <v>37.364977662802794</v>
      </c>
      <c r="AT34" s="68">
        <v>95.967630043864119</v>
      </c>
      <c r="AU34" s="68">
        <v>184.1842322716287</v>
      </c>
      <c r="AV34" s="68">
        <v>329.09014032312575</v>
      </c>
      <c r="AW34" s="68">
        <v>511.99872554282035</v>
      </c>
      <c r="AX34" s="68">
        <v>735.0523069904126</v>
      </c>
      <c r="AY34" s="68">
        <v>935.76708588044221</v>
      </c>
      <c r="BA34" s="68">
        <v>37.364977662802794</v>
      </c>
      <c r="BB34" s="68">
        <v>95.967630043864119</v>
      </c>
      <c r="BC34" s="68">
        <v>184.1842322716287</v>
      </c>
      <c r="BD34" s="68">
        <v>329.17810068329976</v>
      </c>
      <c r="BE34" s="68">
        <v>522.51364315986075</v>
      </c>
      <c r="BF34" s="68">
        <v>723.84510810583947</v>
      </c>
      <c r="BG34" s="68">
        <v>926.56856680719613</v>
      </c>
      <c r="BI34" s="68">
        <v>25.344027706562375</v>
      </c>
      <c r="BJ34" s="68">
        <v>25.344027706562375</v>
      </c>
      <c r="BK34" s="68">
        <v>25.344027706562375</v>
      </c>
      <c r="BL34" s="68">
        <v>25.344027706562375</v>
      </c>
      <c r="BM34" s="68">
        <v>25.344027706562375</v>
      </c>
      <c r="BN34" s="68">
        <v>25.344027706562375</v>
      </c>
      <c r="BO34" s="68">
        <v>25.344027706562375</v>
      </c>
      <c r="BP34" s="6"/>
      <c r="BQ34" s="12">
        <v>0</v>
      </c>
      <c r="BR34" s="12">
        <v>0</v>
      </c>
      <c r="BS34" s="12">
        <v>0</v>
      </c>
      <c r="BT34" s="12">
        <v>0</v>
      </c>
      <c r="BU34" s="12">
        <v>0</v>
      </c>
      <c r="BV34" s="12">
        <v>0</v>
      </c>
      <c r="BW34" s="12">
        <v>0</v>
      </c>
      <c r="BX34" s="12">
        <v>0</v>
      </c>
      <c r="BY34" s="11"/>
      <c r="BZ34" s="12">
        <v>0</v>
      </c>
      <c r="CA34" s="12">
        <v>0</v>
      </c>
      <c r="CB34" s="12">
        <v>0</v>
      </c>
      <c r="CC34" s="12">
        <v>0</v>
      </c>
      <c r="CD34" s="12">
        <v>0</v>
      </c>
      <c r="CE34" s="12">
        <v>0</v>
      </c>
      <c r="CF34" s="12">
        <v>0</v>
      </c>
      <c r="CG34" s="11"/>
      <c r="CH34" s="12">
        <v>0</v>
      </c>
      <c r="CI34" s="12">
        <v>0</v>
      </c>
      <c r="CJ34" s="12">
        <v>0</v>
      </c>
      <c r="CK34" s="12">
        <v>0</v>
      </c>
      <c r="CL34" s="12">
        <v>0</v>
      </c>
      <c r="CM34" s="12">
        <v>0</v>
      </c>
      <c r="CN34" s="12">
        <v>0</v>
      </c>
      <c r="CO34" s="11"/>
      <c r="CP34" s="12">
        <v>0</v>
      </c>
      <c r="CQ34" s="12">
        <v>0</v>
      </c>
      <c r="CR34" s="12">
        <v>0</v>
      </c>
      <c r="CS34" s="12">
        <v>0</v>
      </c>
      <c r="CT34" s="12">
        <v>0</v>
      </c>
      <c r="CU34" s="12">
        <v>0</v>
      </c>
      <c r="CV34" s="12">
        <v>0</v>
      </c>
      <c r="CW34" s="11"/>
      <c r="CX34" s="12">
        <v>0</v>
      </c>
      <c r="CY34" s="12">
        <v>0</v>
      </c>
      <c r="CZ34" s="12">
        <v>0</v>
      </c>
      <c r="DA34" s="12">
        <v>0</v>
      </c>
      <c r="DB34" s="12">
        <v>0</v>
      </c>
      <c r="DC34" s="12">
        <v>0</v>
      </c>
      <c r="DD34" s="12">
        <v>0</v>
      </c>
      <c r="DE34" s="11"/>
      <c r="DF34" s="12">
        <v>0</v>
      </c>
      <c r="DG34" s="12">
        <v>0</v>
      </c>
      <c r="DH34" s="12">
        <v>0</v>
      </c>
      <c r="DI34" s="12">
        <v>0</v>
      </c>
      <c r="DJ34" s="12">
        <v>0</v>
      </c>
      <c r="DK34" s="12">
        <v>0</v>
      </c>
      <c r="DL34" s="12">
        <v>0</v>
      </c>
      <c r="DM34" s="11"/>
      <c r="DN34" s="11"/>
      <c r="DO34" s="11"/>
      <c r="DP34" s="11"/>
      <c r="DQ34" s="11"/>
      <c r="DR34" s="11"/>
      <c r="DS34" s="11"/>
      <c r="DT34" s="11"/>
      <c r="DU34" s="11"/>
      <c r="DV34" s="11"/>
      <c r="DW34" s="11"/>
      <c r="DX34" s="11"/>
      <c r="DY34" s="11"/>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c r="MC34" s="6"/>
      <c r="MD34" s="6"/>
      <c r="ME34" s="6"/>
      <c r="MF34" s="6"/>
      <c r="MG34" s="6"/>
      <c r="MH34" s="6"/>
      <c r="MI34" s="6"/>
      <c r="MJ34" s="6"/>
      <c r="MK34" s="6"/>
      <c r="ML34" s="6"/>
    </row>
    <row r="35" spans="1:350" x14ac:dyDescent="0.25">
      <c r="A35" s="6"/>
      <c r="B35" s="184" t="str">
        <f t="shared" si="2"/>
        <v>TRANSFORMACIJE (OSKRBA Z ELEKTRIČNO ENERGIJO IN TOPLOTO)</v>
      </c>
      <c r="C35" s="77" t="s">
        <v>48</v>
      </c>
      <c r="D35" s="102" t="s">
        <v>16</v>
      </c>
      <c r="E35" s="68">
        <v>37.176268271711088</v>
      </c>
      <c r="F35" s="68">
        <v>37.158139868157058</v>
      </c>
      <c r="G35" s="68">
        <v>34.103229196522399</v>
      </c>
      <c r="H35" s="68">
        <v>82.207007738607061</v>
      </c>
      <c r="I35" s="68">
        <v>65.183314225661604</v>
      </c>
      <c r="J35" s="68">
        <v>71.211498041463656</v>
      </c>
      <c r="K35" s="68">
        <v>85.580467182573798</v>
      </c>
      <c r="L35" s="68">
        <v>86.189691411101563</v>
      </c>
      <c r="M35" s="68">
        <v>84.913640489156393</v>
      </c>
      <c r="N35" s="68">
        <v>79.160523550205411</v>
      </c>
      <c r="O35" s="68">
        <v>88.803754657494991</v>
      </c>
      <c r="P35" s="68">
        <v>89.830789624534248</v>
      </c>
      <c r="Q35" s="68">
        <v>94.609460614311629</v>
      </c>
      <c r="R35" s="172"/>
      <c r="S35" s="279"/>
      <c r="T35" s="68">
        <v>94.339326881859634</v>
      </c>
      <c r="U35" s="68">
        <v>82.844210198692963</v>
      </c>
      <c r="V35" s="68">
        <v>75.162796585689776</v>
      </c>
      <c r="W35" s="68">
        <v>80.626716736450675</v>
      </c>
      <c r="X35" s="68">
        <v>69.922438563511932</v>
      </c>
      <c r="Y35" s="68">
        <v>99.627778868300737</v>
      </c>
      <c r="Z35" s="68">
        <v>101.03920123732014</v>
      </c>
      <c r="AA35" s="68">
        <v>102.23059723328601</v>
      </c>
      <c r="AC35" s="68">
        <v>84.497301549128892</v>
      </c>
      <c r="AD35" s="68">
        <v>84.317884780697099</v>
      </c>
      <c r="AE35" s="68">
        <v>126.15064231221348</v>
      </c>
      <c r="AF35" s="68">
        <v>126.66328929075438</v>
      </c>
      <c r="AG35" s="68">
        <v>133.84448268407826</v>
      </c>
      <c r="AH35" s="68">
        <v>139.38764551071051</v>
      </c>
      <c r="AI35" s="68">
        <v>144.67679869466417</v>
      </c>
      <c r="AK35" s="68">
        <v>85.225641036256519</v>
      </c>
      <c r="AL35" s="68">
        <v>85.286553660150958</v>
      </c>
      <c r="AM35" s="68">
        <v>130.42887421819609</v>
      </c>
      <c r="AN35" s="68">
        <v>132.71747476454712</v>
      </c>
      <c r="AO35" s="68">
        <v>142.20336379245151</v>
      </c>
      <c r="AP35" s="68">
        <v>148.27761388314212</v>
      </c>
      <c r="AQ35" s="68">
        <v>154.22271391960695</v>
      </c>
      <c r="AS35" s="68">
        <v>90.065274575768527</v>
      </c>
      <c r="AT35" s="68">
        <v>95.179901433326734</v>
      </c>
      <c r="AU35" s="68">
        <v>143.25039659225584</v>
      </c>
      <c r="AV35" s="68">
        <v>158.46282583470105</v>
      </c>
      <c r="AW35" s="68">
        <v>166.78422570773887</v>
      </c>
      <c r="AX35" s="68">
        <v>175.57498948847478</v>
      </c>
      <c r="AY35" s="68">
        <v>185.85696362896385</v>
      </c>
      <c r="BA35" s="68">
        <v>90.065274575768527</v>
      </c>
      <c r="BB35" s="68">
        <v>95.179901433326734</v>
      </c>
      <c r="BC35" s="68">
        <v>143.28489005029681</v>
      </c>
      <c r="BD35" s="68">
        <v>154.25104885742277</v>
      </c>
      <c r="BE35" s="68">
        <v>166.7582680011534</v>
      </c>
      <c r="BF35" s="68">
        <v>175.57498948847478</v>
      </c>
      <c r="BG35" s="68">
        <v>185.85696362896385</v>
      </c>
      <c r="BI35" s="68">
        <v>59.094090915762102</v>
      </c>
      <c r="BJ35" s="68">
        <v>59.094090915762102</v>
      </c>
      <c r="BK35" s="68">
        <v>59.094090915762102</v>
      </c>
      <c r="BL35" s="68">
        <v>47.152632045025499</v>
      </c>
      <c r="BM35" s="68">
        <v>47.152632045025499</v>
      </c>
      <c r="BN35" s="68">
        <v>47.152632045025499</v>
      </c>
      <c r="BO35" s="68">
        <v>47.152632045025499</v>
      </c>
      <c r="BP35" s="6"/>
      <c r="BQ35" s="12">
        <v>0</v>
      </c>
      <c r="BR35" s="12">
        <v>0</v>
      </c>
      <c r="BS35" s="12">
        <v>0</v>
      </c>
      <c r="BT35" s="12">
        <v>0</v>
      </c>
      <c r="BU35" s="12">
        <v>0</v>
      </c>
      <c r="BV35" s="12">
        <v>0</v>
      </c>
      <c r="BW35" s="12">
        <v>0</v>
      </c>
      <c r="BX35" s="12">
        <v>0</v>
      </c>
      <c r="BY35" s="11"/>
      <c r="BZ35" s="12">
        <v>0</v>
      </c>
      <c r="CA35" s="12">
        <v>0</v>
      </c>
      <c r="CB35" s="12">
        <v>0</v>
      </c>
      <c r="CC35" s="12">
        <v>0</v>
      </c>
      <c r="CD35" s="12">
        <v>0</v>
      </c>
      <c r="CE35" s="12">
        <v>0</v>
      </c>
      <c r="CF35" s="12">
        <v>0</v>
      </c>
      <c r="CG35" s="11"/>
      <c r="CH35" s="12">
        <v>0</v>
      </c>
      <c r="CI35" s="12">
        <v>0</v>
      </c>
      <c r="CJ35" s="12">
        <v>0</v>
      </c>
      <c r="CK35" s="12">
        <v>0</v>
      </c>
      <c r="CL35" s="12">
        <v>0</v>
      </c>
      <c r="CM35" s="12">
        <v>0</v>
      </c>
      <c r="CN35" s="12">
        <v>0</v>
      </c>
      <c r="CO35" s="11"/>
      <c r="CP35" s="12">
        <v>0</v>
      </c>
      <c r="CQ35" s="12">
        <v>0</v>
      </c>
      <c r="CR35" s="12">
        <v>0</v>
      </c>
      <c r="CS35" s="12">
        <v>0</v>
      </c>
      <c r="CT35" s="12">
        <v>0</v>
      </c>
      <c r="CU35" s="12">
        <v>0</v>
      </c>
      <c r="CV35" s="12">
        <v>0</v>
      </c>
      <c r="CW35" s="11"/>
      <c r="CX35" s="12">
        <v>0</v>
      </c>
      <c r="CY35" s="12">
        <v>0</v>
      </c>
      <c r="CZ35" s="12">
        <v>0</v>
      </c>
      <c r="DA35" s="12">
        <v>0</v>
      </c>
      <c r="DB35" s="12">
        <v>0</v>
      </c>
      <c r="DC35" s="12">
        <v>0</v>
      </c>
      <c r="DD35" s="12">
        <v>0</v>
      </c>
      <c r="DE35" s="11"/>
      <c r="DF35" s="12">
        <v>0</v>
      </c>
      <c r="DG35" s="12">
        <v>0</v>
      </c>
      <c r="DH35" s="12">
        <v>0</v>
      </c>
      <c r="DI35" s="12">
        <v>0</v>
      </c>
      <c r="DJ35" s="12">
        <v>0</v>
      </c>
      <c r="DK35" s="12">
        <v>0</v>
      </c>
      <c r="DL35" s="12">
        <v>0</v>
      </c>
      <c r="DM35" s="11"/>
      <c r="DN35" s="11"/>
      <c r="DO35" s="11"/>
      <c r="DP35" s="11"/>
      <c r="DQ35" s="11"/>
      <c r="DR35" s="11"/>
      <c r="DS35" s="11"/>
      <c r="DT35" s="11"/>
      <c r="DU35" s="11"/>
      <c r="DV35" s="11"/>
      <c r="DW35" s="11"/>
      <c r="DX35" s="11"/>
      <c r="DY35" s="11"/>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c r="KG35" s="6"/>
      <c r="KH35" s="6"/>
      <c r="KI35" s="6"/>
      <c r="KJ35" s="6"/>
      <c r="KK35" s="6"/>
      <c r="KL35" s="6"/>
      <c r="KM35" s="6"/>
      <c r="KN35" s="6"/>
      <c r="KO35" s="6"/>
      <c r="KP35" s="6"/>
      <c r="KQ35" s="6"/>
      <c r="KR35" s="6"/>
      <c r="KS35" s="6"/>
      <c r="KT35" s="6"/>
      <c r="KU35" s="6"/>
      <c r="KV35" s="6"/>
      <c r="KW35" s="6"/>
      <c r="KX35" s="6"/>
      <c r="KY35" s="6"/>
      <c r="KZ35" s="6"/>
      <c r="LA35" s="6"/>
      <c r="LB35" s="6"/>
      <c r="LC35" s="6"/>
      <c r="LD35" s="6"/>
      <c r="LE35" s="6"/>
      <c r="LF35" s="6"/>
      <c r="LG35" s="6"/>
      <c r="LH35" s="6"/>
      <c r="LI35" s="6"/>
      <c r="LJ35" s="6"/>
      <c r="LK35" s="6"/>
      <c r="LL35" s="6"/>
      <c r="LM35" s="6"/>
      <c r="LN35" s="6"/>
      <c r="LO35" s="6"/>
      <c r="LP35" s="6"/>
      <c r="LQ35" s="6"/>
      <c r="LR35" s="6"/>
      <c r="LS35" s="6"/>
      <c r="LT35" s="6"/>
      <c r="LU35" s="6"/>
      <c r="LV35" s="6"/>
      <c r="LW35" s="6"/>
      <c r="LX35" s="6"/>
      <c r="LY35" s="6"/>
      <c r="LZ35" s="6"/>
      <c r="MA35" s="6"/>
      <c r="MB35" s="6"/>
      <c r="MC35" s="6"/>
      <c r="MD35" s="6"/>
      <c r="ME35" s="6"/>
      <c r="MF35" s="6"/>
      <c r="MG35" s="6"/>
      <c r="MH35" s="6"/>
      <c r="MI35" s="6"/>
      <c r="MJ35" s="6"/>
      <c r="MK35" s="6"/>
      <c r="ML35" s="6"/>
    </row>
    <row r="36" spans="1:350" x14ac:dyDescent="0.25">
      <c r="A36" s="6"/>
      <c r="B36" s="184" t="str">
        <f t="shared" si="2"/>
        <v>TRANSFORMACIJE (OSKRBA Z ELEKTRIČNO ENERGIJO IN TOPLOTO)</v>
      </c>
      <c r="C36" s="77" t="s">
        <v>8</v>
      </c>
      <c r="D36" s="102" t="s">
        <v>16</v>
      </c>
      <c r="E36" s="67"/>
      <c r="F36" s="67"/>
      <c r="G36" s="67"/>
      <c r="H36" s="67"/>
      <c r="I36" s="67"/>
      <c r="J36" s="67"/>
      <c r="K36" s="67"/>
      <c r="L36" s="67"/>
      <c r="M36" s="67"/>
      <c r="N36" s="67"/>
      <c r="O36" s="67"/>
      <c r="P36" s="67"/>
      <c r="Q36" s="67">
        <v>0</v>
      </c>
      <c r="R36" s="177"/>
      <c r="S36" s="279"/>
      <c r="T36" s="68">
        <v>0</v>
      </c>
      <c r="U36" s="68">
        <v>0</v>
      </c>
      <c r="V36" s="68">
        <v>0</v>
      </c>
      <c r="W36" s="68">
        <v>0</v>
      </c>
      <c r="X36" s="68">
        <v>0</v>
      </c>
      <c r="Y36" s="68">
        <v>0</v>
      </c>
      <c r="Z36" s="68">
        <v>0</v>
      </c>
      <c r="AA36" s="68">
        <v>0</v>
      </c>
      <c r="AC36" s="68">
        <v>0</v>
      </c>
      <c r="AD36" s="68">
        <v>0</v>
      </c>
      <c r="AE36" s="68">
        <v>0</v>
      </c>
      <c r="AF36" s="68">
        <v>0.68316616092465365</v>
      </c>
      <c r="AG36" s="68">
        <v>3.229730037110607</v>
      </c>
      <c r="AH36" s="68">
        <v>4.9456289298402734</v>
      </c>
      <c r="AI36" s="68">
        <v>6.4768675370973243</v>
      </c>
      <c r="AK36" s="68">
        <v>0</v>
      </c>
      <c r="AL36" s="68">
        <v>0</v>
      </c>
      <c r="AM36" s="68">
        <v>0</v>
      </c>
      <c r="AN36" s="68">
        <v>0.68316616092465365</v>
      </c>
      <c r="AO36" s="68">
        <v>3.229730037110607</v>
      </c>
      <c r="AP36" s="68">
        <v>4.9456289298402734</v>
      </c>
      <c r="AQ36" s="68">
        <v>6.4768675370973243</v>
      </c>
      <c r="AS36" s="68">
        <v>0</v>
      </c>
      <c r="AT36" s="68">
        <v>0</v>
      </c>
      <c r="AU36" s="68">
        <v>0</v>
      </c>
      <c r="AV36" s="68">
        <v>1.9352594214805656</v>
      </c>
      <c r="AW36" s="68">
        <v>6.8392827577589985</v>
      </c>
      <c r="AX36" s="68">
        <v>10.848494536137423</v>
      </c>
      <c r="AY36" s="68">
        <v>12.805513892863264</v>
      </c>
      <c r="BA36" s="68">
        <v>0</v>
      </c>
      <c r="BB36" s="68">
        <v>0</v>
      </c>
      <c r="BC36" s="68">
        <v>0</v>
      </c>
      <c r="BD36" s="68">
        <v>1.9352594214805656</v>
      </c>
      <c r="BE36" s="68">
        <v>6.8392827577589985</v>
      </c>
      <c r="BF36" s="68">
        <v>10.848494536137423</v>
      </c>
      <c r="BG36" s="68">
        <v>12.805513892863264</v>
      </c>
      <c r="BI36" s="68">
        <v>0</v>
      </c>
      <c r="BJ36" s="68">
        <v>0</v>
      </c>
      <c r="BK36" s="68">
        <v>0</v>
      </c>
      <c r="BL36" s="68">
        <v>0</v>
      </c>
      <c r="BM36" s="68">
        <v>0</v>
      </c>
      <c r="BN36" s="68">
        <v>0</v>
      </c>
      <c r="BO36" s="68">
        <v>0</v>
      </c>
      <c r="BP36" s="6"/>
      <c r="BQ36" s="12">
        <v>0</v>
      </c>
      <c r="BR36" s="12">
        <v>0</v>
      </c>
      <c r="BS36" s="12">
        <v>0</v>
      </c>
      <c r="BT36" s="12">
        <v>0</v>
      </c>
      <c r="BU36" s="12">
        <v>0</v>
      </c>
      <c r="BV36" s="12">
        <v>0</v>
      </c>
      <c r="BW36" s="12">
        <v>0</v>
      </c>
      <c r="BX36" s="12">
        <v>0</v>
      </c>
      <c r="BY36" s="11"/>
      <c r="BZ36" s="12">
        <v>0</v>
      </c>
      <c r="CA36" s="12">
        <v>0</v>
      </c>
      <c r="CB36" s="12">
        <v>0</v>
      </c>
      <c r="CC36" s="12">
        <v>0</v>
      </c>
      <c r="CD36" s="12">
        <v>0</v>
      </c>
      <c r="CE36" s="12">
        <v>0</v>
      </c>
      <c r="CF36" s="12">
        <v>0</v>
      </c>
      <c r="CG36" s="11"/>
      <c r="CH36" s="12">
        <v>0</v>
      </c>
      <c r="CI36" s="12">
        <v>0</v>
      </c>
      <c r="CJ36" s="12">
        <v>0</v>
      </c>
      <c r="CK36" s="12">
        <v>0</v>
      </c>
      <c r="CL36" s="12">
        <v>0</v>
      </c>
      <c r="CM36" s="12">
        <v>0</v>
      </c>
      <c r="CN36" s="12">
        <v>0</v>
      </c>
      <c r="CO36" s="11"/>
      <c r="CP36" s="12">
        <v>0</v>
      </c>
      <c r="CQ36" s="12">
        <v>0</v>
      </c>
      <c r="CR36" s="12">
        <v>0</v>
      </c>
      <c r="CS36" s="12">
        <v>0</v>
      </c>
      <c r="CT36" s="12">
        <v>0</v>
      </c>
      <c r="CU36" s="12">
        <v>0</v>
      </c>
      <c r="CV36" s="12">
        <v>0</v>
      </c>
      <c r="CW36" s="11"/>
      <c r="CX36" s="12">
        <v>0</v>
      </c>
      <c r="CY36" s="12">
        <v>0</v>
      </c>
      <c r="CZ36" s="12">
        <v>0</v>
      </c>
      <c r="DA36" s="12">
        <v>0</v>
      </c>
      <c r="DB36" s="12">
        <v>0</v>
      </c>
      <c r="DC36" s="12">
        <v>0</v>
      </c>
      <c r="DD36" s="12">
        <v>0</v>
      </c>
      <c r="DE36" s="11"/>
      <c r="DF36" s="12">
        <v>0</v>
      </c>
      <c r="DG36" s="12">
        <v>0</v>
      </c>
      <c r="DH36" s="12">
        <v>0</v>
      </c>
      <c r="DI36" s="12">
        <v>0</v>
      </c>
      <c r="DJ36" s="12">
        <v>0</v>
      </c>
      <c r="DK36" s="12">
        <v>0</v>
      </c>
      <c r="DL36" s="12">
        <v>0</v>
      </c>
      <c r="DM36" s="11"/>
      <c r="DN36" s="11"/>
      <c r="DO36" s="11"/>
      <c r="DP36" s="11"/>
      <c r="DQ36" s="11"/>
      <c r="DR36" s="11"/>
      <c r="DS36" s="11"/>
      <c r="DT36" s="11"/>
      <c r="DU36" s="11"/>
      <c r="DV36" s="11"/>
      <c r="DW36" s="11"/>
      <c r="DX36" s="11"/>
      <c r="DY36" s="11"/>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c r="MC36" s="6"/>
      <c r="MD36" s="6"/>
      <c r="ME36" s="6"/>
      <c r="MF36" s="6"/>
      <c r="MG36" s="6"/>
      <c r="MH36" s="6"/>
      <c r="MI36" s="6"/>
      <c r="MJ36" s="6"/>
      <c r="MK36" s="6"/>
      <c r="ML36" s="6"/>
    </row>
    <row r="37" spans="1:350" x14ac:dyDescent="0.25">
      <c r="A37" s="6"/>
      <c r="B37" s="184" t="str">
        <f t="shared" si="2"/>
        <v>TRANSFORMACIJE (OSKRBA Z ELEKTRIČNO ENERGIJO IN TOPLOTO)</v>
      </c>
      <c r="C37" s="75" t="s">
        <v>47</v>
      </c>
      <c r="D37" s="104" t="s">
        <v>15</v>
      </c>
      <c r="E37" s="78">
        <v>15116</v>
      </c>
      <c r="F37" s="78">
        <v>15115</v>
      </c>
      <c r="G37" s="78">
        <v>15043</v>
      </c>
      <c r="H37" s="78">
        <v>16398</v>
      </c>
      <c r="I37" s="78">
        <v>16402</v>
      </c>
      <c r="J37" s="78">
        <v>16441</v>
      </c>
      <c r="K37" s="78">
        <v>16059</v>
      </c>
      <c r="L37" s="78">
        <v>15736</v>
      </c>
      <c r="M37" s="78">
        <v>16103</v>
      </c>
      <c r="N37" s="78">
        <v>17437</v>
      </c>
      <c r="O37" s="78">
        <v>15100</v>
      </c>
      <c r="P37" s="78">
        <v>16500</v>
      </c>
      <c r="Q37" s="78">
        <v>16326.225</v>
      </c>
      <c r="R37" s="178"/>
      <c r="T37" s="78">
        <v>16247.264205204967</v>
      </c>
      <c r="U37" s="78">
        <v>16121.973907937443</v>
      </c>
      <c r="V37" s="78">
        <v>16575.828598245491</v>
      </c>
      <c r="W37" s="78">
        <v>18170.491763282305</v>
      </c>
      <c r="X37" s="78">
        <v>18490.305496505127</v>
      </c>
      <c r="Y37" s="78">
        <v>19981.582385951449</v>
      </c>
      <c r="Z37" s="78">
        <v>15206.994492988277</v>
      </c>
      <c r="AA37" s="78">
        <v>15758.87679008234</v>
      </c>
      <c r="AC37" s="78">
        <v>16120.084315940625</v>
      </c>
      <c r="AD37" s="78">
        <v>17008.072438633386</v>
      </c>
      <c r="AE37" s="78">
        <v>16917.160182534284</v>
      </c>
      <c r="AF37" s="78">
        <v>18804.33325298128</v>
      </c>
      <c r="AG37" s="78">
        <v>27616.053979559161</v>
      </c>
      <c r="AH37" s="78">
        <v>23909.28633142012</v>
      </c>
      <c r="AI37" s="78">
        <v>25650.780918975739</v>
      </c>
      <c r="AK37" s="78">
        <v>16120.084315940625</v>
      </c>
      <c r="AL37" s="78">
        <v>17010.072438633386</v>
      </c>
      <c r="AM37" s="78">
        <v>16988.160182534284</v>
      </c>
      <c r="AN37" s="78">
        <v>20774.07328050314</v>
      </c>
      <c r="AO37" s="78">
        <v>21937.667970186529</v>
      </c>
      <c r="AP37" s="78">
        <v>20267.247652695278</v>
      </c>
      <c r="AQ37" s="78">
        <v>21953.699952047849</v>
      </c>
      <c r="AS37" s="78">
        <v>16184.789280217468</v>
      </c>
      <c r="AT37" s="78">
        <v>17185.044511454766</v>
      </c>
      <c r="AU37" s="78">
        <v>17571.778062581652</v>
      </c>
      <c r="AV37" s="78">
        <v>20755.095307878546</v>
      </c>
      <c r="AW37" s="78">
        <v>31654.825062816861</v>
      </c>
      <c r="AX37" s="78">
        <v>29014.169120613769</v>
      </c>
      <c r="AY37" s="78">
        <v>28635.909446413403</v>
      </c>
      <c r="BA37" s="78">
        <v>16184.789280217468</v>
      </c>
      <c r="BB37" s="78">
        <v>17185.044511454766</v>
      </c>
      <c r="BC37" s="78">
        <v>17571.778062581652</v>
      </c>
      <c r="BD37" s="78">
        <v>22096.501438543546</v>
      </c>
      <c r="BE37" s="78">
        <v>25132.879323118337</v>
      </c>
      <c r="BF37" s="78">
        <v>24274.417685995286</v>
      </c>
      <c r="BG37" s="78">
        <v>24970.946944940348</v>
      </c>
      <c r="BI37" s="78">
        <v>15624.566775077574</v>
      </c>
      <c r="BJ37" s="78">
        <v>15624.566775077574</v>
      </c>
      <c r="BK37" s="78">
        <v>15528.509082077573</v>
      </c>
      <c r="BL37" s="78">
        <v>15424.065539157573</v>
      </c>
      <c r="BM37" s="78">
        <v>15424.065539157573</v>
      </c>
      <c r="BN37" s="78">
        <v>15424.065539157573</v>
      </c>
      <c r="BO37" s="78">
        <v>15424.065539157573</v>
      </c>
      <c r="BP37" s="6"/>
      <c r="BQ37" s="12">
        <v>0</v>
      </c>
      <c r="BR37" s="12">
        <v>0</v>
      </c>
      <c r="BS37" s="12">
        <v>0</v>
      </c>
      <c r="BT37" s="12">
        <v>0</v>
      </c>
      <c r="BU37" s="12">
        <v>0</v>
      </c>
      <c r="BV37" s="12">
        <v>0</v>
      </c>
      <c r="BW37" s="12">
        <v>0</v>
      </c>
      <c r="BX37" s="12">
        <v>0</v>
      </c>
      <c r="BY37" s="11"/>
      <c r="BZ37" s="12">
        <v>0</v>
      </c>
      <c r="CA37" s="12">
        <v>0</v>
      </c>
      <c r="CB37" s="12">
        <v>0</v>
      </c>
      <c r="CC37" s="12">
        <v>0</v>
      </c>
      <c r="CD37" s="12">
        <v>0</v>
      </c>
      <c r="CE37" s="12">
        <v>0</v>
      </c>
      <c r="CF37" s="12">
        <v>0</v>
      </c>
      <c r="CG37" s="11"/>
      <c r="CH37" s="12">
        <v>0</v>
      </c>
      <c r="CI37" s="12">
        <v>0</v>
      </c>
      <c r="CJ37" s="12">
        <v>0</v>
      </c>
      <c r="CK37" s="12">
        <v>0</v>
      </c>
      <c r="CL37" s="12">
        <v>0</v>
      </c>
      <c r="CM37" s="12">
        <v>0</v>
      </c>
      <c r="CN37" s="12">
        <v>0</v>
      </c>
      <c r="CO37" s="11"/>
      <c r="CP37" s="12">
        <v>0</v>
      </c>
      <c r="CQ37" s="12">
        <v>0</v>
      </c>
      <c r="CR37" s="12">
        <v>0</v>
      </c>
      <c r="CS37" s="12">
        <v>0</v>
      </c>
      <c r="CT37" s="12">
        <v>0</v>
      </c>
      <c r="CU37" s="12">
        <v>0</v>
      </c>
      <c r="CV37" s="12">
        <v>0</v>
      </c>
      <c r="CW37" s="11"/>
      <c r="CX37" s="12">
        <v>0</v>
      </c>
      <c r="CY37" s="12">
        <v>0</v>
      </c>
      <c r="CZ37" s="12">
        <v>0</v>
      </c>
      <c r="DA37" s="12">
        <v>0</v>
      </c>
      <c r="DB37" s="12">
        <v>0</v>
      </c>
      <c r="DC37" s="12">
        <v>0</v>
      </c>
      <c r="DD37" s="12">
        <v>0</v>
      </c>
      <c r="DE37" s="11"/>
      <c r="DF37" s="12">
        <v>0</v>
      </c>
      <c r="DG37" s="12">
        <v>0</v>
      </c>
      <c r="DH37" s="12">
        <v>0</v>
      </c>
      <c r="DI37" s="12">
        <v>0</v>
      </c>
      <c r="DJ37" s="12">
        <v>0</v>
      </c>
      <c r="DK37" s="12">
        <v>0</v>
      </c>
      <c r="DL37" s="12">
        <v>0</v>
      </c>
      <c r="DM37" s="11"/>
      <c r="DN37" s="11"/>
      <c r="DO37" s="11"/>
      <c r="DP37" s="11"/>
      <c r="DQ37" s="11"/>
      <c r="DR37" s="11"/>
      <c r="DS37" s="11"/>
      <c r="DT37" s="11"/>
      <c r="DU37" s="11"/>
      <c r="DV37" s="11"/>
      <c r="DW37" s="11"/>
      <c r="DX37" s="11"/>
      <c r="DY37" s="11"/>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row>
    <row r="38" spans="1:350" x14ac:dyDescent="0.25">
      <c r="A38" s="6"/>
      <c r="B38" s="184" t="str">
        <f t="shared" si="2"/>
        <v>TRANSFORMACIJE (OSKRBA Z ELEKTRIČNO ENERGIJO IN TOPLOTO)</v>
      </c>
      <c r="C38" s="75" t="s">
        <v>46</v>
      </c>
      <c r="D38" s="104" t="s">
        <v>15</v>
      </c>
      <c r="E38" s="78">
        <v>2806.6666666666665</v>
      </c>
      <c r="F38" s="78">
        <v>2678.3333333333335</v>
      </c>
      <c r="G38" s="78">
        <v>2460.8333333333335</v>
      </c>
      <c r="H38" s="78">
        <v>2591.1111111111109</v>
      </c>
      <c r="I38" s="78">
        <v>2525.8333333333335</v>
      </c>
      <c r="J38" s="78">
        <v>2716.9444444444443</v>
      </c>
      <c r="K38" s="78">
        <v>2700</v>
      </c>
      <c r="L38" s="78">
        <v>2638.6111111111109</v>
      </c>
      <c r="M38" s="78">
        <v>2618.8888888888887</v>
      </c>
      <c r="N38" s="78">
        <v>2273.0555555555557</v>
      </c>
      <c r="O38" s="78">
        <v>2412.5</v>
      </c>
      <c r="P38" s="78">
        <v>2500.8333333333335</v>
      </c>
      <c r="Q38" s="78">
        <v>2625.3377777777778</v>
      </c>
      <c r="R38" s="178"/>
      <c r="T38" s="78">
        <v>2508.4027025030305</v>
      </c>
      <c r="U38" s="78">
        <v>2387.7151185686612</v>
      </c>
      <c r="V38" s="78">
        <v>2291.7572333697331</v>
      </c>
      <c r="W38" s="78">
        <v>2268.4402722329637</v>
      </c>
      <c r="X38" s="78">
        <v>2196.2305261447445</v>
      </c>
      <c r="Y38" s="78">
        <v>2108.0109064177736</v>
      </c>
      <c r="Z38" s="78">
        <v>2086.2295037732347</v>
      </c>
      <c r="AA38" s="78">
        <v>2075.5022438699179</v>
      </c>
      <c r="AC38" s="78">
        <v>2393.4177868638408</v>
      </c>
      <c r="AD38" s="78">
        <v>2292.5239419279633</v>
      </c>
      <c r="AE38" s="78">
        <v>2247.9621932017326</v>
      </c>
      <c r="AF38" s="78">
        <v>2158.7327271060017</v>
      </c>
      <c r="AG38" s="78">
        <v>2059.5808608072784</v>
      </c>
      <c r="AH38" s="78">
        <v>2054.5960024125793</v>
      </c>
      <c r="AI38" s="78">
        <v>2058.501753744476</v>
      </c>
      <c r="AK38" s="78">
        <v>2392.16887011166</v>
      </c>
      <c r="AL38" s="78">
        <v>2271.4747167048135</v>
      </c>
      <c r="AM38" s="78">
        <v>2129.3636020455715</v>
      </c>
      <c r="AN38" s="78">
        <v>2089.4747402198664</v>
      </c>
      <c r="AO38" s="78">
        <v>2030.8765086524654</v>
      </c>
      <c r="AP38" s="78">
        <v>2059.14252885733</v>
      </c>
      <c r="AQ38" s="78">
        <v>2106.8919119277857</v>
      </c>
      <c r="AS38" s="78">
        <v>2391.4090866441038</v>
      </c>
      <c r="AT38" s="78">
        <v>2260.8837726888146</v>
      </c>
      <c r="AU38" s="78">
        <v>2132.8028236538503</v>
      </c>
      <c r="AV38" s="78">
        <v>2052.3643047522332</v>
      </c>
      <c r="AW38" s="78">
        <v>1990.7356821611988</v>
      </c>
      <c r="AX38" s="78">
        <v>2019.4211528892752</v>
      </c>
      <c r="AY38" s="78">
        <v>2066.5861933630545</v>
      </c>
      <c r="BA38" s="78">
        <v>2391.4090866441038</v>
      </c>
      <c r="BB38" s="78">
        <v>2260.8837726888146</v>
      </c>
      <c r="BC38" s="78">
        <v>2132.4656913973768</v>
      </c>
      <c r="BD38" s="78">
        <v>2083.883940368748</v>
      </c>
      <c r="BE38" s="78">
        <v>2023.6956386051411</v>
      </c>
      <c r="BF38" s="78">
        <v>2052.4727327524406</v>
      </c>
      <c r="BG38" s="78">
        <v>2109.805868370247</v>
      </c>
      <c r="BI38" s="78">
        <v>2677.9804780585855</v>
      </c>
      <c r="BJ38" s="78">
        <v>2677.9804780585855</v>
      </c>
      <c r="BK38" s="78">
        <v>2677.9804780585855</v>
      </c>
      <c r="BL38" s="78">
        <v>2677.9804780585855</v>
      </c>
      <c r="BM38" s="78">
        <v>2677.9804780585855</v>
      </c>
      <c r="BN38" s="78">
        <v>2677.9804780585855</v>
      </c>
      <c r="BO38" s="78">
        <v>2677.9804780585855</v>
      </c>
      <c r="BP38" s="6"/>
      <c r="BQ38" s="12">
        <v>0</v>
      </c>
      <c r="BR38" s="12">
        <v>0</v>
      </c>
      <c r="BS38" s="12">
        <v>0</v>
      </c>
      <c r="BT38" s="12">
        <v>0</v>
      </c>
      <c r="BU38" s="12">
        <v>0</v>
      </c>
      <c r="BV38" s="12">
        <v>0</v>
      </c>
      <c r="BW38" s="12">
        <v>0</v>
      </c>
      <c r="BX38" s="12">
        <v>0</v>
      </c>
      <c r="BY38" s="11"/>
      <c r="BZ38" s="12">
        <v>0</v>
      </c>
      <c r="CA38" s="12">
        <v>0</v>
      </c>
      <c r="CB38" s="12">
        <v>0</v>
      </c>
      <c r="CC38" s="12">
        <v>0</v>
      </c>
      <c r="CD38" s="12">
        <v>0</v>
      </c>
      <c r="CE38" s="12">
        <v>0</v>
      </c>
      <c r="CF38" s="12">
        <v>0</v>
      </c>
      <c r="CG38" s="11"/>
      <c r="CH38" s="12">
        <v>0</v>
      </c>
      <c r="CI38" s="12">
        <v>0</v>
      </c>
      <c r="CJ38" s="12">
        <v>0</v>
      </c>
      <c r="CK38" s="12">
        <v>0</v>
      </c>
      <c r="CL38" s="12">
        <v>0</v>
      </c>
      <c r="CM38" s="12">
        <v>0</v>
      </c>
      <c r="CN38" s="12">
        <v>0</v>
      </c>
      <c r="CO38" s="11"/>
      <c r="CP38" s="12">
        <v>0</v>
      </c>
      <c r="CQ38" s="12">
        <v>0</v>
      </c>
      <c r="CR38" s="12">
        <v>0</v>
      </c>
      <c r="CS38" s="12">
        <v>0</v>
      </c>
      <c r="CT38" s="12">
        <v>0</v>
      </c>
      <c r="CU38" s="12">
        <v>0</v>
      </c>
      <c r="CV38" s="12">
        <v>0</v>
      </c>
      <c r="CW38" s="11"/>
      <c r="CX38" s="12">
        <v>0</v>
      </c>
      <c r="CY38" s="12">
        <v>0</v>
      </c>
      <c r="CZ38" s="12">
        <v>0</v>
      </c>
      <c r="DA38" s="12">
        <v>0</v>
      </c>
      <c r="DB38" s="12">
        <v>0</v>
      </c>
      <c r="DC38" s="12">
        <v>0</v>
      </c>
      <c r="DD38" s="12">
        <v>0</v>
      </c>
      <c r="DE38" s="11"/>
      <c r="DF38" s="12">
        <v>0</v>
      </c>
      <c r="DG38" s="12">
        <v>0</v>
      </c>
      <c r="DH38" s="12">
        <v>0</v>
      </c>
      <c r="DI38" s="12">
        <v>0</v>
      </c>
      <c r="DJ38" s="12">
        <v>0</v>
      </c>
      <c r="DK38" s="12">
        <v>0</v>
      </c>
      <c r="DL38" s="12">
        <v>0</v>
      </c>
      <c r="DM38" s="11"/>
      <c r="DN38" s="11"/>
      <c r="DO38" s="11"/>
      <c r="DP38" s="11"/>
      <c r="DQ38" s="11"/>
      <c r="DR38" s="11"/>
      <c r="DS38" s="11"/>
      <c r="DT38" s="11"/>
      <c r="DU38" s="11"/>
      <c r="DV38" s="11"/>
      <c r="DW38" s="11"/>
      <c r="DX38" s="11"/>
      <c r="DY38" s="11"/>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row>
    <row r="39" spans="1:350" x14ac:dyDescent="0.25">
      <c r="A39" s="6"/>
      <c r="B39" s="184" t="str">
        <f t="shared" si="2"/>
        <v>TRANSFORMACIJE (OSKRBA Z ELEKTRIČNO ENERGIJO IN TOPLOTO)</v>
      </c>
      <c r="C39" s="70" t="s">
        <v>45</v>
      </c>
      <c r="D39" s="102" t="s">
        <v>16</v>
      </c>
      <c r="E39" s="68">
        <v>209.13824400496799</v>
      </c>
      <c r="F39" s="68">
        <v>198.17667430973535</v>
      </c>
      <c r="G39" s="68">
        <v>204.86309353205311</v>
      </c>
      <c r="H39" s="68">
        <v>195.56061908856404</v>
      </c>
      <c r="I39" s="68">
        <v>200.44855259386642</v>
      </c>
      <c r="J39" s="68">
        <v>233.74061813318048</v>
      </c>
      <c r="K39" s="68">
        <v>218.52809305436131</v>
      </c>
      <c r="L39" s="68">
        <v>228.00663036209036</v>
      </c>
      <c r="M39" s="68">
        <v>231.70457151046145</v>
      </c>
      <c r="N39" s="68">
        <v>223.48238272666475</v>
      </c>
      <c r="O39" s="68">
        <v>221.82671730199675</v>
      </c>
      <c r="P39" s="68">
        <v>227.80286615075951</v>
      </c>
      <c r="Q39" s="68">
        <v>230.5567593388746</v>
      </c>
      <c r="R39" s="172"/>
      <c r="T39" s="68">
        <v>230.5568453233974</v>
      </c>
      <c r="U39" s="68">
        <v>241.25116802545409</v>
      </c>
      <c r="V39" s="68">
        <v>243.1601277162523</v>
      </c>
      <c r="W39" s="68">
        <v>243.42950447887705</v>
      </c>
      <c r="X39" s="68">
        <v>249.24616530897521</v>
      </c>
      <c r="Y39" s="68">
        <v>245.57153232683481</v>
      </c>
      <c r="Z39" s="68">
        <v>226.67482423436383</v>
      </c>
      <c r="AA39" s="68">
        <v>230.98554087776108</v>
      </c>
      <c r="AC39" s="68">
        <v>239.57253101161228</v>
      </c>
      <c r="AD39" s="68">
        <v>240.94387709899337</v>
      </c>
      <c r="AE39" s="68">
        <v>237.00736437740659</v>
      </c>
      <c r="AF39" s="68">
        <v>343.37395813880443</v>
      </c>
      <c r="AG39" s="68">
        <v>362.45818276498534</v>
      </c>
      <c r="AH39" s="68">
        <v>346.10581894120799</v>
      </c>
      <c r="AI39" s="68">
        <v>347.86392144593822</v>
      </c>
      <c r="AK39" s="68">
        <v>239.57858325885957</v>
      </c>
      <c r="AL39" s="68">
        <v>240.94992934624054</v>
      </c>
      <c r="AM39" s="68">
        <v>237.01341662465381</v>
      </c>
      <c r="AN39" s="68">
        <v>343.21660324960834</v>
      </c>
      <c r="AO39" s="68">
        <v>349.16737446980352</v>
      </c>
      <c r="AP39" s="68">
        <v>326.89918868084959</v>
      </c>
      <c r="AQ39" s="68">
        <v>330.01675868578155</v>
      </c>
      <c r="AS39" s="68">
        <v>238.0315117973924</v>
      </c>
      <c r="AT39" s="68">
        <v>237.94370306530681</v>
      </c>
      <c r="AU39" s="68">
        <v>232.43588406893815</v>
      </c>
      <c r="AV39" s="68">
        <v>342.61415922788257</v>
      </c>
      <c r="AW39" s="68">
        <v>425.66243114116219</v>
      </c>
      <c r="AX39" s="68">
        <v>406.45700464498589</v>
      </c>
      <c r="AY39" s="68">
        <v>370.06763259635193</v>
      </c>
      <c r="BA39" s="68">
        <v>238.0315117973924</v>
      </c>
      <c r="BB39" s="68">
        <v>237.94370306530681</v>
      </c>
      <c r="BC39" s="68">
        <v>232.43588406893815</v>
      </c>
      <c r="BD39" s="68">
        <v>338.77258620101674</v>
      </c>
      <c r="BE39" s="68">
        <v>406.76327352420606</v>
      </c>
      <c r="BF39" s="68">
        <v>382.62512420663859</v>
      </c>
      <c r="BG39" s="68">
        <v>353.26369838769796</v>
      </c>
      <c r="BI39" s="68">
        <v>211.80871586074096</v>
      </c>
      <c r="BJ39" s="68">
        <v>214.88429624096653</v>
      </c>
      <c r="BK39" s="68">
        <v>218.64563940525699</v>
      </c>
      <c r="BL39" s="68">
        <v>222.84378063205935</v>
      </c>
      <c r="BM39" s="68">
        <v>226.87877081193051</v>
      </c>
      <c r="BN39" s="68">
        <v>230.40631316054828</v>
      </c>
      <c r="BO39" s="68">
        <v>234.58980569032593</v>
      </c>
      <c r="BP39" s="6"/>
      <c r="BQ39" s="12">
        <v>0</v>
      </c>
      <c r="BR39" s="12">
        <v>0</v>
      </c>
      <c r="BS39" s="12">
        <v>0</v>
      </c>
      <c r="BT39" s="12">
        <v>0</v>
      </c>
      <c r="BU39" s="12">
        <v>0</v>
      </c>
      <c r="BV39" s="12">
        <v>0</v>
      </c>
      <c r="BW39" s="12">
        <v>0</v>
      </c>
      <c r="BX39" s="12">
        <v>0</v>
      </c>
      <c r="BY39" s="11"/>
      <c r="BZ39" s="12">
        <v>0</v>
      </c>
      <c r="CA39" s="12">
        <v>0</v>
      </c>
      <c r="CB39" s="12">
        <v>0</v>
      </c>
      <c r="CC39" s="12">
        <v>0</v>
      </c>
      <c r="CD39" s="12">
        <v>0</v>
      </c>
      <c r="CE39" s="12">
        <v>0</v>
      </c>
      <c r="CF39" s="12">
        <v>0</v>
      </c>
      <c r="CG39" s="11"/>
      <c r="CH39" s="12">
        <v>0</v>
      </c>
      <c r="CI39" s="12">
        <v>0</v>
      </c>
      <c r="CJ39" s="12">
        <v>0</v>
      </c>
      <c r="CK39" s="12">
        <v>0</v>
      </c>
      <c r="CL39" s="12">
        <v>0</v>
      </c>
      <c r="CM39" s="12">
        <v>0</v>
      </c>
      <c r="CN39" s="12">
        <v>0</v>
      </c>
      <c r="CO39" s="11"/>
      <c r="CP39" s="12">
        <v>0</v>
      </c>
      <c r="CQ39" s="12">
        <v>0</v>
      </c>
      <c r="CR39" s="12">
        <v>0</v>
      </c>
      <c r="CS39" s="12">
        <v>0</v>
      </c>
      <c r="CT39" s="12">
        <v>0</v>
      </c>
      <c r="CU39" s="12">
        <v>0</v>
      </c>
      <c r="CV39" s="12">
        <v>0</v>
      </c>
      <c r="CW39" s="11"/>
      <c r="CX39" s="12">
        <v>0</v>
      </c>
      <c r="CY39" s="12">
        <v>0</v>
      </c>
      <c r="CZ39" s="12">
        <v>0</v>
      </c>
      <c r="DA39" s="12">
        <v>0</v>
      </c>
      <c r="DB39" s="12">
        <v>0</v>
      </c>
      <c r="DC39" s="12">
        <v>0</v>
      </c>
      <c r="DD39" s="12">
        <v>0</v>
      </c>
      <c r="DE39" s="11"/>
      <c r="DF39" s="12">
        <v>0</v>
      </c>
      <c r="DG39" s="12">
        <v>0</v>
      </c>
      <c r="DH39" s="12">
        <v>0</v>
      </c>
      <c r="DI39" s="12">
        <v>0</v>
      </c>
      <c r="DJ39" s="12">
        <v>0</v>
      </c>
      <c r="DK39" s="12">
        <v>0</v>
      </c>
      <c r="DL39" s="12">
        <v>0</v>
      </c>
      <c r="DM39" s="11"/>
      <c r="DN39" s="11"/>
      <c r="DO39" s="11"/>
      <c r="DP39" s="11"/>
      <c r="DQ39" s="11"/>
      <c r="DR39" s="11"/>
      <c r="DS39" s="11"/>
      <c r="DT39" s="11"/>
      <c r="DU39" s="11"/>
      <c r="DV39" s="11"/>
      <c r="DW39" s="11"/>
      <c r="DX39" s="11"/>
      <c r="DY39" s="11"/>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row>
    <row r="40" spans="1:350" x14ac:dyDescent="0.25">
      <c r="A40" s="6"/>
      <c r="B40" s="184" t="str">
        <f t="shared" si="2"/>
        <v>TRANSFORMACIJE (OSKRBA Z ELEKTRIČNO ENERGIJO IN TOPLOTO)</v>
      </c>
      <c r="C40" s="77" t="s">
        <v>159</v>
      </c>
      <c r="D40" s="102" t="s">
        <v>16</v>
      </c>
      <c r="E40" s="68">
        <v>165.26225279449699</v>
      </c>
      <c r="F40" s="68">
        <v>160.01719690455718</v>
      </c>
      <c r="G40" s="68">
        <v>166.20808254514188</v>
      </c>
      <c r="H40" s="68">
        <v>159.32932072226998</v>
      </c>
      <c r="I40" s="68">
        <v>165.09028374892517</v>
      </c>
      <c r="J40" s="68">
        <v>194.03327601031813</v>
      </c>
      <c r="K40" s="68">
        <v>178.44600171969046</v>
      </c>
      <c r="L40" s="68">
        <v>185.49320722269991</v>
      </c>
      <c r="M40" s="68">
        <v>191.46904557179707</v>
      </c>
      <c r="N40" s="68">
        <v>183.52055030094584</v>
      </c>
      <c r="O40" s="68">
        <v>185.54170249355116</v>
      </c>
      <c r="P40" s="68">
        <v>189.38856405846946</v>
      </c>
      <c r="Q40" s="68">
        <v>188.12889079965609</v>
      </c>
      <c r="R40" s="172"/>
      <c r="T40" s="68">
        <v>188.12897678417889</v>
      </c>
      <c r="U40" s="68">
        <v>198.82329948623558</v>
      </c>
      <c r="V40" s="68">
        <v>200.73225917703382</v>
      </c>
      <c r="W40" s="68">
        <v>201.00163593965854</v>
      </c>
      <c r="X40" s="68">
        <v>206.81829676975673</v>
      </c>
      <c r="Y40" s="68">
        <v>203.1436637876163</v>
      </c>
      <c r="Z40" s="68">
        <v>184.24695569514535</v>
      </c>
      <c r="AA40" s="68">
        <v>188.5576723385426</v>
      </c>
      <c r="AC40" s="68">
        <v>197.14466247239378</v>
      </c>
      <c r="AD40" s="68">
        <v>198.51600855977486</v>
      </c>
      <c r="AE40" s="68">
        <v>194.57949583818811</v>
      </c>
      <c r="AF40" s="68">
        <v>300.94608959958595</v>
      </c>
      <c r="AG40" s="68">
        <v>320.03031422576686</v>
      </c>
      <c r="AH40" s="68">
        <v>303.67795040198951</v>
      </c>
      <c r="AI40" s="68">
        <v>305.43605290671974</v>
      </c>
      <c r="AK40" s="68">
        <v>197.15071471964106</v>
      </c>
      <c r="AL40" s="68">
        <v>198.52206080702206</v>
      </c>
      <c r="AM40" s="68">
        <v>194.58554808543531</v>
      </c>
      <c r="AN40" s="68">
        <v>300.78873471038986</v>
      </c>
      <c r="AO40" s="68">
        <v>306.73950593058504</v>
      </c>
      <c r="AP40" s="68">
        <v>284.47132014163111</v>
      </c>
      <c r="AQ40" s="68">
        <v>287.58889014656307</v>
      </c>
      <c r="AS40" s="68">
        <v>195.60364325817392</v>
      </c>
      <c r="AT40" s="68">
        <v>195.5158345260883</v>
      </c>
      <c r="AU40" s="68">
        <v>190.00801552971967</v>
      </c>
      <c r="AV40" s="68">
        <v>300.18629068866409</v>
      </c>
      <c r="AW40" s="68">
        <v>383.23456260194371</v>
      </c>
      <c r="AX40" s="68">
        <v>364.02913610576741</v>
      </c>
      <c r="AY40" s="68">
        <v>327.63976405713345</v>
      </c>
      <c r="BA40" s="68">
        <v>195.60364325817392</v>
      </c>
      <c r="BB40" s="68">
        <v>195.5158345260883</v>
      </c>
      <c r="BC40" s="68">
        <v>190.00801552971967</v>
      </c>
      <c r="BD40" s="68">
        <v>296.34471766179826</v>
      </c>
      <c r="BE40" s="68">
        <v>364.33540498498758</v>
      </c>
      <c r="BF40" s="68">
        <v>340.19725566742011</v>
      </c>
      <c r="BG40" s="68">
        <v>310.83582984847948</v>
      </c>
      <c r="BI40" s="68">
        <v>169.38084732152245</v>
      </c>
      <c r="BJ40" s="68">
        <v>172.45642770174803</v>
      </c>
      <c r="BK40" s="68">
        <v>176.21777086603851</v>
      </c>
      <c r="BL40" s="68">
        <v>180.41591209284084</v>
      </c>
      <c r="BM40" s="68">
        <v>184.45090227271203</v>
      </c>
      <c r="BN40" s="68">
        <v>187.97844462132977</v>
      </c>
      <c r="BO40" s="68">
        <v>192.16193715110742</v>
      </c>
      <c r="BP40" s="6"/>
      <c r="BQ40" s="12">
        <v>0</v>
      </c>
      <c r="BR40" s="12">
        <v>0</v>
      </c>
      <c r="BS40" s="12">
        <v>0</v>
      </c>
      <c r="BT40" s="12">
        <v>0</v>
      </c>
      <c r="BU40" s="12">
        <v>0</v>
      </c>
      <c r="BV40" s="12">
        <v>0</v>
      </c>
      <c r="BW40" s="12">
        <v>0</v>
      </c>
      <c r="BX40" s="12">
        <v>0</v>
      </c>
      <c r="BY40" s="11"/>
      <c r="BZ40" s="12">
        <v>0</v>
      </c>
      <c r="CA40" s="12">
        <v>0</v>
      </c>
      <c r="CB40" s="12">
        <v>0</v>
      </c>
      <c r="CC40" s="12">
        <v>0</v>
      </c>
      <c r="CD40" s="12">
        <v>0</v>
      </c>
      <c r="CE40" s="12">
        <v>0</v>
      </c>
      <c r="CF40" s="12">
        <v>0</v>
      </c>
      <c r="CG40" s="11"/>
      <c r="CH40" s="12">
        <v>0</v>
      </c>
      <c r="CI40" s="12">
        <v>0</v>
      </c>
      <c r="CJ40" s="12">
        <v>0</v>
      </c>
      <c r="CK40" s="12">
        <v>0</v>
      </c>
      <c r="CL40" s="12">
        <v>0</v>
      </c>
      <c r="CM40" s="12">
        <v>0</v>
      </c>
      <c r="CN40" s="12">
        <v>0</v>
      </c>
      <c r="CO40" s="11"/>
      <c r="CP40" s="12">
        <v>0</v>
      </c>
      <c r="CQ40" s="12">
        <v>0</v>
      </c>
      <c r="CR40" s="12">
        <v>0</v>
      </c>
      <c r="CS40" s="12">
        <v>0</v>
      </c>
      <c r="CT40" s="12">
        <v>0</v>
      </c>
      <c r="CU40" s="12">
        <v>0</v>
      </c>
      <c r="CV40" s="12">
        <v>0</v>
      </c>
      <c r="CW40" s="11"/>
      <c r="CX40" s="12">
        <v>0</v>
      </c>
      <c r="CY40" s="12">
        <v>0</v>
      </c>
      <c r="CZ40" s="12">
        <v>0</v>
      </c>
      <c r="DA40" s="12">
        <v>0</v>
      </c>
      <c r="DB40" s="12">
        <v>0</v>
      </c>
      <c r="DC40" s="12">
        <v>0</v>
      </c>
      <c r="DD40" s="12">
        <v>0</v>
      </c>
      <c r="DE40" s="11"/>
      <c r="DF40" s="12">
        <v>0</v>
      </c>
      <c r="DG40" s="12">
        <v>0</v>
      </c>
      <c r="DH40" s="12">
        <v>0</v>
      </c>
      <c r="DI40" s="12">
        <v>0</v>
      </c>
      <c r="DJ40" s="12">
        <v>0</v>
      </c>
      <c r="DK40" s="12">
        <v>0</v>
      </c>
      <c r="DL40" s="12">
        <v>0</v>
      </c>
      <c r="DM40" s="11"/>
      <c r="DN40" s="11"/>
      <c r="DO40" s="11"/>
      <c r="DP40" s="11"/>
      <c r="DQ40" s="11"/>
      <c r="DR40" s="11"/>
      <c r="DS40" s="11"/>
      <c r="DT40" s="11"/>
      <c r="DU40" s="11"/>
      <c r="DV40" s="11"/>
      <c r="DW40" s="11"/>
      <c r="DX40" s="11"/>
      <c r="DY40" s="11"/>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row>
    <row r="41" spans="1:350" x14ac:dyDescent="0.25">
      <c r="A41" s="6"/>
      <c r="B41" s="184" t="str">
        <f t="shared" si="2"/>
        <v>TRANSFORMACIJE (OSKRBA Z ELEKTRIČNO ENERGIJO IN TOPLOTO)</v>
      </c>
      <c r="C41" s="77" t="s">
        <v>160</v>
      </c>
      <c r="D41" s="102" t="s">
        <v>16</v>
      </c>
      <c r="E41" s="68">
        <v>43.875991210471</v>
      </c>
      <c r="F41" s="68">
        <v>38.15947740517818</v>
      </c>
      <c r="G41" s="68">
        <v>38.655010986911243</v>
      </c>
      <c r="H41" s="68">
        <v>36.231298366294062</v>
      </c>
      <c r="I41" s="68">
        <v>35.358268844941243</v>
      </c>
      <c r="J41" s="68">
        <v>39.707342122862329</v>
      </c>
      <c r="K41" s="68">
        <v>40.082091334670864</v>
      </c>
      <c r="L41" s="68">
        <v>42.513423139390461</v>
      </c>
      <c r="M41" s="68">
        <v>40.235525938664374</v>
      </c>
      <c r="N41" s="68">
        <v>39.961832425718924</v>
      </c>
      <c r="O41" s="68">
        <v>36.285014808445588</v>
      </c>
      <c r="P41" s="68">
        <v>38.414302092290058</v>
      </c>
      <c r="Q41" s="68">
        <v>42.427868539218494</v>
      </c>
      <c r="R41" s="172"/>
      <c r="T41" s="68">
        <v>42.427868539218494</v>
      </c>
      <c r="U41" s="68">
        <v>42.427868539218494</v>
      </c>
      <c r="V41" s="68">
        <v>42.427868539218494</v>
      </c>
      <c r="W41" s="68">
        <v>42.427868539218494</v>
      </c>
      <c r="X41" s="68">
        <v>42.427868539218494</v>
      </c>
      <c r="Y41" s="68">
        <v>42.427868539218494</v>
      </c>
      <c r="Z41" s="68">
        <v>42.427868539218494</v>
      </c>
      <c r="AA41" s="68">
        <v>42.427868539218494</v>
      </c>
      <c r="AC41" s="68">
        <v>42.427868539218494</v>
      </c>
      <c r="AD41" s="68">
        <v>42.427868539218494</v>
      </c>
      <c r="AE41" s="68">
        <v>42.427868539218494</v>
      </c>
      <c r="AF41" s="68">
        <v>42.427868539218494</v>
      </c>
      <c r="AG41" s="68">
        <v>42.427868539218494</v>
      </c>
      <c r="AH41" s="68">
        <v>42.427868539218494</v>
      </c>
      <c r="AI41" s="68">
        <v>42.427868539218494</v>
      </c>
      <c r="AK41" s="68">
        <v>42.427868539218494</v>
      </c>
      <c r="AL41" s="68">
        <v>42.427868539218494</v>
      </c>
      <c r="AM41" s="68">
        <v>42.427868539218494</v>
      </c>
      <c r="AN41" s="68">
        <v>42.427868539218494</v>
      </c>
      <c r="AO41" s="68">
        <v>42.427868539218494</v>
      </c>
      <c r="AP41" s="68">
        <v>42.427868539218494</v>
      </c>
      <c r="AQ41" s="68">
        <v>42.427868539218494</v>
      </c>
      <c r="AS41" s="68">
        <v>42.427868539218494</v>
      </c>
      <c r="AT41" s="68">
        <v>42.427868539218494</v>
      </c>
      <c r="AU41" s="68">
        <v>42.427868539218494</v>
      </c>
      <c r="AV41" s="68">
        <v>42.427868539218494</v>
      </c>
      <c r="AW41" s="68">
        <v>42.427868539218494</v>
      </c>
      <c r="AX41" s="68">
        <v>42.427868539218494</v>
      </c>
      <c r="AY41" s="68">
        <v>42.427868539218494</v>
      </c>
      <c r="BA41" s="68">
        <v>42.427868539218494</v>
      </c>
      <c r="BB41" s="68">
        <v>42.427868539218494</v>
      </c>
      <c r="BC41" s="68">
        <v>42.427868539218494</v>
      </c>
      <c r="BD41" s="68">
        <v>42.427868539218494</v>
      </c>
      <c r="BE41" s="68">
        <v>42.427868539218494</v>
      </c>
      <c r="BF41" s="68">
        <v>42.427868539218494</v>
      </c>
      <c r="BG41" s="68">
        <v>42.427868539218494</v>
      </c>
      <c r="BI41" s="68">
        <v>42.427868539218494</v>
      </c>
      <c r="BJ41" s="68">
        <v>42.427868539218494</v>
      </c>
      <c r="BK41" s="68">
        <v>42.427868539218494</v>
      </c>
      <c r="BL41" s="68">
        <v>42.427868539218494</v>
      </c>
      <c r="BM41" s="68">
        <v>42.427868539218494</v>
      </c>
      <c r="BN41" s="68">
        <v>42.427868539218494</v>
      </c>
      <c r="BO41" s="68">
        <v>42.427868539218494</v>
      </c>
      <c r="BP41" s="6"/>
      <c r="BQ41" s="12">
        <v>0</v>
      </c>
      <c r="BR41" s="12">
        <v>0</v>
      </c>
      <c r="BS41" s="12">
        <v>0</v>
      </c>
      <c r="BT41" s="12">
        <v>0</v>
      </c>
      <c r="BU41" s="12">
        <v>0</v>
      </c>
      <c r="BV41" s="12">
        <v>0</v>
      </c>
      <c r="BW41" s="12">
        <v>0</v>
      </c>
      <c r="BX41" s="12">
        <v>0</v>
      </c>
      <c r="BY41" s="11"/>
      <c r="BZ41" s="12">
        <v>0</v>
      </c>
      <c r="CA41" s="12">
        <v>0</v>
      </c>
      <c r="CB41" s="12">
        <v>0</v>
      </c>
      <c r="CC41" s="12">
        <v>0</v>
      </c>
      <c r="CD41" s="12">
        <v>0</v>
      </c>
      <c r="CE41" s="12">
        <v>0</v>
      </c>
      <c r="CF41" s="12">
        <v>0</v>
      </c>
      <c r="CG41" s="11"/>
      <c r="CH41" s="12">
        <v>0</v>
      </c>
      <c r="CI41" s="12">
        <v>0</v>
      </c>
      <c r="CJ41" s="12">
        <v>0</v>
      </c>
      <c r="CK41" s="12">
        <v>0</v>
      </c>
      <c r="CL41" s="12">
        <v>0</v>
      </c>
      <c r="CM41" s="12">
        <v>0</v>
      </c>
      <c r="CN41" s="12">
        <v>0</v>
      </c>
      <c r="CO41" s="11"/>
      <c r="CP41" s="12">
        <v>0</v>
      </c>
      <c r="CQ41" s="12">
        <v>0</v>
      </c>
      <c r="CR41" s="12">
        <v>0</v>
      </c>
      <c r="CS41" s="12">
        <v>0</v>
      </c>
      <c r="CT41" s="12">
        <v>0</v>
      </c>
      <c r="CU41" s="12">
        <v>0</v>
      </c>
      <c r="CV41" s="12">
        <v>0</v>
      </c>
      <c r="CW41" s="11"/>
      <c r="CX41" s="12">
        <v>0</v>
      </c>
      <c r="CY41" s="12">
        <v>0</v>
      </c>
      <c r="CZ41" s="12">
        <v>0</v>
      </c>
      <c r="DA41" s="12">
        <v>0</v>
      </c>
      <c r="DB41" s="12">
        <v>0</v>
      </c>
      <c r="DC41" s="12">
        <v>0</v>
      </c>
      <c r="DD41" s="12">
        <v>0</v>
      </c>
      <c r="DE41" s="11"/>
      <c r="DF41" s="12">
        <v>0</v>
      </c>
      <c r="DG41" s="12">
        <v>0</v>
      </c>
      <c r="DH41" s="12">
        <v>0</v>
      </c>
      <c r="DI41" s="12">
        <v>0</v>
      </c>
      <c r="DJ41" s="12">
        <v>0</v>
      </c>
      <c r="DK41" s="12">
        <v>0</v>
      </c>
      <c r="DL41" s="12">
        <v>0</v>
      </c>
      <c r="DM41" s="11"/>
      <c r="DN41" s="11"/>
      <c r="DO41" s="11"/>
      <c r="DP41" s="11"/>
      <c r="DQ41" s="11"/>
      <c r="DR41" s="11"/>
      <c r="DS41" s="11"/>
      <c r="DT41" s="11"/>
      <c r="DU41" s="11"/>
      <c r="DV41" s="11"/>
      <c r="DW41" s="11"/>
      <c r="DX41" s="11"/>
      <c r="DY41" s="11"/>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row>
    <row r="42" spans="1:350" x14ac:dyDescent="0.25">
      <c r="A42" s="6"/>
      <c r="B42" s="184" t="str">
        <f t="shared" si="2"/>
        <v>TRANSFORMACIJE (OSKRBA Z ELEKTRIČNO ENERGIJO IN TOPLOTO)</v>
      </c>
      <c r="C42" s="70" t="s">
        <v>44</v>
      </c>
      <c r="D42" s="102" t="s">
        <v>16</v>
      </c>
      <c r="E42" s="68">
        <v>16.387681761727332</v>
      </c>
      <c r="F42" s="68">
        <v>17.021553167096592</v>
      </c>
      <c r="G42" s="68">
        <v>18.128546097258049</v>
      </c>
      <c r="H42" s="68">
        <v>17.121535110346805</v>
      </c>
      <c r="I42" s="68">
        <v>16.425473965797266</v>
      </c>
      <c r="J42" s="68">
        <v>18.614826980032483</v>
      </c>
      <c r="K42" s="68">
        <v>13.881323779497468</v>
      </c>
      <c r="L42" s="68">
        <v>13.76774940288526</v>
      </c>
      <c r="M42" s="68">
        <v>14.74069336963791</v>
      </c>
      <c r="N42" s="68">
        <v>13.081716824304957</v>
      </c>
      <c r="O42" s="68">
        <v>14.311395194420559</v>
      </c>
      <c r="P42" s="68">
        <v>10.993627543708797</v>
      </c>
      <c r="Q42" s="68">
        <v>11.832912486863476</v>
      </c>
      <c r="R42" s="172"/>
      <c r="T42" s="68">
        <v>11.942990253865965</v>
      </c>
      <c r="U42" s="68">
        <v>11.994120791701237</v>
      </c>
      <c r="V42" s="68">
        <v>11.85786766315308</v>
      </c>
      <c r="W42" s="68">
        <v>10.907265189041027</v>
      </c>
      <c r="X42" s="68">
        <v>11.176393358205916</v>
      </c>
      <c r="Y42" s="68">
        <v>9.3277439048604389</v>
      </c>
      <c r="Z42" s="68">
        <v>9.2832288758130534</v>
      </c>
      <c r="AA42" s="68">
        <v>9.1471636110038474</v>
      </c>
      <c r="AC42" s="68">
        <v>11.671516908119983</v>
      </c>
      <c r="AD42" s="68">
        <v>11.530517285270246</v>
      </c>
      <c r="AE42" s="68">
        <v>10.1262811032227</v>
      </c>
      <c r="AF42" s="68">
        <v>9.8484566101267212</v>
      </c>
      <c r="AG42" s="68">
        <v>10.437361202833939</v>
      </c>
      <c r="AH42" s="68">
        <v>12.613340054550404</v>
      </c>
      <c r="AI42" s="68">
        <v>16.164850962431807</v>
      </c>
      <c r="AK42" s="68">
        <v>11.849856625077935</v>
      </c>
      <c r="AL42" s="68">
        <v>11.708857002228198</v>
      </c>
      <c r="AM42" s="68">
        <v>10.304620820180654</v>
      </c>
      <c r="AN42" s="68">
        <v>10.83003348398606</v>
      </c>
      <c r="AO42" s="68">
        <v>11.250398961822196</v>
      </c>
      <c r="AP42" s="68">
        <v>12.450044900531083</v>
      </c>
      <c r="AQ42" s="68">
        <v>16.18100051511853</v>
      </c>
      <c r="AS42" s="68">
        <v>11.713552235964345</v>
      </c>
      <c r="AT42" s="68">
        <v>11.37563434178562</v>
      </c>
      <c r="AU42" s="68">
        <v>10.581502972377059</v>
      </c>
      <c r="AV42" s="68">
        <v>11.122286263187945</v>
      </c>
      <c r="AW42" s="68">
        <v>12.066616049291758</v>
      </c>
      <c r="AX42" s="68">
        <v>15.960992359677181</v>
      </c>
      <c r="AY42" s="68">
        <v>15.420693786968782</v>
      </c>
      <c r="BA42" s="68">
        <v>11.713552235964345</v>
      </c>
      <c r="BB42" s="68">
        <v>11.37563434178562</v>
      </c>
      <c r="BC42" s="68">
        <v>10.581502972377059</v>
      </c>
      <c r="BD42" s="68">
        <v>11.380856166563749</v>
      </c>
      <c r="BE42" s="68">
        <v>12.109899199848993</v>
      </c>
      <c r="BF42" s="68">
        <v>15.182347114660674</v>
      </c>
      <c r="BG42" s="68">
        <v>15.420693786968782</v>
      </c>
      <c r="BI42" s="68">
        <v>18.516766217636381</v>
      </c>
      <c r="BJ42" s="68">
        <v>18.516766217636381</v>
      </c>
      <c r="BK42" s="68">
        <v>18.516766217636381</v>
      </c>
      <c r="BL42" s="68">
        <v>18.516766217636381</v>
      </c>
      <c r="BM42" s="68">
        <v>18.516766217636381</v>
      </c>
      <c r="BN42" s="68">
        <v>18.516766217636381</v>
      </c>
      <c r="BO42" s="68">
        <v>18.516766217636381</v>
      </c>
      <c r="BP42" s="6"/>
      <c r="BQ42" s="12">
        <v>0</v>
      </c>
      <c r="BR42" s="12">
        <v>0</v>
      </c>
      <c r="BS42" s="12">
        <v>0</v>
      </c>
      <c r="BT42" s="12">
        <v>0</v>
      </c>
      <c r="BU42" s="12">
        <v>0</v>
      </c>
      <c r="BV42" s="12">
        <v>0</v>
      </c>
      <c r="BW42" s="12">
        <v>0</v>
      </c>
      <c r="BX42" s="12">
        <v>0</v>
      </c>
      <c r="BY42" s="11"/>
      <c r="BZ42" s="12">
        <v>0</v>
      </c>
      <c r="CA42" s="12">
        <v>0</v>
      </c>
      <c r="CB42" s="12">
        <v>0</v>
      </c>
      <c r="CC42" s="12">
        <v>0</v>
      </c>
      <c r="CD42" s="12">
        <v>0</v>
      </c>
      <c r="CE42" s="12">
        <v>0</v>
      </c>
      <c r="CF42" s="12">
        <v>0</v>
      </c>
      <c r="CG42" s="11"/>
      <c r="CH42" s="12">
        <v>0</v>
      </c>
      <c r="CI42" s="12">
        <v>0</v>
      </c>
      <c r="CJ42" s="12">
        <v>0</v>
      </c>
      <c r="CK42" s="12">
        <v>0</v>
      </c>
      <c r="CL42" s="12">
        <v>0</v>
      </c>
      <c r="CM42" s="12">
        <v>0</v>
      </c>
      <c r="CN42" s="12">
        <v>0</v>
      </c>
      <c r="CO42" s="11"/>
      <c r="CP42" s="12">
        <v>0</v>
      </c>
      <c r="CQ42" s="12">
        <v>0</v>
      </c>
      <c r="CR42" s="12">
        <v>0</v>
      </c>
      <c r="CS42" s="12">
        <v>0</v>
      </c>
      <c r="CT42" s="12">
        <v>0</v>
      </c>
      <c r="CU42" s="12">
        <v>0</v>
      </c>
      <c r="CV42" s="12">
        <v>0</v>
      </c>
      <c r="CW42" s="11"/>
      <c r="CX42" s="12">
        <v>0</v>
      </c>
      <c r="CY42" s="12">
        <v>0</v>
      </c>
      <c r="CZ42" s="12">
        <v>0</v>
      </c>
      <c r="DA42" s="12">
        <v>0</v>
      </c>
      <c r="DB42" s="12">
        <v>0</v>
      </c>
      <c r="DC42" s="12">
        <v>0</v>
      </c>
      <c r="DD42" s="12">
        <v>0</v>
      </c>
      <c r="DE42" s="11"/>
      <c r="DF42" s="12">
        <v>0</v>
      </c>
      <c r="DG42" s="12">
        <v>0</v>
      </c>
      <c r="DH42" s="12">
        <v>0</v>
      </c>
      <c r="DI42" s="12">
        <v>0</v>
      </c>
      <c r="DJ42" s="12">
        <v>0</v>
      </c>
      <c r="DK42" s="12">
        <v>0</v>
      </c>
      <c r="DL42" s="12">
        <v>0</v>
      </c>
      <c r="DM42" s="11"/>
      <c r="DN42" s="11"/>
      <c r="DO42" s="11"/>
      <c r="DP42" s="11"/>
      <c r="DQ42" s="11"/>
      <c r="DR42" s="11"/>
      <c r="DS42" s="11"/>
      <c r="DT42" s="11"/>
      <c r="DU42" s="11"/>
      <c r="DV42" s="11"/>
      <c r="DW42" s="11"/>
      <c r="DX42" s="11"/>
      <c r="DY42" s="11"/>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row>
    <row r="43" spans="1:350" x14ac:dyDescent="0.25">
      <c r="A43" s="6"/>
      <c r="B43" s="184" t="str">
        <f t="shared" si="2"/>
        <v>TRANSFORMACIJE (OSKRBA Z ELEKTRIČNO ENERGIJO IN TOPLOTO)</v>
      </c>
      <c r="C43" s="77" t="s">
        <v>161</v>
      </c>
      <c r="D43" s="102" t="s">
        <v>16</v>
      </c>
      <c r="E43" s="68">
        <v>11.092003439380912</v>
      </c>
      <c r="F43" s="68">
        <v>11.435941530524506</v>
      </c>
      <c r="G43" s="68">
        <v>12.209802235597591</v>
      </c>
      <c r="H43" s="68">
        <v>11.951848667239897</v>
      </c>
      <c r="I43" s="68">
        <v>11.17798796216681</v>
      </c>
      <c r="J43" s="68">
        <v>10.118400687876182</v>
      </c>
      <c r="K43" s="68">
        <v>9.6496990541702488</v>
      </c>
      <c r="L43" s="68">
        <v>9.6131556319862419</v>
      </c>
      <c r="M43" s="68">
        <v>9.2791917454858126</v>
      </c>
      <c r="N43" s="68">
        <v>8.5838349097162503</v>
      </c>
      <c r="O43" s="68">
        <v>9.1842648323301805</v>
      </c>
      <c r="P43" s="68">
        <v>8.1421324161650901</v>
      </c>
      <c r="Q43" s="68">
        <v>7.9773860705073085</v>
      </c>
      <c r="R43" s="172"/>
      <c r="T43" s="68">
        <v>8.087463837509798</v>
      </c>
      <c r="U43" s="68">
        <v>8.087463837509798</v>
      </c>
      <c r="V43" s="68">
        <v>7.9944261980855851</v>
      </c>
      <c r="W43" s="68">
        <v>7.3453268991220169</v>
      </c>
      <c r="X43" s="68">
        <v>7.529095520279304</v>
      </c>
      <c r="Y43" s="68">
        <v>6.2667833583876575</v>
      </c>
      <c r="Z43" s="68">
        <v>6.2363871886585693</v>
      </c>
      <c r="AA43" s="68">
        <v>6.1434778281149347</v>
      </c>
      <c r="AC43" s="68">
        <v>7.8671804273796937</v>
      </c>
      <c r="AD43" s="68">
        <v>7.7709017421896709</v>
      </c>
      <c r="AE43" s="68">
        <v>6.8120480192412307</v>
      </c>
      <c r="AF43" s="68">
        <v>6.8334937209701305</v>
      </c>
      <c r="AG43" s="68">
        <v>7.4017494675075275</v>
      </c>
      <c r="AH43" s="68">
        <v>9.4162727948394007</v>
      </c>
      <c r="AI43" s="68">
        <v>13.028751320522902</v>
      </c>
      <c r="AK43" s="68">
        <v>7.9889560259156625</v>
      </c>
      <c r="AL43" s="68">
        <v>7.8926773407256405</v>
      </c>
      <c r="AM43" s="68">
        <v>6.9338236177772004</v>
      </c>
      <c r="AN43" s="68">
        <v>7.5037432501396131</v>
      </c>
      <c r="AO43" s="68">
        <v>7.9569155371973279</v>
      </c>
      <c r="AP43" s="68">
        <v>9.3047700659020514</v>
      </c>
      <c r="AQ43" s="68">
        <v>13.039778709587207</v>
      </c>
      <c r="AS43" s="68">
        <v>7.8958833842712863</v>
      </c>
      <c r="AT43" s="68">
        <v>7.665143117764468</v>
      </c>
      <c r="AU43" s="68">
        <v>7.4872207196467695</v>
      </c>
      <c r="AV43" s="68">
        <v>8.0623034723284963</v>
      </c>
      <c r="AW43" s="68">
        <v>8.9974798232345936</v>
      </c>
      <c r="AX43" s="68">
        <v>12.759169216943622</v>
      </c>
      <c r="AY43" s="95">
        <v>13.794937123168266</v>
      </c>
      <c r="BA43" s="68">
        <v>7.8958833842712863</v>
      </c>
      <c r="BB43" s="68">
        <v>7.665143117764468</v>
      </c>
      <c r="BC43" s="68">
        <v>7.4872207196467695</v>
      </c>
      <c r="BD43" s="68">
        <v>8.238862599392716</v>
      </c>
      <c r="BE43" s="68">
        <v>9.0270348301368006</v>
      </c>
      <c r="BF43" s="68">
        <v>12.227487366279773</v>
      </c>
      <c r="BG43" s="68">
        <v>13.794937123168266</v>
      </c>
      <c r="BI43" s="68">
        <v>12.209802235597591</v>
      </c>
      <c r="BJ43" s="68">
        <v>12.209802235597591</v>
      </c>
      <c r="BK43" s="68">
        <v>12.209802235597591</v>
      </c>
      <c r="BL43" s="68">
        <v>12.209802235597591</v>
      </c>
      <c r="BM43" s="68">
        <v>12.209802235597591</v>
      </c>
      <c r="BN43" s="68">
        <v>12.209802235597591</v>
      </c>
      <c r="BO43" s="68">
        <v>12.209802235597591</v>
      </c>
      <c r="BP43" s="6"/>
      <c r="BQ43" s="12">
        <v>0</v>
      </c>
      <c r="BR43" s="12">
        <v>0</v>
      </c>
      <c r="BS43" s="12">
        <v>0</v>
      </c>
      <c r="BT43" s="12">
        <v>0</v>
      </c>
      <c r="BU43" s="12">
        <v>0</v>
      </c>
      <c r="BV43" s="12">
        <v>0</v>
      </c>
      <c r="BW43" s="12">
        <v>0</v>
      </c>
      <c r="BX43" s="12">
        <v>0</v>
      </c>
      <c r="BY43" s="11"/>
      <c r="BZ43" s="12">
        <v>0</v>
      </c>
      <c r="CA43" s="12">
        <v>0</v>
      </c>
      <c r="CB43" s="12">
        <v>0</v>
      </c>
      <c r="CC43" s="12">
        <v>0</v>
      </c>
      <c r="CD43" s="12">
        <v>0</v>
      </c>
      <c r="CE43" s="12">
        <v>0</v>
      </c>
      <c r="CF43" s="12">
        <v>0</v>
      </c>
      <c r="CG43" s="11"/>
      <c r="CH43" s="12">
        <v>0</v>
      </c>
      <c r="CI43" s="12">
        <v>0</v>
      </c>
      <c r="CJ43" s="12">
        <v>0</v>
      </c>
      <c r="CK43" s="12">
        <v>0</v>
      </c>
      <c r="CL43" s="12">
        <v>0</v>
      </c>
      <c r="CM43" s="12">
        <v>0</v>
      </c>
      <c r="CN43" s="12">
        <v>0</v>
      </c>
      <c r="CO43" s="11"/>
      <c r="CP43" s="12">
        <v>0</v>
      </c>
      <c r="CQ43" s="12">
        <v>0</v>
      </c>
      <c r="CR43" s="12">
        <v>0</v>
      </c>
      <c r="CS43" s="12">
        <v>0</v>
      </c>
      <c r="CT43" s="12">
        <v>0</v>
      </c>
      <c r="CU43" s="12">
        <v>0</v>
      </c>
      <c r="CV43" s="12">
        <v>0</v>
      </c>
      <c r="CW43" s="11"/>
      <c r="CX43" s="12">
        <v>0</v>
      </c>
      <c r="CY43" s="12">
        <v>0</v>
      </c>
      <c r="CZ43" s="12">
        <v>0</v>
      </c>
      <c r="DA43" s="12">
        <v>0</v>
      </c>
      <c r="DB43" s="12">
        <v>0</v>
      </c>
      <c r="DC43" s="12">
        <v>0</v>
      </c>
      <c r="DD43" s="12">
        <v>0</v>
      </c>
      <c r="DE43" s="11"/>
      <c r="DF43" s="12">
        <v>0</v>
      </c>
      <c r="DG43" s="12">
        <v>0</v>
      </c>
      <c r="DH43" s="12">
        <v>0</v>
      </c>
      <c r="DI43" s="12">
        <v>0</v>
      </c>
      <c r="DJ43" s="12">
        <v>0</v>
      </c>
      <c r="DK43" s="12">
        <v>0</v>
      </c>
      <c r="DL43" s="12">
        <v>0</v>
      </c>
      <c r="DM43" s="11"/>
      <c r="DN43" s="11"/>
      <c r="DO43" s="11"/>
      <c r="DP43" s="11"/>
      <c r="DQ43" s="11"/>
      <c r="DR43" s="11"/>
      <c r="DS43" s="11"/>
      <c r="DT43" s="11"/>
      <c r="DU43" s="11"/>
      <c r="DV43" s="11"/>
      <c r="DW43" s="11"/>
      <c r="DX43" s="11"/>
      <c r="DY43" s="11"/>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row>
    <row r="44" spans="1:350" x14ac:dyDescent="0.25">
      <c r="A44" s="6"/>
      <c r="B44" s="184" t="str">
        <f t="shared" si="2"/>
        <v>TRANSFORMACIJE (OSKRBA Z ELEKTRIČNO ENERGIJO IN TOPLOTO)</v>
      </c>
      <c r="C44" s="77" t="s">
        <v>162</v>
      </c>
      <c r="D44" s="102" t="s">
        <v>16</v>
      </c>
      <c r="E44" s="68">
        <v>0</v>
      </c>
      <c r="F44" s="68">
        <v>0</v>
      </c>
      <c r="G44" s="68">
        <v>0</v>
      </c>
      <c r="H44" s="68">
        <v>0.17195471481799943</v>
      </c>
      <c r="I44" s="68">
        <v>0.25945829750644883</v>
      </c>
      <c r="J44" s="68">
        <v>0.25227858985382634</v>
      </c>
      <c r="K44" s="68">
        <v>0.17310834049871021</v>
      </c>
      <c r="L44" s="68">
        <v>0.51731871596445966</v>
      </c>
      <c r="M44" s="68">
        <v>0.43790126110633409</v>
      </c>
      <c r="N44" s="68">
        <v>0.3258956721123531</v>
      </c>
      <c r="O44" s="68">
        <v>0.31530882774433938</v>
      </c>
      <c r="P44" s="68">
        <v>0.32650114646030381</v>
      </c>
      <c r="Q44" s="68">
        <v>0.33505302378905133</v>
      </c>
      <c r="R44" s="172"/>
      <c r="T44" s="68">
        <v>0.33505302378905133</v>
      </c>
      <c r="U44" s="68">
        <v>0.33950961132885182</v>
      </c>
      <c r="V44" s="68">
        <v>0.33574290715342087</v>
      </c>
      <c r="W44" s="68">
        <v>0.30946359638407328</v>
      </c>
      <c r="X44" s="68">
        <v>0.31690361783034177</v>
      </c>
      <c r="Y44" s="68">
        <v>0.26579788771594304</v>
      </c>
      <c r="Z44" s="68">
        <v>0.2645672741691652</v>
      </c>
      <c r="AA44" s="68">
        <v>0.26080576346809675</v>
      </c>
      <c r="AC44" s="68">
        <v>0.33059125908076903</v>
      </c>
      <c r="AD44" s="68">
        <v>0.32669333854285953</v>
      </c>
      <c r="AE44" s="68">
        <v>0.28787336907448657</v>
      </c>
      <c r="AF44" s="68">
        <v>0.26178868704772845</v>
      </c>
      <c r="AG44" s="68">
        <v>0.26358846061647417</v>
      </c>
      <c r="AH44" s="68">
        <v>0.27766108157192892</v>
      </c>
      <c r="AI44" s="68">
        <v>0.27234708454918088</v>
      </c>
      <c r="AK44" s="68">
        <v>0.3355214428032901</v>
      </c>
      <c r="AL44" s="68">
        <v>0.33162352226538061</v>
      </c>
      <c r="AM44" s="68">
        <v>0.2928035527970077</v>
      </c>
      <c r="AN44" s="68">
        <v>0.28892428201475112</v>
      </c>
      <c r="AO44" s="68">
        <v>0.28606480853006888</v>
      </c>
      <c r="AP44" s="68">
        <v>0.27314680329423913</v>
      </c>
      <c r="AQ44" s="68">
        <v>0.27279353732560213</v>
      </c>
      <c r="AS44" s="68">
        <v>0.3317533215346305</v>
      </c>
      <c r="AT44" s="68">
        <v>0.32241161498800996</v>
      </c>
      <c r="AU44" s="68">
        <v>0.2687022401284001</v>
      </c>
      <c r="AV44" s="68">
        <v>0.26571266558318568</v>
      </c>
      <c r="AW44" s="68">
        <v>0.26651048792137294</v>
      </c>
      <c r="AX44" s="68">
        <v>0.27807560897407252</v>
      </c>
      <c r="AY44" s="68">
        <v>0.14070411770325789</v>
      </c>
      <c r="BA44" s="68">
        <v>0.3317533215346305</v>
      </c>
      <c r="BB44" s="68">
        <v>0.32241161498800996</v>
      </c>
      <c r="BC44" s="68">
        <v>0.2687022401284001</v>
      </c>
      <c r="BD44" s="68">
        <v>0.27286080482273495</v>
      </c>
      <c r="BE44" s="68">
        <v>0.26770704630991754</v>
      </c>
      <c r="BF44" s="68">
        <v>0.25655003868563286</v>
      </c>
      <c r="BG44" s="68">
        <v>0.14070411770325789</v>
      </c>
      <c r="BI44" s="68">
        <v>0.38822012037833192</v>
      </c>
      <c r="BJ44" s="68">
        <v>0.38822012037833192</v>
      </c>
      <c r="BK44" s="68">
        <v>0.38822012037833192</v>
      </c>
      <c r="BL44" s="68">
        <v>0.38822012037833192</v>
      </c>
      <c r="BM44" s="68">
        <v>0.38822012037833192</v>
      </c>
      <c r="BN44" s="68">
        <v>0.38822012037833192</v>
      </c>
      <c r="BO44" s="68">
        <v>0.38822012037833192</v>
      </c>
      <c r="BP44" s="6"/>
      <c r="BQ44" s="12">
        <v>0</v>
      </c>
      <c r="BR44" s="12">
        <v>0</v>
      </c>
      <c r="BS44" s="12">
        <v>0</v>
      </c>
      <c r="BT44" s="12">
        <v>0</v>
      </c>
      <c r="BU44" s="12">
        <v>0</v>
      </c>
      <c r="BV44" s="12">
        <v>0</v>
      </c>
      <c r="BW44" s="12">
        <v>0</v>
      </c>
      <c r="BX44" s="12">
        <v>0</v>
      </c>
      <c r="BY44" s="11"/>
      <c r="BZ44" s="12">
        <v>0</v>
      </c>
      <c r="CA44" s="12">
        <v>0</v>
      </c>
      <c r="CB44" s="12">
        <v>0</v>
      </c>
      <c r="CC44" s="12">
        <v>0</v>
      </c>
      <c r="CD44" s="12">
        <v>0</v>
      </c>
      <c r="CE44" s="12">
        <v>0</v>
      </c>
      <c r="CF44" s="12">
        <v>0</v>
      </c>
      <c r="CG44" s="11"/>
      <c r="CH44" s="12">
        <v>0</v>
      </c>
      <c r="CI44" s="12">
        <v>0</v>
      </c>
      <c r="CJ44" s="12">
        <v>0</v>
      </c>
      <c r="CK44" s="12">
        <v>0</v>
      </c>
      <c r="CL44" s="12">
        <v>0</v>
      </c>
      <c r="CM44" s="12">
        <v>0</v>
      </c>
      <c r="CN44" s="12">
        <v>0</v>
      </c>
      <c r="CO44" s="11"/>
      <c r="CP44" s="12">
        <v>0</v>
      </c>
      <c r="CQ44" s="12">
        <v>0</v>
      </c>
      <c r="CR44" s="12">
        <v>0</v>
      </c>
      <c r="CS44" s="12">
        <v>0</v>
      </c>
      <c r="CT44" s="12">
        <v>0</v>
      </c>
      <c r="CU44" s="12">
        <v>0</v>
      </c>
      <c r="CV44" s="12">
        <v>0</v>
      </c>
      <c r="CW44" s="11"/>
      <c r="CX44" s="12">
        <v>0</v>
      </c>
      <c r="CY44" s="12">
        <v>0</v>
      </c>
      <c r="CZ44" s="12">
        <v>0</v>
      </c>
      <c r="DA44" s="12">
        <v>0</v>
      </c>
      <c r="DB44" s="12">
        <v>0</v>
      </c>
      <c r="DC44" s="12">
        <v>0</v>
      </c>
      <c r="DD44" s="12">
        <v>0</v>
      </c>
      <c r="DE44" s="11"/>
      <c r="DF44" s="12">
        <v>0</v>
      </c>
      <c r="DG44" s="12">
        <v>0</v>
      </c>
      <c r="DH44" s="12">
        <v>0</v>
      </c>
      <c r="DI44" s="12">
        <v>0</v>
      </c>
      <c r="DJ44" s="12">
        <v>0</v>
      </c>
      <c r="DK44" s="12">
        <v>0</v>
      </c>
      <c r="DL44" s="12">
        <v>0</v>
      </c>
      <c r="DM44" s="11"/>
      <c r="DN44" s="11"/>
      <c r="DO44" s="11"/>
      <c r="DP44" s="11"/>
      <c r="DQ44" s="11"/>
      <c r="DR44" s="11"/>
      <c r="DS44" s="11"/>
      <c r="DT44" s="11"/>
      <c r="DU44" s="11"/>
      <c r="DV44" s="11"/>
      <c r="DW44" s="11"/>
      <c r="DX44" s="11"/>
      <c r="DY44" s="11"/>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row>
    <row r="45" spans="1:350" x14ac:dyDescent="0.25">
      <c r="A45" s="6"/>
      <c r="B45" s="184" t="str">
        <f t="shared" si="2"/>
        <v>TRANSFORMACIJE (OSKRBA Z ELEKTRIČNO ENERGIJO IN TOPLOTO)</v>
      </c>
      <c r="C45" s="77" t="s">
        <v>164</v>
      </c>
      <c r="D45" s="102" t="s">
        <v>16</v>
      </c>
      <c r="E45" s="68">
        <v>3.5282186873029517</v>
      </c>
      <c r="F45" s="68">
        <v>3.3882293875991212</v>
      </c>
      <c r="G45" s="68">
        <v>3.1481314607815039</v>
      </c>
      <c r="H45" s="68">
        <v>2.7525802999904458</v>
      </c>
      <c r="I45" s="68">
        <v>2.5995687398490492</v>
      </c>
      <c r="J45" s="68">
        <v>6.1253457533199578</v>
      </c>
      <c r="K45" s="68">
        <v>2.4734155918601317</v>
      </c>
      <c r="L45" s="68">
        <v>1.8572998949078054</v>
      </c>
      <c r="M45" s="68">
        <v>3.0317450081207604</v>
      </c>
      <c r="N45" s="68">
        <v>2.6207299130600936</v>
      </c>
      <c r="O45" s="68">
        <v>2.8844306869207985</v>
      </c>
      <c r="P45" s="68">
        <v>0.48670698385401745</v>
      </c>
      <c r="Q45" s="68">
        <v>1.2656009362759149</v>
      </c>
      <c r="R45" s="172"/>
      <c r="T45" s="68">
        <v>1.2656009362759149</v>
      </c>
      <c r="U45" s="68">
        <v>1.2656009362759149</v>
      </c>
      <c r="V45" s="68">
        <v>1.2656009362759149</v>
      </c>
      <c r="W45" s="68">
        <v>1.2656009362759149</v>
      </c>
      <c r="X45" s="68">
        <v>1.2656009362759149</v>
      </c>
      <c r="Y45" s="68">
        <v>1.2656009362759149</v>
      </c>
      <c r="Z45" s="68">
        <v>1.2656009362759149</v>
      </c>
      <c r="AA45" s="68">
        <v>1.2656009362759149</v>
      </c>
      <c r="AC45" s="68">
        <v>1.2656009362759149</v>
      </c>
      <c r="AD45" s="68">
        <v>1.2656009362759149</v>
      </c>
      <c r="AE45" s="68">
        <v>1.2656009362759149</v>
      </c>
      <c r="AF45" s="68">
        <v>1.2656009362759146</v>
      </c>
      <c r="AG45" s="68">
        <v>1.2656009362759149</v>
      </c>
      <c r="AH45" s="68">
        <v>1.2656009362759149</v>
      </c>
      <c r="AI45" s="68">
        <v>1.2656009362759149</v>
      </c>
      <c r="AK45" s="68">
        <v>1.2656009362759149</v>
      </c>
      <c r="AL45" s="68">
        <v>1.2656009362759149</v>
      </c>
      <c r="AM45" s="68">
        <v>1.2656009362759149</v>
      </c>
      <c r="AN45" s="68">
        <v>1.2656009362759146</v>
      </c>
      <c r="AO45" s="68">
        <v>1.2656009362759149</v>
      </c>
      <c r="AP45" s="68">
        <v>1.2656009362759149</v>
      </c>
      <c r="AQ45" s="68">
        <v>1.2656009362759149</v>
      </c>
      <c r="AS45" s="68">
        <v>1.2656009362759149</v>
      </c>
      <c r="AT45" s="68">
        <v>1.2656009362759149</v>
      </c>
      <c r="AU45" s="68">
        <v>1.2656009362759149</v>
      </c>
      <c r="AV45" s="68">
        <v>1.2656009362759149</v>
      </c>
      <c r="AW45" s="68">
        <v>1.2656009362759149</v>
      </c>
      <c r="AX45" s="68">
        <v>1.2656009362759149</v>
      </c>
      <c r="AY45" s="68">
        <v>1.2656009362759149</v>
      </c>
      <c r="BA45" s="68">
        <v>1.2656009362759149</v>
      </c>
      <c r="BB45" s="68">
        <v>1.2656009362759149</v>
      </c>
      <c r="BC45" s="68">
        <v>1.2656009362759149</v>
      </c>
      <c r="BD45" s="68">
        <v>1.2656009362759149</v>
      </c>
      <c r="BE45" s="68">
        <v>1.2656009362759149</v>
      </c>
      <c r="BF45" s="68">
        <v>1.2656009362759149</v>
      </c>
      <c r="BG45" s="68">
        <v>1.2656009362759149</v>
      </c>
      <c r="BI45" s="68">
        <v>3.1481314607815039</v>
      </c>
      <c r="BJ45" s="68">
        <v>3.1481314607815039</v>
      </c>
      <c r="BK45" s="68">
        <v>3.1481314607815039</v>
      </c>
      <c r="BL45" s="68">
        <v>3.1481314607815039</v>
      </c>
      <c r="BM45" s="68">
        <v>3.1481314607815039</v>
      </c>
      <c r="BN45" s="68">
        <v>3.1481314607815039</v>
      </c>
      <c r="BO45" s="68">
        <v>3.1481314607815039</v>
      </c>
      <c r="BP45" s="6"/>
      <c r="BQ45" s="12">
        <v>0</v>
      </c>
      <c r="BR45" s="12">
        <v>0</v>
      </c>
      <c r="BS45" s="12">
        <v>0</v>
      </c>
      <c r="BT45" s="12">
        <v>0</v>
      </c>
      <c r="BU45" s="12">
        <v>0</v>
      </c>
      <c r="BV45" s="12">
        <v>0</v>
      </c>
      <c r="BW45" s="12">
        <v>0</v>
      </c>
      <c r="BX45" s="12">
        <v>0</v>
      </c>
      <c r="BY45" s="11"/>
      <c r="BZ45" s="12">
        <v>0</v>
      </c>
      <c r="CA45" s="12">
        <v>0</v>
      </c>
      <c r="CB45" s="12">
        <v>0</v>
      </c>
      <c r="CC45" s="12">
        <v>0</v>
      </c>
      <c r="CD45" s="12">
        <v>0</v>
      </c>
      <c r="CE45" s="12">
        <v>0</v>
      </c>
      <c r="CF45" s="12">
        <v>0</v>
      </c>
      <c r="CG45" s="11"/>
      <c r="CH45" s="12">
        <v>0</v>
      </c>
      <c r="CI45" s="12">
        <v>0</v>
      </c>
      <c r="CJ45" s="12">
        <v>0</v>
      </c>
      <c r="CK45" s="12">
        <v>0</v>
      </c>
      <c r="CL45" s="12">
        <v>0</v>
      </c>
      <c r="CM45" s="12">
        <v>0</v>
      </c>
      <c r="CN45" s="12">
        <v>0</v>
      </c>
      <c r="CO45" s="11"/>
      <c r="CP45" s="12">
        <v>0</v>
      </c>
      <c r="CQ45" s="12">
        <v>0</v>
      </c>
      <c r="CR45" s="12">
        <v>0</v>
      </c>
      <c r="CS45" s="12">
        <v>0</v>
      </c>
      <c r="CT45" s="12">
        <v>0</v>
      </c>
      <c r="CU45" s="12">
        <v>0</v>
      </c>
      <c r="CV45" s="12">
        <v>0</v>
      </c>
      <c r="CW45" s="11"/>
      <c r="CX45" s="12">
        <v>0</v>
      </c>
      <c r="CY45" s="12">
        <v>0</v>
      </c>
      <c r="CZ45" s="12">
        <v>0</v>
      </c>
      <c r="DA45" s="12">
        <v>0</v>
      </c>
      <c r="DB45" s="12">
        <v>0</v>
      </c>
      <c r="DC45" s="12">
        <v>0</v>
      </c>
      <c r="DD45" s="12">
        <v>0</v>
      </c>
      <c r="DE45" s="11"/>
      <c r="DF45" s="12">
        <v>0</v>
      </c>
      <c r="DG45" s="12">
        <v>0</v>
      </c>
      <c r="DH45" s="12">
        <v>0</v>
      </c>
      <c r="DI45" s="12">
        <v>0</v>
      </c>
      <c r="DJ45" s="12">
        <v>0</v>
      </c>
      <c r="DK45" s="12">
        <v>0</v>
      </c>
      <c r="DL45" s="12">
        <v>0</v>
      </c>
      <c r="DM45" s="11"/>
      <c r="DN45" s="11"/>
      <c r="DO45" s="11"/>
      <c r="DP45" s="11"/>
      <c r="DQ45" s="11"/>
      <c r="DR45" s="11"/>
      <c r="DS45" s="11"/>
      <c r="DT45" s="11"/>
      <c r="DU45" s="11"/>
      <c r="DV45" s="11"/>
      <c r="DW45" s="11"/>
      <c r="DX45" s="11"/>
      <c r="DY45" s="11"/>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row>
    <row r="46" spans="1:350" x14ac:dyDescent="0.25">
      <c r="A46" s="6"/>
      <c r="B46" s="184" t="str">
        <f t="shared" si="2"/>
        <v>TRANSFORMACIJE (OSKRBA Z ELEKTRIČNO ENERGIJO IN TOPLOTO)</v>
      </c>
      <c r="C46" s="79" t="s">
        <v>165</v>
      </c>
      <c r="D46" s="105" t="s">
        <v>16</v>
      </c>
      <c r="E46" s="68">
        <v>3.5282186873029517</v>
      </c>
      <c r="F46" s="68">
        <v>3.3882293875991212</v>
      </c>
      <c r="G46" s="68">
        <v>3.1481314607815039</v>
      </c>
      <c r="H46" s="68">
        <v>2.7525802999904458</v>
      </c>
      <c r="I46" s="68">
        <v>2.5995687398490492</v>
      </c>
      <c r="J46" s="68">
        <v>6.1253457533199578</v>
      </c>
      <c r="K46" s="68">
        <v>2.4734155918601317</v>
      </c>
      <c r="L46" s="68">
        <v>1.8572998949078054</v>
      </c>
      <c r="M46" s="68">
        <v>3.0317450081207604</v>
      </c>
      <c r="N46" s="68">
        <v>2.6207299130600936</v>
      </c>
      <c r="O46" s="68">
        <v>2.8844306869207985</v>
      </c>
      <c r="P46" s="68">
        <v>0.48670698385401745</v>
      </c>
      <c r="Q46" s="68">
        <v>1.2656009362759149</v>
      </c>
      <c r="R46" s="172"/>
      <c r="T46" s="68">
        <v>1.2656009362759149</v>
      </c>
      <c r="U46" s="68">
        <v>1.2656009362759149</v>
      </c>
      <c r="V46" s="68">
        <v>1.2656009362759149</v>
      </c>
      <c r="W46" s="68">
        <v>1.2656009362759149</v>
      </c>
      <c r="X46" s="68">
        <v>1.2656009362759149</v>
      </c>
      <c r="Y46" s="68">
        <v>1.2656009362759149</v>
      </c>
      <c r="Z46" s="68">
        <v>1.2656009362759149</v>
      </c>
      <c r="AA46" s="68">
        <v>1.2656009362759149</v>
      </c>
      <c r="AC46" s="68">
        <v>1.2656009362759149</v>
      </c>
      <c r="AD46" s="68">
        <v>1.2656009362759149</v>
      </c>
      <c r="AE46" s="68">
        <v>1.2656009362759149</v>
      </c>
      <c r="AF46" s="68">
        <v>1.2023208894621189</v>
      </c>
      <c r="AG46" s="68">
        <v>1.1390408426483234</v>
      </c>
      <c r="AH46" s="68">
        <v>0.9492007022069362</v>
      </c>
      <c r="AI46" s="68">
        <v>0.50624037451036596</v>
      </c>
      <c r="AK46" s="68">
        <v>1.2656009362759149</v>
      </c>
      <c r="AL46" s="68">
        <v>1.2656009362759149</v>
      </c>
      <c r="AM46" s="68">
        <v>1.2656009362759149</v>
      </c>
      <c r="AN46" s="68">
        <v>1.2023208894621189</v>
      </c>
      <c r="AO46" s="68">
        <v>1.1390408426483234</v>
      </c>
      <c r="AP46" s="68">
        <v>0.9492007022069362</v>
      </c>
      <c r="AQ46" s="68">
        <v>0.50624037451036596</v>
      </c>
      <c r="AS46" s="68">
        <v>1.2656009362759149</v>
      </c>
      <c r="AT46" s="68">
        <v>1.2656009362759149</v>
      </c>
      <c r="AU46" s="68">
        <v>1.1390408426483234</v>
      </c>
      <c r="AV46" s="68">
        <v>1.0757607958345277</v>
      </c>
      <c r="AW46" s="68">
        <v>0.9492007022069362</v>
      </c>
      <c r="AX46" s="68">
        <v>0.50624037451036596</v>
      </c>
      <c r="AY46" s="68">
        <v>0</v>
      </c>
      <c r="BA46" s="68">
        <v>1.2656009362759149</v>
      </c>
      <c r="BB46" s="68">
        <v>1.2656009362759149</v>
      </c>
      <c r="BC46" s="68">
        <v>1.1390408426483234</v>
      </c>
      <c r="BD46" s="68">
        <v>1.0757607958345277</v>
      </c>
      <c r="BE46" s="68">
        <v>0.9492007022069362</v>
      </c>
      <c r="BF46" s="68">
        <v>0.50624037451036596</v>
      </c>
      <c r="BG46" s="68">
        <v>0</v>
      </c>
      <c r="BI46" s="68">
        <v>3.1481314607815039</v>
      </c>
      <c r="BJ46" s="68">
        <v>3.1481314607815039</v>
      </c>
      <c r="BK46" s="68">
        <v>3.1481314607815039</v>
      </c>
      <c r="BL46" s="68">
        <v>3.1481314607815039</v>
      </c>
      <c r="BM46" s="68">
        <v>3.1481314607815039</v>
      </c>
      <c r="BN46" s="68">
        <v>3.1481314607815039</v>
      </c>
      <c r="BO46" s="68">
        <v>3.1481314607815039</v>
      </c>
      <c r="BP46" s="6"/>
      <c r="BQ46" s="12">
        <v>0</v>
      </c>
      <c r="BR46" s="12">
        <v>0</v>
      </c>
      <c r="BS46" s="12">
        <v>0</v>
      </c>
      <c r="BT46" s="12">
        <v>0</v>
      </c>
      <c r="BU46" s="12">
        <v>0</v>
      </c>
      <c r="BV46" s="12">
        <v>0</v>
      </c>
      <c r="BW46" s="12">
        <v>0</v>
      </c>
      <c r="BX46" s="12">
        <v>0</v>
      </c>
      <c r="BY46" s="11"/>
      <c r="BZ46" s="12">
        <v>0</v>
      </c>
      <c r="CA46" s="12">
        <v>0</v>
      </c>
      <c r="CB46" s="12">
        <v>0</v>
      </c>
      <c r="CC46" s="12">
        <v>0</v>
      </c>
      <c r="CD46" s="12">
        <v>0</v>
      </c>
      <c r="CE46" s="12">
        <v>0</v>
      </c>
      <c r="CF46" s="12">
        <v>0</v>
      </c>
      <c r="CG46" s="11"/>
      <c r="CH46" s="12">
        <v>0</v>
      </c>
      <c r="CI46" s="12">
        <v>0</v>
      </c>
      <c r="CJ46" s="12">
        <v>0</v>
      </c>
      <c r="CK46" s="12">
        <v>0</v>
      </c>
      <c r="CL46" s="12">
        <v>0</v>
      </c>
      <c r="CM46" s="12">
        <v>0</v>
      </c>
      <c r="CN46" s="12">
        <v>0</v>
      </c>
      <c r="CO46" s="11"/>
      <c r="CP46" s="12">
        <v>0</v>
      </c>
      <c r="CQ46" s="12">
        <v>0</v>
      </c>
      <c r="CR46" s="12">
        <v>0</v>
      </c>
      <c r="CS46" s="12">
        <v>0</v>
      </c>
      <c r="CT46" s="12">
        <v>0</v>
      </c>
      <c r="CU46" s="12">
        <v>0</v>
      </c>
      <c r="CV46" s="12">
        <v>0</v>
      </c>
      <c r="CW46" s="11"/>
      <c r="CX46" s="12">
        <v>0</v>
      </c>
      <c r="CY46" s="12">
        <v>0</v>
      </c>
      <c r="CZ46" s="12">
        <v>0</v>
      </c>
      <c r="DA46" s="12">
        <v>0</v>
      </c>
      <c r="DB46" s="12">
        <v>0</v>
      </c>
      <c r="DC46" s="12">
        <v>0</v>
      </c>
      <c r="DD46" s="12">
        <v>0</v>
      </c>
      <c r="DE46" s="11"/>
      <c r="DF46" s="12">
        <v>0</v>
      </c>
      <c r="DG46" s="12">
        <v>0</v>
      </c>
      <c r="DH46" s="12">
        <v>0</v>
      </c>
      <c r="DI46" s="12">
        <v>0</v>
      </c>
      <c r="DJ46" s="12">
        <v>0</v>
      </c>
      <c r="DK46" s="12">
        <v>0</v>
      </c>
      <c r="DL46" s="12">
        <v>0</v>
      </c>
      <c r="DM46" s="11"/>
      <c r="DN46" s="11"/>
      <c r="DO46" s="11"/>
      <c r="DP46" s="11"/>
      <c r="DQ46" s="11"/>
      <c r="DR46" s="11"/>
      <c r="DS46" s="11"/>
      <c r="DT46" s="11"/>
      <c r="DU46" s="11"/>
      <c r="DV46" s="11"/>
      <c r="DW46" s="11"/>
      <c r="DX46" s="11"/>
      <c r="DY46" s="11"/>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row>
    <row r="47" spans="1:350" x14ac:dyDescent="0.25">
      <c r="A47" s="6"/>
      <c r="B47" s="184" t="str">
        <f t="shared" si="2"/>
        <v>TRANSFORMACIJE (OSKRBA Z ELEKTRIČNO ENERGIJO IN TOPLOTO)</v>
      </c>
      <c r="C47" s="71" t="s">
        <v>166</v>
      </c>
      <c r="D47" s="105" t="s">
        <v>16</v>
      </c>
      <c r="E47" s="68"/>
      <c r="F47" s="68"/>
      <c r="G47" s="68"/>
      <c r="H47" s="68"/>
      <c r="I47" s="68"/>
      <c r="J47" s="68"/>
      <c r="K47" s="68"/>
      <c r="L47" s="68"/>
      <c r="M47" s="68"/>
      <c r="N47" s="68"/>
      <c r="O47" s="68"/>
      <c r="P47" s="68"/>
      <c r="Q47" s="68"/>
      <c r="R47" s="172"/>
      <c r="T47" s="68">
        <v>0</v>
      </c>
      <c r="U47" s="68">
        <v>0</v>
      </c>
      <c r="V47" s="68">
        <v>0</v>
      </c>
      <c r="W47" s="68">
        <v>0</v>
      </c>
      <c r="X47" s="68">
        <v>0</v>
      </c>
      <c r="Y47" s="68">
        <v>0</v>
      </c>
      <c r="Z47" s="68">
        <v>0</v>
      </c>
      <c r="AA47" s="68">
        <v>0</v>
      </c>
      <c r="AC47" s="68">
        <v>0</v>
      </c>
      <c r="AD47" s="68">
        <v>0</v>
      </c>
      <c r="AE47" s="68">
        <v>0</v>
      </c>
      <c r="AF47" s="68">
        <v>6.3280046813795746E-2</v>
      </c>
      <c r="AG47" s="68">
        <v>0.12656009362759149</v>
      </c>
      <c r="AH47" s="68">
        <v>0.31640023406897871</v>
      </c>
      <c r="AI47" s="68">
        <v>0.75936056176554889</v>
      </c>
      <c r="AK47" s="68">
        <v>0</v>
      </c>
      <c r="AL47" s="68">
        <v>0</v>
      </c>
      <c r="AM47" s="68">
        <v>0</v>
      </c>
      <c r="AN47" s="68">
        <v>6.3280046813795746E-2</v>
      </c>
      <c r="AO47" s="68">
        <v>0.12656009362759149</v>
      </c>
      <c r="AP47" s="68">
        <v>0.31640023406897871</v>
      </c>
      <c r="AQ47" s="68">
        <v>0.75936056176554889</v>
      </c>
      <c r="AS47" s="68">
        <v>0</v>
      </c>
      <c r="AT47" s="68">
        <v>0</v>
      </c>
      <c r="AU47" s="68">
        <v>0.12656009362759149</v>
      </c>
      <c r="AV47" s="68">
        <v>0.18984014044138725</v>
      </c>
      <c r="AW47" s="68">
        <v>0.31640023406897871</v>
      </c>
      <c r="AX47" s="68">
        <v>0.75936056176554889</v>
      </c>
      <c r="AY47" s="68">
        <v>1.2656009362759149</v>
      </c>
      <c r="BA47" s="68">
        <v>0</v>
      </c>
      <c r="BB47" s="68">
        <v>0</v>
      </c>
      <c r="BC47" s="68">
        <v>0.12656009362759149</v>
      </c>
      <c r="BD47" s="68">
        <v>0.18984014044138725</v>
      </c>
      <c r="BE47" s="68">
        <v>0.31640023406897871</v>
      </c>
      <c r="BF47" s="68">
        <v>0.75936056176554889</v>
      </c>
      <c r="BG47" s="68">
        <v>1.2656009362759149</v>
      </c>
      <c r="BI47" s="68">
        <v>0</v>
      </c>
      <c r="BJ47" s="68">
        <v>0</v>
      </c>
      <c r="BK47" s="68">
        <v>0</v>
      </c>
      <c r="BL47" s="68">
        <v>0</v>
      </c>
      <c r="BM47" s="68">
        <v>0</v>
      </c>
      <c r="BN47" s="68">
        <v>0</v>
      </c>
      <c r="BO47" s="68">
        <v>0</v>
      </c>
      <c r="BP47" s="6"/>
      <c r="BQ47" s="12">
        <v>0</v>
      </c>
      <c r="BR47" s="12">
        <v>0</v>
      </c>
      <c r="BS47" s="12">
        <v>0</v>
      </c>
      <c r="BT47" s="12">
        <v>0</v>
      </c>
      <c r="BU47" s="12">
        <v>0</v>
      </c>
      <c r="BV47" s="12">
        <v>0</v>
      </c>
      <c r="BW47" s="12">
        <v>0</v>
      </c>
      <c r="BX47" s="12">
        <v>0</v>
      </c>
      <c r="BY47" s="11"/>
      <c r="BZ47" s="12">
        <v>0</v>
      </c>
      <c r="CA47" s="12">
        <v>0</v>
      </c>
      <c r="CB47" s="12">
        <v>0</v>
      </c>
      <c r="CC47" s="12">
        <v>0</v>
      </c>
      <c r="CD47" s="12">
        <v>0</v>
      </c>
      <c r="CE47" s="12">
        <v>0</v>
      </c>
      <c r="CF47" s="12">
        <v>0</v>
      </c>
      <c r="CG47" s="11"/>
      <c r="CH47" s="12">
        <v>0</v>
      </c>
      <c r="CI47" s="12">
        <v>0</v>
      </c>
      <c r="CJ47" s="12">
        <v>0</v>
      </c>
      <c r="CK47" s="12">
        <v>0</v>
      </c>
      <c r="CL47" s="12">
        <v>0</v>
      </c>
      <c r="CM47" s="12">
        <v>0</v>
      </c>
      <c r="CN47" s="12">
        <v>0</v>
      </c>
      <c r="CO47" s="11"/>
      <c r="CP47" s="12">
        <v>0</v>
      </c>
      <c r="CQ47" s="12">
        <v>0</v>
      </c>
      <c r="CR47" s="12">
        <v>0</v>
      </c>
      <c r="CS47" s="12">
        <v>0</v>
      </c>
      <c r="CT47" s="12">
        <v>0</v>
      </c>
      <c r="CU47" s="12">
        <v>0</v>
      </c>
      <c r="CV47" s="12">
        <v>0</v>
      </c>
      <c r="CW47" s="11"/>
      <c r="CX47" s="12">
        <v>0</v>
      </c>
      <c r="CY47" s="12">
        <v>0</v>
      </c>
      <c r="CZ47" s="12">
        <v>0</v>
      </c>
      <c r="DA47" s="12">
        <v>0</v>
      </c>
      <c r="DB47" s="12">
        <v>0</v>
      </c>
      <c r="DC47" s="12">
        <v>0</v>
      </c>
      <c r="DD47" s="12">
        <v>0</v>
      </c>
      <c r="DE47" s="11"/>
      <c r="DF47" s="12">
        <v>0</v>
      </c>
      <c r="DG47" s="12">
        <v>0</v>
      </c>
      <c r="DH47" s="12">
        <v>0</v>
      </c>
      <c r="DI47" s="12">
        <v>0</v>
      </c>
      <c r="DJ47" s="12">
        <v>0</v>
      </c>
      <c r="DK47" s="12">
        <v>0</v>
      </c>
      <c r="DL47" s="12">
        <v>0</v>
      </c>
      <c r="DM47" s="11"/>
      <c r="DN47" s="11"/>
      <c r="DO47" s="11"/>
      <c r="DP47" s="11"/>
      <c r="DQ47" s="11"/>
      <c r="DR47" s="11"/>
      <c r="DS47" s="11"/>
      <c r="DT47" s="11"/>
      <c r="DU47" s="11"/>
      <c r="DV47" s="11"/>
      <c r="DW47" s="11"/>
      <c r="DX47" s="11"/>
      <c r="DY47" s="11"/>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row>
    <row r="48" spans="1:350" x14ac:dyDescent="0.25">
      <c r="A48" s="6"/>
      <c r="B48" s="184" t="str">
        <f t="shared" si="2"/>
        <v>TRANSFORMACIJE (OSKRBA Z ELEKTRIČNO ENERGIJO IN TOPLOTO)</v>
      </c>
      <c r="C48" s="77" t="s">
        <v>163</v>
      </c>
      <c r="D48" s="102" t="s">
        <v>16</v>
      </c>
      <c r="E48" s="68">
        <v>1.7674596350434699</v>
      </c>
      <c r="F48" s="68">
        <v>2.1973822489729624</v>
      </c>
      <c r="G48" s="68">
        <v>2.7706124008789526</v>
      </c>
      <c r="H48" s="68">
        <v>2.2451514282984619</v>
      </c>
      <c r="I48" s="68">
        <v>2.3884589662749591</v>
      </c>
      <c r="J48" s="68">
        <v>2.1188019489825161</v>
      </c>
      <c r="K48" s="68">
        <v>1.5851007929683767</v>
      </c>
      <c r="L48" s="68">
        <v>1.7799751600267506</v>
      </c>
      <c r="M48" s="68">
        <v>1.9918553549250022</v>
      </c>
      <c r="N48" s="68">
        <v>1.5512563294162605</v>
      </c>
      <c r="O48" s="68">
        <v>1.927390847425241</v>
      </c>
      <c r="P48" s="68">
        <v>2.0382869972293873</v>
      </c>
      <c r="Q48" s="68">
        <v>2.2548724562912006</v>
      </c>
      <c r="R48" s="172"/>
      <c r="T48" s="68">
        <v>2.2548724562912006</v>
      </c>
      <c r="U48" s="68">
        <v>2.3015464065866724</v>
      </c>
      <c r="V48" s="68">
        <v>2.2620976216381594</v>
      </c>
      <c r="W48" s="68">
        <v>1.9868737572590232</v>
      </c>
      <c r="X48" s="68">
        <v>2.0647932838203551</v>
      </c>
      <c r="Y48" s="68">
        <v>1.5295617224809244</v>
      </c>
      <c r="Z48" s="68">
        <v>1.5166734767094046</v>
      </c>
      <c r="AA48" s="68">
        <v>1.4772790831449019</v>
      </c>
      <c r="AC48" s="68">
        <v>2.2081442853836046</v>
      </c>
      <c r="AD48" s="68">
        <v>2.167321268261801</v>
      </c>
      <c r="AE48" s="68">
        <v>1.7607587786310688</v>
      </c>
      <c r="AF48" s="68">
        <v>1.4875732658329488</v>
      </c>
      <c r="AG48" s="68">
        <v>1.5064223384340232</v>
      </c>
      <c r="AH48" s="68">
        <v>1.6538052418631615</v>
      </c>
      <c r="AI48" s="68">
        <v>1.5981516210838116</v>
      </c>
      <c r="AK48" s="68">
        <v>2.2597782200830667</v>
      </c>
      <c r="AL48" s="68">
        <v>2.2189552029612636</v>
      </c>
      <c r="AM48" s="68">
        <v>1.8123927133305311</v>
      </c>
      <c r="AN48" s="68">
        <v>1.7717650155557834</v>
      </c>
      <c r="AO48" s="68">
        <v>1.7418176798188858</v>
      </c>
      <c r="AP48" s="68">
        <v>1.6065270950588786</v>
      </c>
      <c r="AQ48" s="68">
        <v>1.6028273319298045</v>
      </c>
      <c r="AS48" s="68">
        <v>2.2203145938825126</v>
      </c>
      <c r="AT48" s="68">
        <v>2.1224786727572265</v>
      </c>
      <c r="AU48" s="68">
        <v>1.5599790763259755</v>
      </c>
      <c r="AV48" s="68">
        <v>1.5286691890003483</v>
      </c>
      <c r="AW48" s="68">
        <v>1.5370248018598764</v>
      </c>
      <c r="AX48" s="68">
        <v>1.6581465974835714</v>
      </c>
      <c r="AY48" s="68">
        <v>0.21945160982134332</v>
      </c>
      <c r="BA48" s="68">
        <v>2.2203145938825126</v>
      </c>
      <c r="BB48" s="68">
        <v>2.1224786727572265</v>
      </c>
      <c r="BC48" s="68">
        <v>1.5599790763259755</v>
      </c>
      <c r="BD48" s="68">
        <v>1.6035318260723834</v>
      </c>
      <c r="BE48" s="68">
        <v>1.5495563871263611</v>
      </c>
      <c r="BF48" s="68">
        <v>1.4327087734193538</v>
      </c>
      <c r="BG48" s="68">
        <v>0.21945160982134332</v>
      </c>
      <c r="BI48" s="68">
        <v>2.7706124008789526</v>
      </c>
      <c r="BJ48" s="68">
        <v>2.7706124008789526</v>
      </c>
      <c r="BK48" s="68">
        <v>2.7706124008789526</v>
      </c>
      <c r="BL48" s="68">
        <v>2.7706124008789526</v>
      </c>
      <c r="BM48" s="68">
        <v>2.7706124008789526</v>
      </c>
      <c r="BN48" s="68">
        <v>2.7706124008789526</v>
      </c>
      <c r="BO48" s="68">
        <v>2.7706124008789526</v>
      </c>
      <c r="BP48" s="6"/>
      <c r="BQ48" s="12">
        <v>0</v>
      </c>
      <c r="BR48" s="12">
        <v>0</v>
      </c>
      <c r="BS48" s="12">
        <v>0</v>
      </c>
      <c r="BT48" s="12">
        <v>0</v>
      </c>
      <c r="BU48" s="12">
        <v>0</v>
      </c>
      <c r="BV48" s="12">
        <v>0</v>
      </c>
      <c r="BW48" s="12">
        <v>0</v>
      </c>
      <c r="BX48" s="12">
        <v>0</v>
      </c>
      <c r="BY48" s="11"/>
      <c r="BZ48" s="12">
        <v>0</v>
      </c>
      <c r="CA48" s="12">
        <v>0</v>
      </c>
      <c r="CB48" s="12">
        <v>0</v>
      </c>
      <c r="CC48" s="12">
        <v>0</v>
      </c>
      <c r="CD48" s="12">
        <v>0</v>
      </c>
      <c r="CE48" s="12">
        <v>0</v>
      </c>
      <c r="CF48" s="12">
        <v>0</v>
      </c>
      <c r="CG48" s="11"/>
      <c r="CH48" s="12">
        <v>0</v>
      </c>
      <c r="CI48" s="12">
        <v>0</v>
      </c>
      <c r="CJ48" s="12">
        <v>0</v>
      </c>
      <c r="CK48" s="12">
        <v>0</v>
      </c>
      <c r="CL48" s="12">
        <v>0</v>
      </c>
      <c r="CM48" s="12">
        <v>0</v>
      </c>
      <c r="CN48" s="12">
        <v>0</v>
      </c>
      <c r="CO48" s="11"/>
      <c r="CP48" s="12">
        <v>0</v>
      </c>
      <c r="CQ48" s="12">
        <v>0</v>
      </c>
      <c r="CR48" s="12">
        <v>0</v>
      </c>
      <c r="CS48" s="12">
        <v>0</v>
      </c>
      <c r="CT48" s="12">
        <v>0</v>
      </c>
      <c r="CU48" s="12">
        <v>0</v>
      </c>
      <c r="CV48" s="12">
        <v>0</v>
      </c>
      <c r="CW48" s="11"/>
      <c r="CX48" s="12">
        <v>0</v>
      </c>
      <c r="CY48" s="12">
        <v>0</v>
      </c>
      <c r="CZ48" s="12">
        <v>0</v>
      </c>
      <c r="DA48" s="12">
        <v>0</v>
      </c>
      <c r="DB48" s="12">
        <v>0</v>
      </c>
      <c r="DC48" s="12">
        <v>0</v>
      </c>
      <c r="DD48" s="12">
        <v>0</v>
      </c>
      <c r="DE48" s="11"/>
      <c r="DF48" s="12">
        <v>0</v>
      </c>
      <c r="DG48" s="12">
        <v>0</v>
      </c>
      <c r="DH48" s="12">
        <v>0</v>
      </c>
      <c r="DI48" s="12">
        <v>0</v>
      </c>
      <c r="DJ48" s="12">
        <v>0</v>
      </c>
      <c r="DK48" s="12">
        <v>0</v>
      </c>
      <c r="DL48" s="12">
        <v>0</v>
      </c>
      <c r="DM48" s="11"/>
      <c r="DN48" s="11"/>
      <c r="DO48" s="11"/>
      <c r="DP48" s="11"/>
      <c r="DQ48" s="11"/>
      <c r="DR48" s="11"/>
      <c r="DS48" s="11"/>
      <c r="DT48" s="11"/>
      <c r="DU48" s="11"/>
      <c r="DV48" s="11"/>
      <c r="DW48" s="11"/>
      <c r="DX48" s="11"/>
      <c r="DY48" s="11"/>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row>
    <row r="49" spans="1:350" x14ac:dyDescent="0.25">
      <c r="A49" s="6"/>
      <c r="B49" s="162" t="s">
        <v>124</v>
      </c>
      <c r="C49" s="166"/>
      <c r="D49" s="166"/>
      <c r="E49" s="166"/>
      <c r="F49" s="166"/>
      <c r="G49" s="166"/>
      <c r="H49" s="166"/>
      <c r="I49" s="166"/>
      <c r="J49" s="166"/>
      <c r="K49" s="166"/>
      <c r="L49" s="166"/>
      <c r="M49" s="166"/>
      <c r="N49" s="166"/>
      <c r="O49" s="166"/>
      <c r="P49" s="166"/>
      <c r="Q49" s="166"/>
      <c r="R49" s="175"/>
      <c r="S49" s="167"/>
      <c r="T49" s="166"/>
      <c r="U49" s="166"/>
      <c r="V49" s="166"/>
      <c r="W49" s="166"/>
      <c r="X49" s="166"/>
      <c r="Y49" s="166"/>
      <c r="Z49" s="166"/>
      <c r="AA49" s="166"/>
      <c r="AB49" s="167"/>
      <c r="AC49" s="166"/>
      <c r="AD49" s="166"/>
      <c r="AE49" s="166"/>
      <c r="AF49" s="166"/>
      <c r="AG49" s="166"/>
      <c r="AH49" s="166"/>
      <c r="AI49" s="166"/>
      <c r="AJ49" s="167"/>
      <c r="AK49" s="166"/>
      <c r="AL49" s="166"/>
      <c r="AM49" s="166"/>
      <c r="AN49" s="166"/>
      <c r="AO49" s="166"/>
      <c r="AP49" s="166"/>
      <c r="AQ49" s="166"/>
      <c r="AR49" s="167"/>
      <c r="AS49" s="166"/>
      <c r="AT49" s="166"/>
      <c r="AU49" s="166"/>
      <c r="AV49" s="166"/>
      <c r="AW49" s="166"/>
      <c r="AX49" s="166"/>
      <c r="AY49" s="166"/>
      <c r="AZ49" s="167"/>
      <c r="BA49" s="166"/>
      <c r="BB49" s="166"/>
      <c r="BC49" s="166"/>
      <c r="BD49" s="166"/>
      <c r="BE49" s="166"/>
      <c r="BF49" s="166"/>
      <c r="BG49" s="166"/>
      <c r="BH49" s="167"/>
      <c r="BI49" s="27"/>
      <c r="BJ49" s="27"/>
      <c r="BK49" s="27"/>
      <c r="BL49" s="27"/>
      <c r="BM49" s="27"/>
      <c r="BN49" s="27"/>
      <c r="BO49" s="27"/>
      <c r="BP49" s="6"/>
      <c r="BQ49" s="12"/>
      <c r="BR49" s="12"/>
      <c r="BS49" s="12"/>
      <c r="BT49" s="12"/>
      <c r="BU49" s="12"/>
      <c r="BV49" s="12"/>
      <c r="BW49" s="12"/>
      <c r="BX49" s="12"/>
      <c r="BY49" s="11"/>
      <c r="BZ49" s="12"/>
      <c r="CA49" s="12"/>
      <c r="CB49" s="12"/>
      <c r="CC49" s="12"/>
      <c r="CD49" s="12"/>
      <c r="CE49" s="12"/>
      <c r="CF49" s="12"/>
      <c r="CG49" s="11"/>
      <c r="CH49" s="12"/>
      <c r="CI49" s="12"/>
      <c r="CJ49" s="12"/>
      <c r="CK49" s="12"/>
      <c r="CL49" s="12"/>
      <c r="CM49" s="12"/>
      <c r="CN49" s="12"/>
      <c r="CO49" s="11"/>
      <c r="CP49" s="12"/>
      <c r="CQ49" s="12"/>
      <c r="CR49" s="12"/>
      <c r="CS49" s="12"/>
      <c r="CT49" s="12"/>
      <c r="CU49" s="12"/>
      <c r="CV49" s="12"/>
      <c r="CW49" s="11"/>
      <c r="CX49" s="12"/>
      <c r="CY49" s="12"/>
      <c r="CZ49" s="12"/>
      <c r="DA49" s="12"/>
      <c r="DB49" s="12"/>
      <c r="DC49" s="12"/>
      <c r="DD49" s="12"/>
      <c r="DE49" s="11"/>
      <c r="DF49" s="12"/>
      <c r="DG49" s="12"/>
      <c r="DH49" s="12"/>
      <c r="DI49" s="12"/>
      <c r="DJ49" s="12"/>
      <c r="DK49" s="12"/>
      <c r="DL49" s="12"/>
      <c r="DM49" s="11"/>
      <c r="DN49" s="11"/>
      <c r="DO49" s="11"/>
      <c r="DP49" s="11"/>
      <c r="DQ49" s="11"/>
      <c r="DR49" s="11"/>
      <c r="DS49" s="11"/>
      <c r="DT49" s="11"/>
      <c r="DU49" s="11"/>
      <c r="DV49" s="11"/>
      <c r="DW49" s="11"/>
      <c r="DX49" s="11"/>
      <c r="DY49" s="11"/>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row>
    <row r="50" spans="1:350" x14ac:dyDescent="0.25">
      <c r="A50" s="6"/>
      <c r="B50" s="184" t="str">
        <f t="shared" si="2"/>
        <v>KONČNA RABA ENERGIJE SKUPAJ IN PO GORIVIH</v>
      </c>
      <c r="C50" s="64" t="s">
        <v>43</v>
      </c>
      <c r="D50" s="106" t="s">
        <v>16</v>
      </c>
      <c r="E50" s="80">
        <v>4870.2749999999996</v>
      </c>
      <c r="F50" s="80">
        <v>4939.9469999999992</v>
      </c>
      <c r="G50" s="80">
        <v>4882.6220000000003</v>
      </c>
      <c r="H50" s="80">
        <v>5266.1870000000008</v>
      </c>
      <c r="I50" s="80">
        <v>4885.1459999999997</v>
      </c>
      <c r="J50" s="80">
        <v>4996.63</v>
      </c>
      <c r="K50" s="80">
        <v>5026.6720000000005</v>
      </c>
      <c r="L50" s="80">
        <v>4920.2949999999992</v>
      </c>
      <c r="M50" s="80">
        <v>4816.1899999999996</v>
      </c>
      <c r="N50" s="80">
        <v>4585.424</v>
      </c>
      <c r="O50" s="80">
        <v>4686.1400000000003</v>
      </c>
      <c r="P50" s="80">
        <v>4871.9290000000001</v>
      </c>
      <c r="Q50" s="80">
        <v>4945.7470000000003</v>
      </c>
      <c r="R50" s="80">
        <v>4974.6010000000006</v>
      </c>
      <c r="T50" s="76">
        <v>5005.0576728518008</v>
      </c>
      <c r="U50" s="76">
        <v>5006.8196936007525</v>
      </c>
      <c r="V50" s="76">
        <v>5064.9681848403307</v>
      </c>
      <c r="W50" s="76">
        <v>5132.0278464623352</v>
      </c>
      <c r="X50" s="76">
        <v>5131.9001058637041</v>
      </c>
      <c r="Y50" s="76">
        <v>5109.6024784196525</v>
      </c>
      <c r="Z50" s="76">
        <v>5091.0239501100368</v>
      </c>
      <c r="AA50" s="76">
        <v>5118.7682946585737</v>
      </c>
      <c r="AC50" s="94">
        <v>4953.4055892359829</v>
      </c>
      <c r="AD50" s="94">
        <v>4917.7146860602779</v>
      </c>
      <c r="AE50" s="94">
        <v>4831.6727499079034</v>
      </c>
      <c r="AF50" s="94">
        <v>4655.5933811771583</v>
      </c>
      <c r="AG50" s="94">
        <v>4501.567975169969</v>
      </c>
      <c r="AH50" s="94">
        <v>4248.1642478253143</v>
      </c>
      <c r="AI50" s="94">
        <v>4096.1378157992185</v>
      </c>
      <c r="AK50" s="76">
        <v>4953.4055892359829</v>
      </c>
      <c r="AL50" s="76">
        <v>4917.7146860602779</v>
      </c>
      <c r="AM50" s="76">
        <v>4831.6727499079034</v>
      </c>
      <c r="AN50" s="76">
        <v>4655.5933811771583</v>
      </c>
      <c r="AO50" s="76">
        <v>4501.567975169969</v>
      </c>
      <c r="AP50" s="76">
        <v>4248.1642478253143</v>
      </c>
      <c r="AQ50" s="76">
        <v>4096.1378157992185</v>
      </c>
      <c r="AS50" s="76">
        <v>4908.9898795499121</v>
      </c>
      <c r="AT50" s="76">
        <v>4769.9730584739464</v>
      </c>
      <c r="AU50" s="76">
        <v>4565.2793397165542</v>
      </c>
      <c r="AV50" s="76">
        <v>4215.6301925279258</v>
      </c>
      <c r="AW50" s="76">
        <v>3831.5315958042474</v>
      </c>
      <c r="AX50" s="76">
        <v>3603.6748463929307</v>
      </c>
      <c r="AY50" s="76">
        <v>3524.5871483111791</v>
      </c>
      <c r="BA50" s="76">
        <v>4908.9898795499121</v>
      </c>
      <c r="BB50" s="76">
        <v>4769.9730584739464</v>
      </c>
      <c r="BC50" s="76">
        <v>4565.2793397165542</v>
      </c>
      <c r="BD50" s="76">
        <v>4215.6301925279258</v>
      </c>
      <c r="BE50" s="76">
        <v>3831.5315958042474</v>
      </c>
      <c r="BF50" s="76">
        <v>3603.6748463929307</v>
      </c>
      <c r="BG50" s="76">
        <v>3524.5871483111791</v>
      </c>
      <c r="BI50" s="76">
        <v>5426.9470520673649</v>
      </c>
      <c r="BJ50" s="76">
        <v>5628.2367643764801</v>
      </c>
      <c r="BK50" s="76">
        <v>5902.9188375548647</v>
      </c>
      <c r="BL50" s="76">
        <v>6150.6460795269932</v>
      </c>
      <c r="BM50" s="76">
        <v>6518.3929983281641</v>
      </c>
      <c r="BN50" s="76">
        <v>6659.0446783751931</v>
      </c>
      <c r="BO50" s="76">
        <v>6724.067534490965</v>
      </c>
      <c r="BP50" s="6"/>
      <c r="BQ50" s="12">
        <v>0</v>
      </c>
      <c r="BR50" s="12">
        <v>0</v>
      </c>
      <c r="BS50" s="12">
        <v>0</v>
      </c>
      <c r="BT50" s="12">
        <v>0</v>
      </c>
      <c r="BU50" s="12">
        <v>0</v>
      </c>
      <c r="BV50" s="12">
        <v>0</v>
      </c>
      <c r="BW50" s="12">
        <v>0</v>
      </c>
      <c r="BX50" s="12">
        <v>0</v>
      </c>
      <c r="BY50" s="11"/>
      <c r="BZ50" s="12">
        <v>0</v>
      </c>
      <c r="CA50" s="12">
        <v>0</v>
      </c>
      <c r="CB50" s="12">
        <v>0</v>
      </c>
      <c r="CC50" s="12">
        <v>0</v>
      </c>
      <c r="CD50" s="12">
        <v>0</v>
      </c>
      <c r="CE50" s="12">
        <v>0</v>
      </c>
      <c r="CF50" s="12">
        <v>0</v>
      </c>
      <c r="CG50" s="11"/>
      <c r="CH50" s="12">
        <v>0</v>
      </c>
      <c r="CI50" s="12">
        <v>0</v>
      </c>
      <c r="CJ50" s="12">
        <v>0</v>
      </c>
      <c r="CK50" s="12">
        <v>0</v>
      </c>
      <c r="CL50" s="12">
        <v>0</v>
      </c>
      <c r="CM50" s="12">
        <v>0</v>
      </c>
      <c r="CN50" s="12">
        <v>0</v>
      </c>
      <c r="CO50" s="11"/>
      <c r="CP50" s="12">
        <v>0</v>
      </c>
      <c r="CQ50" s="12">
        <v>0</v>
      </c>
      <c r="CR50" s="12">
        <v>0</v>
      </c>
      <c r="CS50" s="12">
        <v>0</v>
      </c>
      <c r="CT50" s="12">
        <v>0</v>
      </c>
      <c r="CU50" s="12">
        <v>0</v>
      </c>
      <c r="CV50" s="12">
        <v>0</v>
      </c>
      <c r="CW50" s="11"/>
      <c r="CX50" s="12">
        <v>0</v>
      </c>
      <c r="CY50" s="12">
        <v>0</v>
      </c>
      <c r="CZ50" s="12">
        <v>0</v>
      </c>
      <c r="DA50" s="12">
        <v>0</v>
      </c>
      <c r="DB50" s="12">
        <v>0</v>
      </c>
      <c r="DC50" s="12">
        <v>0</v>
      </c>
      <c r="DD50" s="12">
        <v>0</v>
      </c>
      <c r="DE50" s="11"/>
      <c r="DF50" s="12">
        <v>0</v>
      </c>
      <c r="DG50" s="12">
        <v>0</v>
      </c>
      <c r="DH50" s="12">
        <v>0</v>
      </c>
      <c r="DI50" s="12">
        <v>0</v>
      </c>
      <c r="DJ50" s="12">
        <v>0</v>
      </c>
      <c r="DK50" s="12">
        <v>0</v>
      </c>
      <c r="DL50" s="12">
        <v>0</v>
      </c>
      <c r="DM50" s="11"/>
      <c r="DN50" s="11"/>
      <c r="DO50" s="11"/>
      <c r="DP50" s="11"/>
      <c r="DQ50" s="11"/>
      <c r="DR50" s="11"/>
      <c r="DS50" s="11"/>
      <c r="DT50" s="11"/>
      <c r="DU50" s="11"/>
      <c r="DV50" s="11"/>
      <c r="DW50" s="11"/>
      <c r="DX50" s="11"/>
      <c r="DY50" s="11"/>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row>
    <row r="51" spans="1:350" x14ac:dyDescent="0.25">
      <c r="A51" s="6"/>
      <c r="B51" s="184" t="str">
        <f t="shared" si="2"/>
        <v>KONČNA RABA ENERGIJE SKUPAJ IN PO GORIVIH</v>
      </c>
      <c r="C51" s="66" t="s">
        <v>27</v>
      </c>
      <c r="D51" s="107" t="s">
        <v>16</v>
      </c>
      <c r="E51" s="81">
        <v>80.007731776058094</v>
      </c>
      <c r="F51" s="81">
        <v>79.031652718066297</v>
      </c>
      <c r="G51" s="81">
        <v>82.056936132607248</v>
      </c>
      <c r="H51" s="81">
        <v>80.743846016050441</v>
      </c>
      <c r="I51" s="81">
        <v>57.343569910193935</v>
      </c>
      <c r="J51" s="81">
        <v>48.11538884111971</v>
      </c>
      <c r="K51" s="81">
        <v>53.653877448170434</v>
      </c>
      <c r="L51" s="81">
        <v>50.513166427820771</v>
      </c>
      <c r="M51" s="81">
        <v>47.686886022738129</v>
      </c>
      <c r="N51" s="81">
        <v>45.2349184341263</v>
      </c>
      <c r="O51" s="81">
        <v>39.519066829081872</v>
      </c>
      <c r="P51" s="81">
        <v>36.039908736982895</v>
      </c>
      <c r="Q51" s="81">
        <v>37.932512372217445</v>
      </c>
      <c r="R51" s="179"/>
      <c r="T51" s="81">
        <v>37.935513122320899</v>
      </c>
      <c r="U51" s="81">
        <v>34.837354457663906</v>
      </c>
      <c r="V51" s="81">
        <v>29.889267520744088</v>
      </c>
      <c r="W51" s="81">
        <v>5.2729880394897108</v>
      </c>
      <c r="X51" s="81">
        <v>6.1991151401929252E-6</v>
      </c>
      <c r="Y51" s="81">
        <v>8.5235788324005026E-8</v>
      </c>
      <c r="Z51" s="81">
        <v>4.861581282070444E-10</v>
      </c>
      <c r="AA51" s="81">
        <v>1.1073077552628524E-12</v>
      </c>
      <c r="AC51" s="81">
        <v>35.043627558076878</v>
      </c>
      <c r="AD51" s="81">
        <v>27.506747672929489</v>
      </c>
      <c r="AE51" s="81">
        <v>6.1176138947743146</v>
      </c>
      <c r="AF51" s="81">
        <v>6.0080158046952972E-6</v>
      </c>
      <c r="AG51" s="81">
        <v>8.3151865975788429E-8</v>
      </c>
      <c r="AH51" s="81">
        <v>4.7917987839956297E-10</v>
      </c>
      <c r="AI51" s="81">
        <v>1.1233302007907771E-12</v>
      </c>
      <c r="AK51" s="81">
        <v>35.043627558076878</v>
      </c>
      <c r="AL51" s="81">
        <v>27.506747672929489</v>
      </c>
      <c r="AM51" s="81">
        <v>6.1176138947743146</v>
      </c>
      <c r="AN51" s="81">
        <v>6.0080158046952972E-6</v>
      </c>
      <c r="AO51" s="81">
        <v>8.3151865975788429E-8</v>
      </c>
      <c r="AP51" s="81">
        <v>4.7917987839956297E-10</v>
      </c>
      <c r="AQ51" s="81">
        <v>1.1233302007907771E-12</v>
      </c>
      <c r="AS51" s="81">
        <v>34.798258347947566</v>
      </c>
      <c r="AT51" s="81">
        <v>25.75204926816259</v>
      </c>
      <c r="AU51" s="81">
        <v>3.2245789085886187</v>
      </c>
      <c r="AV51" s="81">
        <v>5.7334709111995358E-6</v>
      </c>
      <c r="AW51" s="81">
        <v>7.8519441299622885E-8</v>
      </c>
      <c r="AX51" s="81">
        <v>4.5996659395084562E-10</v>
      </c>
      <c r="AY51" s="81">
        <v>1.0748392485606434E-12</v>
      </c>
      <c r="BA51" s="81">
        <v>34.798258347947566</v>
      </c>
      <c r="BB51" s="81">
        <v>25.75204926816259</v>
      </c>
      <c r="BC51" s="81">
        <v>3.2245789085886187</v>
      </c>
      <c r="BD51" s="81">
        <v>5.7334709111995358E-6</v>
      </c>
      <c r="BE51" s="81">
        <v>7.8519441299622885E-8</v>
      </c>
      <c r="BF51" s="81">
        <v>4.5996659395084562E-10</v>
      </c>
      <c r="BG51" s="81">
        <v>1.0748392485606434E-12</v>
      </c>
      <c r="BI51" s="81">
        <v>82.271663322438485</v>
      </c>
      <c r="BJ51" s="81">
        <v>84.525945905915037</v>
      </c>
      <c r="BK51" s="81">
        <v>86.649992992726865</v>
      </c>
      <c r="BL51" s="81">
        <v>88.560840871727876</v>
      </c>
      <c r="BM51" s="81">
        <v>90.518961714023675</v>
      </c>
      <c r="BN51" s="81">
        <v>92.26000580860358</v>
      </c>
      <c r="BO51" s="81">
        <v>93.795984035940023</v>
      </c>
      <c r="BP51" s="6"/>
      <c r="BQ51" s="12">
        <v>0</v>
      </c>
      <c r="BR51" s="12">
        <v>0</v>
      </c>
      <c r="BS51" s="12">
        <v>0</v>
      </c>
      <c r="BT51" s="12">
        <v>0</v>
      </c>
      <c r="BU51" s="12">
        <v>0</v>
      </c>
      <c r="BV51" s="12">
        <v>0</v>
      </c>
      <c r="BW51" s="12">
        <v>0</v>
      </c>
      <c r="BX51" s="12">
        <v>0</v>
      </c>
      <c r="BY51" s="11"/>
      <c r="BZ51" s="12">
        <v>0</v>
      </c>
      <c r="CA51" s="12">
        <v>0</v>
      </c>
      <c r="CB51" s="12">
        <v>0</v>
      </c>
      <c r="CC51" s="12">
        <v>0</v>
      </c>
      <c r="CD51" s="12">
        <v>0</v>
      </c>
      <c r="CE51" s="12">
        <v>0</v>
      </c>
      <c r="CF51" s="12">
        <v>0</v>
      </c>
      <c r="CG51" s="11"/>
      <c r="CH51" s="12">
        <v>0</v>
      </c>
      <c r="CI51" s="12">
        <v>0</v>
      </c>
      <c r="CJ51" s="12">
        <v>0</v>
      </c>
      <c r="CK51" s="12">
        <v>0</v>
      </c>
      <c r="CL51" s="12">
        <v>0</v>
      </c>
      <c r="CM51" s="12">
        <v>0</v>
      </c>
      <c r="CN51" s="12">
        <v>0</v>
      </c>
      <c r="CO51" s="11"/>
      <c r="CP51" s="12">
        <v>0</v>
      </c>
      <c r="CQ51" s="12">
        <v>0</v>
      </c>
      <c r="CR51" s="12">
        <v>0</v>
      </c>
      <c r="CS51" s="12">
        <v>0</v>
      </c>
      <c r="CT51" s="12">
        <v>0</v>
      </c>
      <c r="CU51" s="12">
        <v>0</v>
      </c>
      <c r="CV51" s="12">
        <v>0</v>
      </c>
      <c r="CW51" s="11"/>
      <c r="CX51" s="12">
        <v>0</v>
      </c>
      <c r="CY51" s="12">
        <v>0</v>
      </c>
      <c r="CZ51" s="12">
        <v>0</v>
      </c>
      <c r="DA51" s="12">
        <v>0</v>
      </c>
      <c r="DB51" s="12">
        <v>0</v>
      </c>
      <c r="DC51" s="12">
        <v>0</v>
      </c>
      <c r="DD51" s="12">
        <v>0</v>
      </c>
      <c r="DE51" s="11"/>
      <c r="DF51" s="12">
        <v>0</v>
      </c>
      <c r="DG51" s="12">
        <v>0</v>
      </c>
      <c r="DH51" s="12">
        <v>0</v>
      </c>
      <c r="DI51" s="12">
        <v>0</v>
      </c>
      <c r="DJ51" s="12">
        <v>0</v>
      </c>
      <c r="DK51" s="12">
        <v>0</v>
      </c>
      <c r="DL51" s="12">
        <v>0</v>
      </c>
      <c r="DM51" s="11"/>
      <c r="DN51" s="11"/>
      <c r="DO51" s="11"/>
      <c r="DP51" s="11"/>
      <c r="DQ51" s="11"/>
      <c r="DR51" s="11"/>
      <c r="DS51" s="11"/>
      <c r="DT51" s="11"/>
      <c r="DU51" s="11"/>
      <c r="DV51" s="11"/>
      <c r="DW51" s="11"/>
      <c r="DX51" s="11"/>
      <c r="DY51" s="11"/>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row>
    <row r="52" spans="1:350" x14ac:dyDescent="0.25">
      <c r="A52" s="6"/>
      <c r="B52" s="184" t="str">
        <f t="shared" si="2"/>
        <v>KONČNA RABA ENERGIJE SKUPAJ IN PO GORIVIH</v>
      </c>
      <c r="C52" s="66" t="s">
        <v>26</v>
      </c>
      <c r="D52" s="107" t="s">
        <v>16</v>
      </c>
      <c r="E52" s="81">
        <v>2381.4844775007164</v>
      </c>
      <c r="F52" s="81">
        <v>2444.2576063819624</v>
      </c>
      <c r="G52" s="81">
        <v>2417.0881902885258</v>
      </c>
      <c r="H52" s="81">
        <v>2819.8403776392474</v>
      </c>
      <c r="I52" s="81">
        <v>2475.8274083181391</v>
      </c>
      <c r="J52" s="81">
        <v>2428.0188893665804</v>
      </c>
      <c r="K52" s="81">
        <v>2460.2485923378235</v>
      </c>
      <c r="L52" s="81">
        <v>2407.1011049011177</v>
      </c>
      <c r="M52" s="81">
        <v>2239.1738849479316</v>
      </c>
      <c r="N52" s="81">
        <v>2177.6593044807487</v>
      </c>
      <c r="O52" s="81">
        <v>2166.005709372313</v>
      </c>
      <c r="P52" s="81">
        <v>2275.7057597687967</v>
      </c>
      <c r="Q52" s="81">
        <v>2190.504584217063</v>
      </c>
      <c r="R52" s="179"/>
      <c r="T52" s="81">
        <v>2302.7408075146554</v>
      </c>
      <c r="U52" s="81">
        <v>2197.599216365546</v>
      </c>
      <c r="V52" s="81">
        <v>2223.0900345959121</v>
      </c>
      <c r="W52" s="81">
        <v>2237.5600466135061</v>
      </c>
      <c r="X52" s="81">
        <v>2175.3717325591142</v>
      </c>
      <c r="Y52" s="81">
        <v>2070.238981768433</v>
      </c>
      <c r="Z52" s="81">
        <v>1958.5460518793197</v>
      </c>
      <c r="AA52" s="81">
        <v>1862.7798783265068</v>
      </c>
      <c r="AC52" s="81">
        <v>2168.9591734814226</v>
      </c>
      <c r="AD52" s="81">
        <v>2116.5670812066323</v>
      </c>
      <c r="AE52" s="81">
        <v>1969.2796633416469</v>
      </c>
      <c r="AF52" s="81">
        <v>1628.3482881924615</v>
      </c>
      <c r="AG52" s="81">
        <v>1250.8709879653247</v>
      </c>
      <c r="AH52" s="81">
        <v>859.86424015990917</v>
      </c>
      <c r="AI52" s="81">
        <v>593.33807460782464</v>
      </c>
      <c r="AK52" s="81">
        <v>2168.9591734814226</v>
      </c>
      <c r="AL52" s="81">
        <v>2116.5670812066323</v>
      </c>
      <c r="AM52" s="81">
        <v>1969.2796633416469</v>
      </c>
      <c r="AN52" s="81">
        <v>1628.3482881924615</v>
      </c>
      <c r="AO52" s="81">
        <v>1250.8709879653247</v>
      </c>
      <c r="AP52" s="81">
        <v>859.86424015990917</v>
      </c>
      <c r="AQ52" s="81">
        <v>593.33807460782464</v>
      </c>
      <c r="AS52" s="81">
        <v>2156.654311639229</v>
      </c>
      <c r="AT52" s="81">
        <v>2027.8844176658217</v>
      </c>
      <c r="AU52" s="81">
        <v>1714.6114433733458</v>
      </c>
      <c r="AV52" s="81">
        <v>1200.7496527734129</v>
      </c>
      <c r="AW52" s="81">
        <v>610.11989403064126</v>
      </c>
      <c r="AX52" s="81">
        <v>285.79379897792882</v>
      </c>
      <c r="AY52" s="81">
        <v>177.75018943418385</v>
      </c>
      <c r="BA52" s="81">
        <v>2156.654311639229</v>
      </c>
      <c r="BB52" s="81">
        <v>2027.8844176658217</v>
      </c>
      <c r="BC52" s="81">
        <v>1714.6114433733458</v>
      </c>
      <c r="BD52" s="81">
        <v>1200.7496527734129</v>
      </c>
      <c r="BE52" s="81">
        <v>610.11989403064126</v>
      </c>
      <c r="BF52" s="81">
        <v>285.79379897792882</v>
      </c>
      <c r="BG52" s="81">
        <v>177.75018943418385</v>
      </c>
      <c r="BI52" s="81">
        <v>2433.8060166719524</v>
      </c>
      <c r="BJ52" s="81">
        <v>2564.6738019514482</v>
      </c>
      <c r="BK52" s="81">
        <v>2742.8679871703839</v>
      </c>
      <c r="BL52" s="81">
        <v>2910.1054981730854</v>
      </c>
      <c r="BM52" s="81">
        <v>3185.2593333067393</v>
      </c>
      <c r="BN52" s="81">
        <v>3231.7756414407977</v>
      </c>
      <c r="BO52" s="81">
        <v>3189.0736228737433</v>
      </c>
      <c r="BP52" s="6"/>
      <c r="BQ52" s="12">
        <v>0</v>
      </c>
      <c r="BR52" s="12">
        <v>0</v>
      </c>
      <c r="BS52" s="12">
        <v>0</v>
      </c>
      <c r="BT52" s="12">
        <v>0</v>
      </c>
      <c r="BU52" s="12">
        <v>0</v>
      </c>
      <c r="BV52" s="12">
        <v>0</v>
      </c>
      <c r="BW52" s="12">
        <v>0</v>
      </c>
      <c r="BX52" s="12">
        <v>0</v>
      </c>
      <c r="BY52" s="11"/>
      <c r="BZ52" s="12">
        <v>0</v>
      </c>
      <c r="CA52" s="12">
        <v>0</v>
      </c>
      <c r="CB52" s="12">
        <v>0</v>
      </c>
      <c r="CC52" s="12">
        <v>0</v>
      </c>
      <c r="CD52" s="12">
        <v>0</v>
      </c>
      <c r="CE52" s="12">
        <v>0</v>
      </c>
      <c r="CF52" s="12">
        <v>0</v>
      </c>
      <c r="CG52" s="11"/>
      <c r="CH52" s="12">
        <v>0</v>
      </c>
      <c r="CI52" s="12">
        <v>0</v>
      </c>
      <c r="CJ52" s="12">
        <v>0</v>
      </c>
      <c r="CK52" s="12">
        <v>0</v>
      </c>
      <c r="CL52" s="12">
        <v>0</v>
      </c>
      <c r="CM52" s="12">
        <v>0</v>
      </c>
      <c r="CN52" s="12">
        <v>0</v>
      </c>
      <c r="CO52" s="11"/>
      <c r="CP52" s="12">
        <v>0</v>
      </c>
      <c r="CQ52" s="12">
        <v>0</v>
      </c>
      <c r="CR52" s="12">
        <v>0</v>
      </c>
      <c r="CS52" s="12">
        <v>0</v>
      </c>
      <c r="CT52" s="12">
        <v>0</v>
      </c>
      <c r="CU52" s="12">
        <v>0</v>
      </c>
      <c r="CV52" s="12">
        <v>0</v>
      </c>
      <c r="CW52" s="11"/>
      <c r="CX52" s="12">
        <v>0</v>
      </c>
      <c r="CY52" s="12">
        <v>0</v>
      </c>
      <c r="CZ52" s="12">
        <v>0</v>
      </c>
      <c r="DA52" s="12">
        <v>0</v>
      </c>
      <c r="DB52" s="12">
        <v>0</v>
      </c>
      <c r="DC52" s="12">
        <v>0</v>
      </c>
      <c r="DD52" s="12">
        <v>0</v>
      </c>
      <c r="DE52" s="11"/>
      <c r="DF52" s="12">
        <v>0</v>
      </c>
      <c r="DG52" s="12">
        <v>0</v>
      </c>
      <c r="DH52" s="12">
        <v>0</v>
      </c>
      <c r="DI52" s="12">
        <v>0</v>
      </c>
      <c r="DJ52" s="12">
        <v>0</v>
      </c>
      <c r="DK52" s="12">
        <v>0</v>
      </c>
      <c r="DL52" s="12">
        <v>0</v>
      </c>
      <c r="DM52" s="11"/>
      <c r="DN52" s="11"/>
      <c r="DO52" s="11"/>
      <c r="DP52" s="11"/>
      <c r="DQ52" s="11"/>
      <c r="DR52" s="11"/>
      <c r="DS52" s="11"/>
      <c r="DT52" s="11"/>
      <c r="DU52" s="11"/>
      <c r="DV52" s="11"/>
      <c r="DW52" s="11"/>
      <c r="DX52" s="11"/>
      <c r="DY52" s="11"/>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row>
    <row r="53" spans="1:350" x14ac:dyDescent="0.25">
      <c r="A53" s="6"/>
      <c r="B53" s="184" t="str">
        <f t="shared" si="2"/>
        <v>KONČNA RABA ENERGIJE SKUPAJ IN PO GORIVIH</v>
      </c>
      <c r="C53" s="69" t="s">
        <v>30</v>
      </c>
      <c r="D53" s="107" t="s">
        <v>16</v>
      </c>
      <c r="E53" s="81">
        <v>2381.4844775007164</v>
      </c>
      <c r="F53" s="81">
        <v>2444.2576063819624</v>
      </c>
      <c r="G53" s="81">
        <v>2417.0881902885258</v>
      </c>
      <c r="H53" s="81">
        <v>2819.8403776392474</v>
      </c>
      <c r="I53" s="81">
        <v>2475.8274083181391</v>
      </c>
      <c r="J53" s="81">
        <v>2428.0188893665804</v>
      </c>
      <c r="K53" s="81">
        <v>2460.2485923378235</v>
      </c>
      <c r="L53" s="81">
        <v>2407.1011049011177</v>
      </c>
      <c r="M53" s="81">
        <v>2239.1738849479316</v>
      </c>
      <c r="N53" s="81">
        <v>2177.6593044807487</v>
      </c>
      <c r="O53" s="81">
        <v>2166.005709372313</v>
      </c>
      <c r="P53" s="81">
        <v>2275.7057597687967</v>
      </c>
      <c r="Q53" s="81">
        <v>2190.504584217063</v>
      </c>
      <c r="R53" s="179"/>
      <c r="T53" s="81">
        <v>2302.7408075146554</v>
      </c>
      <c r="U53" s="81">
        <v>2197.599216365546</v>
      </c>
      <c r="V53" s="81">
        <v>2223.0900345959121</v>
      </c>
      <c r="W53" s="81">
        <v>2237.5600466135061</v>
      </c>
      <c r="X53" s="81">
        <v>2175.3717325591142</v>
      </c>
      <c r="Y53" s="81">
        <v>2070.238981768433</v>
      </c>
      <c r="Z53" s="81">
        <v>1958.5460518793197</v>
      </c>
      <c r="AA53" s="81">
        <v>1862.7798783265068</v>
      </c>
      <c r="AC53" s="81">
        <v>2168.9591734814226</v>
      </c>
      <c r="AD53" s="81">
        <v>2116.5670812066323</v>
      </c>
      <c r="AE53" s="81">
        <v>1969.2796633416469</v>
      </c>
      <c r="AF53" s="81">
        <v>1628.3482881924615</v>
      </c>
      <c r="AG53" s="81">
        <v>1250.8709879653247</v>
      </c>
      <c r="AH53" s="81">
        <v>859.86424015990917</v>
      </c>
      <c r="AI53" s="81">
        <v>593.33807460782464</v>
      </c>
      <c r="AK53" s="81">
        <v>2168.9591734814226</v>
      </c>
      <c r="AL53" s="81">
        <v>2116.5670812066323</v>
      </c>
      <c r="AM53" s="81">
        <v>1969.2796633416469</v>
      </c>
      <c r="AN53" s="81">
        <v>1628.3482881924615</v>
      </c>
      <c r="AO53" s="81">
        <v>1250.8709879653247</v>
      </c>
      <c r="AP53" s="81">
        <v>859.86424015990917</v>
      </c>
      <c r="AQ53" s="81">
        <v>593.33807460782464</v>
      </c>
      <c r="AS53" s="81">
        <v>2156.654311639229</v>
      </c>
      <c r="AT53" s="81">
        <v>2027.8844176658217</v>
      </c>
      <c r="AU53" s="81">
        <v>1714.6114433733458</v>
      </c>
      <c r="AV53" s="81">
        <v>1200.7496527734129</v>
      </c>
      <c r="AW53" s="81">
        <v>557.32833926644605</v>
      </c>
      <c r="AX53" s="81">
        <v>199.12394783306357</v>
      </c>
      <c r="AY53" s="81">
        <v>78.973162107608886</v>
      </c>
      <c r="AZ53" s="298">
        <v>623348.30765098799</v>
      </c>
      <c r="BA53" s="81">
        <v>2156.654311639229</v>
      </c>
      <c r="BB53" s="81">
        <v>2027.8844176658217</v>
      </c>
      <c r="BC53" s="81">
        <v>1714.6114433733458</v>
      </c>
      <c r="BD53" s="81">
        <v>1200.7496527734129</v>
      </c>
      <c r="BE53" s="81">
        <v>557.32833926644605</v>
      </c>
      <c r="BF53" s="81">
        <v>199.12394783306357</v>
      </c>
      <c r="BG53" s="81">
        <v>78.973162107608886</v>
      </c>
      <c r="BI53" s="81">
        <v>2433.8060166719524</v>
      </c>
      <c r="BJ53" s="81">
        <v>2564.6738019514482</v>
      </c>
      <c r="BK53" s="81">
        <v>2742.8679871703839</v>
      </c>
      <c r="BL53" s="81">
        <v>2910.1054981730854</v>
      </c>
      <c r="BM53" s="81">
        <v>3185.2593333067393</v>
      </c>
      <c r="BN53" s="81">
        <v>3231.7756414407977</v>
      </c>
      <c r="BO53" s="81">
        <v>3189.0736228737433</v>
      </c>
      <c r="BP53" s="6"/>
      <c r="BQ53" s="12">
        <v>0</v>
      </c>
      <c r="BR53" s="12">
        <v>0</v>
      </c>
      <c r="BS53" s="12">
        <v>0</v>
      </c>
      <c r="BT53" s="12">
        <v>0</v>
      </c>
      <c r="BU53" s="12">
        <v>0</v>
      </c>
      <c r="BV53" s="12">
        <v>0</v>
      </c>
      <c r="BW53" s="12">
        <v>0</v>
      </c>
      <c r="BX53" s="12">
        <v>0</v>
      </c>
      <c r="BY53" s="11"/>
      <c r="BZ53" s="12">
        <v>0</v>
      </c>
      <c r="CA53" s="12">
        <v>0</v>
      </c>
      <c r="CB53" s="12">
        <v>0</v>
      </c>
      <c r="CC53" s="12">
        <v>0</v>
      </c>
      <c r="CD53" s="12">
        <v>0</v>
      </c>
      <c r="CE53" s="12">
        <v>0</v>
      </c>
      <c r="CF53" s="12">
        <v>0</v>
      </c>
      <c r="CG53" s="11"/>
      <c r="CH53" s="12">
        <v>0</v>
      </c>
      <c r="CI53" s="12">
        <v>0</v>
      </c>
      <c r="CJ53" s="12">
        <v>0</v>
      </c>
      <c r="CK53" s="12">
        <v>0</v>
      </c>
      <c r="CL53" s="12">
        <v>0</v>
      </c>
      <c r="CM53" s="12">
        <v>0</v>
      </c>
      <c r="CN53" s="12">
        <v>0</v>
      </c>
      <c r="CO53" s="11"/>
      <c r="CP53" s="12">
        <v>0</v>
      </c>
      <c r="CQ53" s="12">
        <v>0</v>
      </c>
      <c r="CR53" s="12">
        <v>0</v>
      </c>
      <c r="CS53" s="12">
        <v>0</v>
      </c>
      <c r="CT53" s="12">
        <v>0</v>
      </c>
      <c r="CU53" s="12">
        <v>0</v>
      </c>
      <c r="CV53" s="12">
        <v>0</v>
      </c>
      <c r="CW53" s="11"/>
      <c r="CX53" s="12">
        <v>0</v>
      </c>
      <c r="CY53" s="12">
        <v>0</v>
      </c>
      <c r="CZ53" s="12">
        <v>0</v>
      </c>
      <c r="DA53" s="12">
        <v>0</v>
      </c>
      <c r="DB53" s="12">
        <v>0</v>
      </c>
      <c r="DC53" s="12">
        <v>0</v>
      </c>
      <c r="DD53" s="12">
        <v>0</v>
      </c>
      <c r="DE53" s="11"/>
      <c r="DF53" s="12">
        <v>0</v>
      </c>
      <c r="DG53" s="12">
        <v>0</v>
      </c>
      <c r="DH53" s="12">
        <v>0</v>
      </c>
      <c r="DI53" s="12">
        <v>0</v>
      </c>
      <c r="DJ53" s="12">
        <v>0</v>
      </c>
      <c r="DK53" s="12">
        <v>0</v>
      </c>
      <c r="DL53" s="12">
        <v>0</v>
      </c>
      <c r="DM53" s="11"/>
      <c r="DN53" s="11"/>
      <c r="DO53" s="11"/>
      <c r="DP53" s="11"/>
      <c r="DQ53" s="11"/>
      <c r="DR53" s="11"/>
      <c r="DS53" s="11"/>
      <c r="DT53" s="11"/>
      <c r="DU53" s="11"/>
      <c r="DV53" s="11"/>
      <c r="DW53" s="11"/>
      <c r="DX53" s="11"/>
      <c r="DY53" s="11"/>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row>
    <row r="54" spans="1:350" x14ac:dyDescent="0.25">
      <c r="A54" s="6"/>
      <c r="B54" s="184" t="str">
        <f t="shared" si="2"/>
        <v>KONČNA RABA ENERGIJE SKUPAJ IN PO GORIVIH</v>
      </c>
      <c r="C54" s="69" t="s">
        <v>77</v>
      </c>
      <c r="D54" s="107" t="s">
        <v>16</v>
      </c>
      <c r="E54" s="81"/>
      <c r="F54" s="81"/>
      <c r="G54" s="81"/>
      <c r="H54" s="81"/>
      <c r="I54" s="81"/>
      <c r="J54" s="81"/>
      <c r="K54" s="81"/>
      <c r="L54" s="81"/>
      <c r="M54" s="81"/>
      <c r="N54" s="81"/>
      <c r="O54" s="81"/>
      <c r="P54" s="81"/>
      <c r="Q54" s="81"/>
      <c r="R54" s="179"/>
      <c r="T54" s="81">
        <v>0</v>
      </c>
      <c r="U54" s="81">
        <v>0</v>
      </c>
      <c r="V54" s="81">
        <v>0</v>
      </c>
      <c r="W54" s="81">
        <v>0</v>
      </c>
      <c r="X54" s="81">
        <v>0</v>
      </c>
      <c r="Y54" s="81">
        <v>0</v>
      </c>
      <c r="Z54" s="81">
        <v>0</v>
      </c>
      <c r="AA54" s="81">
        <v>0</v>
      </c>
      <c r="AC54" s="81">
        <v>0</v>
      </c>
      <c r="AD54" s="81">
        <v>0</v>
      </c>
      <c r="AE54" s="81">
        <v>0</v>
      </c>
      <c r="AF54" s="81">
        <v>0</v>
      </c>
      <c r="AG54" s="81">
        <v>0</v>
      </c>
      <c r="AH54" s="81">
        <v>0</v>
      </c>
      <c r="AI54" s="81">
        <v>0</v>
      </c>
      <c r="AK54" s="81">
        <v>0</v>
      </c>
      <c r="AL54" s="81">
        <v>0</v>
      </c>
      <c r="AM54" s="81">
        <v>0</v>
      </c>
      <c r="AN54" s="81">
        <v>0</v>
      </c>
      <c r="AO54" s="81">
        <v>0</v>
      </c>
      <c r="AP54" s="81">
        <v>0</v>
      </c>
      <c r="AQ54" s="81">
        <v>0</v>
      </c>
      <c r="AS54" s="81">
        <v>0</v>
      </c>
      <c r="AT54" s="81">
        <v>0</v>
      </c>
      <c r="AU54" s="81">
        <v>0</v>
      </c>
      <c r="AV54" s="81">
        <v>0</v>
      </c>
      <c r="AW54" s="81">
        <v>52.79155476419524</v>
      </c>
      <c r="AX54" s="81">
        <v>86.669851144865277</v>
      </c>
      <c r="AY54" s="81">
        <v>98.777027326574952</v>
      </c>
      <c r="BA54" s="81">
        <v>0</v>
      </c>
      <c r="BB54" s="81">
        <v>0</v>
      </c>
      <c r="BC54" s="81">
        <v>0</v>
      </c>
      <c r="BD54" s="81">
        <v>0</v>
      </c>
      <c r="BE54" s="81">
        <v>52.79155476419524</v>
      </c>
      <c r="BF54" s="81">
        <v>86.669851144865277</v>
      </c>
      <c r="BG54" s="81">
        <v>98.777027326574952</v>
      </c>
      <c r="BI54" s="81">
        <v>0</v>
      </c>
      <c r="BJ54" s="81">
        <v>0</v>
      </c>
      <c r="BK54" s="81">
        <v>0</v>
      </c>
      <c r="BL54" s="81">
        <v>0</v>
      </c>
      <c r="BM54" s="81">
        <v>0</v>
      </c>
      <c r="BN54" s="81">
        <v>0</v>
      </c>
      <c r="BO54" s="81">
        <v>0</v>
      </c>
      <c r="BP54" s="6"/>
      <c r="BQ54" s="12">
        <v>0</v>
      </c>
      <c r="BR54" s="12">
        <v>0</v>
      </c>
      <c r="BS54" s="12">
        <v>0</v>
      </c>
      <c r="BT54" s="12">
        <v>0</v>
      </c>
      <c r="BU54" s="12">
        <v>0</v>
      </c>
      <c r="BV54" s="12">
        <v>0</v>
      </c>
      <c r="BW54" s="12">
        <v>0</v>
      </c>
      <c r="BX54" s="12">
        <v>0</v>
      </c>
      <c r="BY54" s="11"/>
      <c r="BZ54" s="12">
        <v>0</v>
      </c>
      <c r="CA54" s="12">
        <v>0</v>
      </c>
      <c r="CB54" s="12">
        <v>0</v>
      </c>
      <c r="CC54" s="12">
        <v>0</v>
      </c>
      <c r="CD54" s="12">
        <v>0</v>
      </c>
      <c r="CE54" s="12">
        <v>0</v>
      </c>
      <c r="CF54" s="12">
        <v>0</v>
      </c>
      <c r="CG54" s="11"/>
      <c r="CH54" s="12">
        <v>0</v>
      </c>
      <c r="CI54" s="12">
        <v>0</v>
      </c>
      <c r="CJ54" s="12">
        <v>0</v>
      </c>
      <c r="CK54" s="12">
        <v>0</v>
      </c>
      <c r="CL54" s="12">
        <v>0</v>
      </c>
      <c r="CM54" s="12">
        <v>0</v>
      </c>
      <c r="CN54" s="12">
        <v>0</v>
      </c>
      <c r="CO54" s="11"/>
      <c r="CP54" s="12">
        <v>0</v>
      </c>
      <c r="CQ54" s="12">
        <v>0</v>
      </c>
      <c r="CR54" s="12">
        <v>0</v>
      </c>
      <c r="CS54" s="12">
        <v>0</v>
      </c>
      <c r="CT54" s="12">
        <v>0</v>
      </c>
      <c r="CU54" s="12">
        <v>0</v>
      </c>
      <c r="CV54" s="12">
        <v>0</v>
      </c>
      <c r="CW54" s="11"/>
      <c r="CX54" s="12">
        <v>0</v>
      </c>
      <c r="CY54" s="12">
        <v>0</v>
      </c>
      <c r="CZ54" s="12">
        <v>0</v>
      </c>
      <c r="DA54" s="12">
        <v>0</v>
      </c>
      <c r="DB54" s="12">
        <v>0</v>
      </c>
      <c r="DC54" s="12">
        <v>0</v>
      </c>
      <c r="DD54" s="12">
        <v>0</v>
      </c>
      <c r="DE54" s="11"/>
      <c r="DF54" s="12">
        <v>0</v>
      </c>
      <c r="DG54" s="12">
        <v>0</v>
      </c>
      <c r="DH54" s="12">
        <v>0</v>
      </c>
      <c r="DI54" s="12">
        <v>0</v>
      </c>
      <c r="DJ54" s="12">
        <v>0</v>
      </c>
      <c r="DK54" s="12">
        <v>0</v>
      </c>
      <c r="DL54" s="12">
        <v>0</v>
      </c>
      <c r="DM54" s="11"/>
      <c r="DN54" s="11"/>
      <c r="DO54" s="11"/>
      <c r="DP54" s="11"/>
      <c r="DQ54" s="11"/>
      <c r="DR54" s="11"/>
      <c r="DS54" s="11"/>
      <c r="DT54" s="11"/>
      <c r="DU54" s="11"/>
      <c r="DV54" s="11"/>
      <c r="DW54" s="11"/>
      <c r="DX54" s="11"/>
      <c r="DY54" s="11"/>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row>
    <row r="55" spans="1:350" x14ac:dyDescent="0.25">
      <c r="A55" s="6"/>
      <c r="B55" s="184" t="str">
        <f t="shared" si="2"/>
        <v>KONČNA RABA ENERGIJE SKUPAJ IN PO GORIVIH</v>
      </c>
      <c r="C55" s="66" t="s">
        <v>25</v>
      </c>
      <c r="D55" s="107" t="s">
        <v>16</v>
      </c>
      <c r="E55" s="81">
        <v>665.17299369446846</v>
      </c>
      <c r="F55" s="81">
        <v>657.24894821820965</v>
      </c>
      <c r="G55" s="81">
        <v>645.30265204929776</v>
      </c>
      <c r="H55" s="81">
        <v>640.17757867583828</v>
      </c>
      <c r="I55" s="81">
        <v>573.21548772332096</v>
      </c>
      <c r="J55" s="81">
        <v>620.35362883347671</v>
      </c>
      <c r="K55" s="81">
        <v>578.09232425718926</v>
      </c>
      <c r="L55" s="81">
        <v>547.29549221362379</v>
      </c>
      <c r="M55" s="81">
        <v>540.65902273812924</v>
      </c>
      <c r="N55" s="81">
        <v>518.06295920512082</v>
      </c>
      <c r="O55" s="81">
        <v>557.95014292538463</v>
      </c>
      <c r="P55" s="81">
        <v>597.62652880481505</v>
      </c>
      <c r="Q55" s="81">
        <v>609.66560857934462</v>
      </c>
      <c r="R55" s="179"/>
      <c r="T55" s="81">
        <v>608.08870442800048</v>
      </c>
      <c r="U55" s="81">
        <v>623.96028496728559</v>
      </c>
      <c r="V55" s="81">
        <v>651.98982565658127</v>
      </c>
      <c r="W55" s="81">
        <v>691.29091847913162</v>
      </c>
      <c r="X55" s="81">
        <v>722.0964080774537</v>
      </c>
      <c r="Y55" s="81">
        <v>739.80154190224107</v>
      </c>
      <c r="Z55" s="81">
        <v>762.59909952581711</v>
      </c>
      <c r="AA55" s="81">
        <v>786.01117740503423</v>
      </c>
      <c r="AC55" s="81">
        <v>622.42617334372471</v>
      </c>
      <c r="AD55" s="81">
        <v>654.87180898409065</v>
      </c>
      <c r="AE55" s="81">
        <v>714.07118473351716</v>
      </c>
      <c r="AF55" s="81">
        <v>760.09710750368822</v>
      </c>
      <c r="AG55" s="81">
        <v>821.82581964372719</v>
      </c>
      <c r="AH55" s="81">
        <v>910.97008536347903</v>
      </c>
      <c r="AI55" s="81">
        <v>983.50445686962132</v>
      </c>
      <c r="AK55" s="81">
        <v>622.42617334372471</v>
      </c>
      <c r="AL55" s="81">
        <v>654.87180898409065</v>
      </c>
      <c r="AM55" s="81">
        <v>714.07118473351716</v>
      </c>
      <c r="AN55" s="81">
        <v>760.09710750368822</v>
      </c>
      <c r="AO55" s="81">
        <v>821.82581964372719</v>
      </c>
      <c r="AP55" s="81">
        <v>910.97008536347903</v>
      </c>
      <c r="AQ55" s="81">
        <v>983.50445686962132</v>
      </c>
      <c r="AS55" s="81">
        <v>600.14044045278672</v>
      </c>
      <c r="AT55" s="81">
        <v>590.7103506228782</v>
      </c>
      <c r="AU55" s="81">
        <v>631.94689363805048</v>
      </c>
      <c r="AV55" s="81">
        <v>686.50345708594966</v>
      </c>
      <c r="AW55" s="81">
        <v>755.62089719100061</v>
      </c>
      <c r="AX55" s="81">
        <v>799.96007820714158</v>
      </c>
      <c r="AY55" s="81">
        <v>778.46066295912681</v>
      </c>
      <c r="BA55" s="81">
        <v>600.14044045278672</v>
      </c>
      <c r="BB55" s="81">
        <v>590.7103506228782</v>
      </c>
      <c r="BC55" s="81">
        <v>631.94689363805048</v>
      </c>
      <c r="BD55" s="81">
        <v>686.50345708594966</v>
      </c>
      <c r="BE55" s="81">
        <v>755.62089719100061</v>
      </c>
      <c r="BF55" s="81">
        <v>799.96007820714158</v>
      </c>
      <c r="BG55" s="81">
        <v>778.46066295912681</v>
      </c>
      <c r="BI55" s="81">
        <v>717.82962984425956</v>
      </c>
      <c r="BJ55" s="81">
        <v>740.37930770038906</v>
      </c>
      <c r="BK55" s="81">
        <v>758.46398098188843</v>
      </c>
      <c r="BL55" s="81">
        <v>775.69100698504883</v>
      </c>
      <c r="BM55" s="81">
        <v>792.41376235842279</v>
      </c>
      <c r="BN55" s="81">
        <v>809.21523374143237</v>
      </c>
      <c r="BO55" s="81">
        <v>826.90146741554099</v>
      </c>
      <c r="BP55" s="6"/>
      <c r="BQ55" s="12">
        <v>0</v>
      </c>
      <c r="BR55" s="12">
        <v>0</v>
      </c>
      <c r="BS55" s="12">
        <v>0</v>
      </c>
      <c r="BT55" s="12">
        <v>0</v>
      </c>
      <c r="BU55" s="12">
        <v>0</v>
      </c>
      <c r="BV55" s="12">
        <v>0</v>
      </c>
      <c r="BW55" s="12">
        <v>0</v>
      </c>
      <c r="BX55" s="12">
        <v>0</v>
      </c>
      <c r="BY55" s="11"/>
      <c r="BZ55" s="12">
        <v>0</v>
      </c>
      <c r="CA55" s="12">
        <v>0</v>
      </c>
      <c r="CB55" s="12">
        <v>0</v>
      </c>
      <c r="CC55" s="12">
        <v>0</v>
      </c>
      <c r="CD55" s="12">
        <v>0</v>
      </c>
      <c r="CE55" s="12">
        <v>0</v>
      </c>
      <c r="CF55" s="12">
        <v>0</v>
      </c>
      <c r="CG55" s="11"/>
      <c r="CH55" s="12">
        <v>0</v>
      </c>
      <c r="CI55" s="12">
        <v>0</v>
      </c>
      <c r="CJ55" s="12">
        <v>0</v>
      </c>
      <c r="CK55" s="12">
        <v>0</v>
      </c>
      <c r="CL55" s="12">
        <v>0</v>
      </c>
      <c r="CM55" s="12">
        <v>0</v>
      </c>
      <c r="CN55" s="12">
        <v>0</v>
      </c>
      <c r="CO55" s="11"/>
      <c r="CP55" s="12">
        <v>0</v>
      </c>
      <c r="CQ55" s="12">
        <v>0</v>
      </c>
      <c r="CR55" s="12">
        <v>0</v>
      </c>
      <c r="CS55" s="12">
        <v>0</v>
      </c>
      <c r="CT55" s="12">
        <v>0</v>
      </c>
      <c r="CU55" s="12">
        <v>0</v>
      </c>
      <c r="CV55" s="12">
        <v>0</v>
      </c>
      <c r="CW55" s="11"/>
      <c r="CX55" s="12">
        <v>0</v>
      </c>
      <c r="CY55" s="12">
        <v>0</v>
      </c>
      <c r="CZ55" s="12">
        <v>0</v>
      </c>
      <c r="DA55" s="12">
        <v>0</v>
      </c>
      <c r="DB55" s="12">
        <v>0</v>
      </c>
      <c r="DC55" s="12">
        <v>0</v>
      </c>
      <c r="DD55" s="12">
        <v>0</v>
      </c>
      <c r="DE55" s="11"/>
      <c r="DF55" s="12">
        <v>0</v>
      </c>
      <c r="DG55" s="12">
        <v>0</v>
      </c>
      <c r="DH55" s="12">
        <v>0</v>
      </c>
      <c r="DI55" s="12">
        <v>0</v>
      </c>
      <c r="DJ55" s="12">
        <v>0</v>
      </c>
      <c r="DK55" s="12">
        <v>0</v>
      </c>
      <c r="DL55" s="12">
        <v>0</v>
      </c>
      <c r="DM55" s="11"/>
      <c r="DN55" s="11"/>
      <c r="DO55" s="11"/>
      <c r="DP55" s="11"/>
      <c r="DQ55" s="11"/>
      <c r="DR55" s="11"/>
      <c r="DS55" s="11"/>
      <c r="DT55" s="11"/>
      <c r="DU55" s="11"/>
      <c r="DV55" s="11"/>
      <c r="DW55" s="11"/>
      <c r="DX55" s="11"/>
      <c r="DY55" s="11"/>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row>
    <row r="56" spans="1:350" x14ac:dyDescent="0.25">
      <c r="A56" s="6"/>
      <c r="B56" s="184" t="str">
        <f t="shared" si="2"/>
        <v>KONČNA RABA ENERGIJE SKUPAJ IN PO GORIVIH</v>
      </c>
      <c r="C56" s="69" t="s">
        <v>28</v>
      </c>
      <c r="D56" s="107" t="s">
        <v>16</v>
      </c>
      <c r="E56" s="82">
        <v>665.17299369446846</v>
      </c>
      <c r="F56" s="82">
        <v>657.24894821820965</v>
      </c>
      <c r="G56" s="82">
        <v>645.30265204929776</v>
      </c>
      <c r="H56" s="82">
        <v>640.17757867583828</v>
      </c>
      <c r="I56" s="82">
        <v>573.21548772332096</v>
      </c>
      <c r="J56" s="82">
        <v>620.35362883347671</v>
      </c>
      <c r="K56" s="82">
        <v>578.09232425718926</v>
      </c>
      <c r="L56" s="82">
        <v>547.29549221362379</v>
      </c>
      <c r="M56" s="82">
        <v>540.65902273812924</v>
      </c>
      <c r="N56" s="82">
        <v>518.06295920512082</v>
      </c>
      <c r="O56" s="82">
        <v>557.95014292538463</v>
      </c>
      <c r="P56" s="82">
        <v>597.62652880481505</v>
      </c>
      <c r="Q56" s="82">
        <v>609.66560857934462</v>
      </c>
      <c r="R56" s="180"/>
      <c r="T56" s="82">
        <v>608.08870442800048</v>
      </c>
      <c r="U56" s="82">
        <v>623.96028496728559</v>
      </c>
      <c r="V56" s="82">
        <v>651.98982565658127</v>
      </c>
      <c r="W56" s="82">
        <v>691.29091847913162</v>
      </c>
      <c r="X56" s="82">
        <v>722.0964080774537</v>
      </c>
      <c r="Y56" s="82">
        <v>739.80154190224107</v>
      </c>
      <c r="Z56" s="82">
        <v>762.59909952581711</v>
      </c>
      <c r="AA56" s="82">
        <v>786.01117740503423</v>
      </c>
      <c r="AC56" s="82">
        <v>622.42617334372471</v>
      </c>
      <c r="AD56" s="82">
        <v>654.87180898409065</v>
      </c>
      <c r="AE56" s="82">
        <v>714.07118473351716</v>
      </c>
      <c r="AF56" s="82">
        <v>722.10364685521267</v>
      </c>
      <c r="AG56" s="82">
        <v>739.68644276842031</v>
      </c>
      <c r="AH56" s="82">
        <v>683.48095072407114</v>
      </c>
      <c r="AI56" s="82">
        <v>393.4017827478487</v>
      </c>
      <c r="AK56" s="82">
        <v>622.42617334372471</v>
      </c>
      <c r="AL56" s="82">
        <v>654.87180898409065</v>
      </c>
      <c r="AM56" s="82">
        <v>714.07118473351716</v>
      </c>
      <c r="AN56" s="82">
        <v>722.10364685521267</v>
      </c>
      <c r="AO56" s="82">
        <v>739.68644276842031</v>
      </c>
      <c r="AP56" s="82">
        <v>683.48095072407114</v>
      </c>
      <c r="AQ56" s="82">
        <v>393.4017827478487</v>
      </c>
      <c r="AS56" s="82">
        <v>600.14044045278672</v>
      </c>
      <c r="AT56" s="82">
        <v>590.7103506228782</v>
      </c>
      <c r="AU56" s="82">
        <v>568.75220427424551</v>
      </c>
      <c r="AV56" s="82">
        <v>583.52793852305717</v>
      </c>
      <c r="AW56" s="82">
        <v>566.71567289325026</v>
      </c>
      <c r="AX56" s="82">
        <v>319.98403128285679</v>
      </c>
      <c r="AY56" s="82">
        <v>0</v>
      </c>
      <c r="BA56" s="82">
        <v>600.14044045278672</v>
      </c>
      <c r="BB56" s="82">
        <v>590.7103506228782</v>
      </c>
      <c r="BC56" s="82">
        <v>568.75220427424551</v>
      </c>
      <c r="BD56" s="82">
        <v>583.52793852305717</v>
      </c>
      <c r="BE56" s="82">
        <v>566.71567289325026</v>
      </c>
      <c r="BF56" s="82">
        <v>319.98403128285679</v>
      </c>
      <c r="BG56" s="82">
        <v>0</v>
      </c>
      <c r="BI56" s="82">
        <v>717.82962984425956</v>
      </c>
      <c r="BJ56" s="82">
        <v>740.37930770038906</v>
      </c>
      <c r="BK56" s="82">
        <v>758.46398098188843</v>
      </c>
      <c r="BL56" s="82">
        <v>775.69100698504883</v>
      </c>
      <c r="BM56" s="82">
        <v>792.41376235842279</v>
      </c>
      <c r="BN56" s="82">
        <v>809.21523374143237</v>
      </c>
      <c r="BO56" s="82">
        <v>826.90146741554099</v>
      </c>
      <c r="BP56" s="6"/>
      <c r="BQ56" s="12">
        <v>0</v>
      </c>
      <c r="BR56" s="12">
        <v>0</v>
      </c>
      <c r="BS56" s="12">
        <v>0</v>
      </c>
      <c r="BT56" s="12">
        <v>0</v>
      </c>
      <c r="BU56" s="12">
        <v>0</v>
      </c>
      <c r="BV56" s="12">
        <v>0</v>
      </c>
      <c r="BW56" s="12">
        <v>0</v>
      </c>
      <c r="BX56" s="12">
        <v>0</v>
      </c>
      <c r="BY56" s="13"/>
      <c r="BZ56" s="12">
        <v>0</v>
      </c>
      <c r="CA56" s="12">
        <v>0</v>
      </c>
      <c r="CB56" s="12">
        <v>0</v>
      </c>
      <c r="CC56" s="12">
        <v>0</v>
      </c>
      <c r="CD56" s="12">
        <v>0</v>
      </c>
      <c r="CE56" s="12">
        <v>0</v>
      </c>
      <c r="CF56" s="12">
        <v>0</v>
      </c>
      <c r="CG56" s="11"/>
      <c r="CH56" s="12">
        <v>0</v>
      </c>
      <c r="CI56" s="12">
        <v>0</v>
      </c>
      <c r="CJ56" s="12">
        <v>0</v>
      </c>
      <c r="CK56" s="12">
        <v>0</v>
      </c>
      <c r="CL56" s="12">
        <v>0</v>
      </c>
      <c r="CM56" s="12">
        <v>0</v>
      </c>
      <c r="CN56" s="12">
        <v>0</v>
      </c>
      <c r="CO56" s="11"/>
      <c r="CP56" s="12">
        <v>0</v>
      </c>
      <c r="CQ56" s="12">
        <v>0</v>
      </c>
      <c r="CR56" s="12">
        <v>0</v>
      </c>
      <c r="CS56" s="12">
        <v>0</v>
      </c>
      <c r="CT56" s="12">
        <v>0</v>
      </c>
      <c r="CU56" s="12">
        <v>0</v>
      </c>
      <c r="CV56" s="12">
        <v>0</v>
      </c>
      <c r="CW56" s="11"/>
      <c r="CX56" s="12">
        <v>0</v>
      </c>
      <c r="CY56" s="12">
        <v>0</v>
      </c>
      <c r="CZ56" s="12">
        <v>0</v>
      </c>
      <c r="DA56" s="12">
        <v>0</v>
      </c>
      <c r="DB56" s="12">
        <v>0</v>
      </c>
      <c r="DC56" s="12">
        <v>0</v>
      </c>
      <c r="DD56" s="12">
        <v>0</v>
      </c>
      <c r="DE56" s="11"/>
      <c r="DF56" s="12">
        <v>0</v>
      </c>
      <c r="DG56" s="12">
        <v>0</v>
      </c>
      <c r="DH56" s="12">
        <v>0</v>
      </c>
      <c r="DI56" s="12">
        <v>0</v>
      </c>
      <c r="DJ56" s="12">
        <v>0</v>
      </c>
      <c r="DK56" s="12">
        <v>0</v>
      </c>
      <c r="DL56" s="12">
        <v>0</v>
      </c>
      <c r="DM56" s="11"/>
      <c r="DN56" s="11"/>
      <c r="DO56" s="11"/>
      <c r="DP56" s="11"/>
      <c r="DQ56" s="11"/>
      <c r="DR56" s="11"/>
      <c r="DS56" s="11"/>
      <c r="DT56" s="11"/>
      <c r="DU56" s="11"/>
      <c r="DV56" s="11"/>
      <c r="DW56" s="11"/>
      <c r="DX56" s="11"/>
      <c r="DY56" s="11"/>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row>
    <row r="57" spans="1:350" x14ac:dyDescent="0.25">
      <c r="A57" s="6"/>
      <c r="B57" s="184" t="str">
        <f t="shared" si="2"/>
        <v>KONČNA RABA ENERGIJE SKUPAJ IN PO GORIVIH</v>
      </c>
      <c r="C57" s="71" t="s">
        <v>78</v>
      </c>
      <c r="D57" s="107" t="s">
        <v>16</v>
      </c>
      <c r="E57" s="82">
        <v>0</v>
      </c>
      <c r="F57" s="82">
        <v>0</v>
      </c>
      <c r="G57" s="82">
        <v>0</v>
      </c>
      <c r="H57" s="82">
        <v>0</v>
      </c>
      <c r="I57" s="82">
        <v>0</v>
      </c>
      <c r="J57" s="82">
        <v>0</v>
      </c>
      <c r="K57" s="82">
        <v>0</v>
      </c>
      <c r="L57" s="82">
        <v>0</v>
      </c>
      <c r="M57" s="82">
        <v>0</v>
      </c>
      <c r="N57" s="82">
        <v>0</v>
      </c>
      <c r="O57" s="82">
        <v>0</v>
      </c>
      <c r="P57" s="82">
        <v>0</v>
      </c>
      <c r="Q57" s="82">
        <v>0</v>
      </c>
      <c r="R57" s="180"/>
      <c r="T57" s="82">
        <v>0</v>
      </c>
      <c r="U57" s="82">
        <v>0</v>
      </c>
      <c r="V57" s="82">
        <v>0</v>
      </c>
      <c r="W57" s="82">
        <v>0</v>
      </c>
      <c r="X57" s="82">
        <v>0</v>
      </c>
      <c r="Y57" s="82">
        <v>0</v>
      </c>
      <c r="Z57" s="82">
        <v>0</v>
      </c>
      <c r="AA57" s="82">
        <v>0</v>
      </c>
      <c r="AC57" s="82">
        <v>0</v>
      </c>
      <c r="AD57" s="82">
        <v>0</v>
      </c>
      <c r="AE57" s="82">
        <v>0</v>
      </c>
      <c r="AF57" s="82">
        <v>37.993460648475427</v>
      </c>
      <c r="AG57" s="82">
        <v>82.13937687530688</v>
      </c>
      <c r="AH57" s="82">
        <v>227.48913463940806</v>
      </c>
      <c r="AI57" s="82">
        <v>590.10267412177257</v>
      </c>
      <c r="AK57" s="82">
        <v>0</v>
      </c>
      <c r="AL57" s="82">
        <v>0</v>
      </c>
      <c r="AM57" s="82">
        <v>0</v>
      </c>
      <c r="AN57" s="82">
        <v>37.993460648475427</v>
      </c>
      <c r="AO57" s="82">
        <v>82.13937687530688</v>
      </c>
      <c r="AP57" s="82">
        <v>227.48913463940806</v>
      </c>
      <c r="AQ57" s="82">
        <v>590.10267412177257</v>
      </c>
      <c r="AS57" s="82">
        <v>0</v>
      </c>
      <c r="AT57" s="82">
        <v>0</v>
      </c>
      <c r="AU57" s="82">
        <v>63.194689363804898</v>
      </c>
      <c r="AV57" s="82">
        <v>102.97551856289239</v>
      </c>
      <c r="AW57" s="82">
        <v>188.90522429775015</v>
      </c>
      <c r="AX57" s="82">
        <v>479.9760469242849</v>
      </c>
      <c r="AY57" s="82">
        <v>778.46066295912681</v>
      </c>
      <c r="BA57" s="82">
        <v>0</v>
      </c>
      <c r="BB57" s="82">
        <v>0</v>
      </c>
      <c r="BC57" s="82">
        <v>63.194689363804898</v>
      </c>
      <c r="BD57" s="82">
        <v>102.97551856289239</v>
      </c>
      <c r="BE57" s="82">
        <v>188.90522429775015</v>
      </c>
      <c r="BF57" s="82">
        <v>479.9760469242849</v>
      </c>
      <c r="BG57" s="82">
        <v>778.46066295912681</v>
      </c>
      <c r="BI57" s="82">
        <v>0</v>
      </c>
      <c r="BJ57" s="82">
        <v>0</v>
      </c>
      <c r="BK57" s="82">
        <v>0</v>
      </c>
      <c r="BL57" s="82">
        <v>0</v>
      </c>
      <c r="BM57" s="82">
        <v>0</v>
      </c>
      <c r="BN57" s="82">
        <v>0</v>
      </c>
      <c r="BO57" s="82">
        <v>0</v>
      </c>
      <c r="BP57" s="6"/>
      <c r="BQ57" s="12">
        <v>0</v>
      </c>
      <c r="BR57" s="12">
        <v>0</v>
      </c>
      <c r="BS57" s="12">
        <v>0</v>
      </c>
      <c r="BT57" s="12">
        <v>0</v>
      </c>
      <c r="BU57" s="12">
        <v>0</v>
      </c>
      <c r="BV57" s="12">
        <v>0</v>
      </c>
      <c r="BW57" s="12">
        <v>0</v>
      </c>
      <c r="BX57" s="12">
        <v>0</v>
      </c>
      <c r="BY57" s="13"/>
      <c r="BZ57" s="12">
        <v>0</v>
      </c>
      <c r="CA57" s="12">
        <v>0</v>
      </c>
      <c r="CB57" s="12">
        <v>0</v>
      </c>
      <c r="CC57" s="12">
        <v>0</v>
      </c>
      <c r="CD57" s="12">
        <v>0</v>
      </c>
      <c r="CE57" s="12">
        <v>0</v>
      </c>
      <c r="CF57" s="12">
        <v>0</v>
      </c>
      <c r="CG57" s="11"/>
      <c r="CH57" s="12">
        <v>0</v>
      </c>
      <c r="CI57" s="12">
        <v>0</v>
      </c>
      <c r="CJ57" s="12">
        <v>0</v>
      </c>
      <c r="CK57" s="12">
        <v>0</v>
      </c>
      <c r="CL57" s="12">
        <v>0</v>
      </c>
      <c r="CM57" s="12">
        <v>0</v>
      </c>
      <c r="CN57" s="12">
        <v>0</v>
      </c>
      <c r="CO57" s="11"/>
      <c r="CP57" s="12">
        <v>0</v>
      </c>
      <c r="CQ57" s="12">
        <v>0</v>
      </c>
      <c r="CR57" s="12">
        <v>0</v>
      </c>
      <c r="CS57" s="12">
        <v>0</v>
      </c>
      <c r="CT57" s="12">
        <v>0</v>
      </c>
      <c r="CU57" s="12">
        <v>0</v>
      </c>
      <c r="CV57" s="12">
        <v>0</v>
      </c>
      <c r="CW57" s="11"/>
      <c r="CX57" s="12">
        <v>0</v>
      </c>
      <c r="CY57" s="12">
        <v>0</v>
      </c>
      <c r="CZ57" s="12">
        <v>0</v>
      </c>
      <c r="DA57" s="12">
        <v>0</v>
      </c>
      <c r="DB57" s="12">
        <v>0</v>
      </c>
      <c r="DC57" s="12">
        <v>0</v>
      </c>
      <c r="DD57" s="12">
        <v>0</v>
      </c>
      <c r="DE57" s="11"/>
      <c r="DF57" s="12">
        <v>0</v>
      </c>
      <c r="DG57" s="12">
        <v>0</v>
      </c>
      <c r="DH57" s="12">
        <v>0</v>
      </c>
      <c r="DI57" s="12">
        <v>0</v>
      </c>
      <c r="DJ57" s="12">
        <v>0</v>
      </c>
      <c r="DK57" s="12">
        <v>0</v>
      </c>
      <c r="DL57" s="12">
        <v>0</v>
      </c>
      <c r="DM57" s="11"/>
      <c r="DN57" s="11"/>
      <c r="DO57" s="11"/>
      <c r="DP57" s="11"/>
      <c r="DQ57" s="11"/>
      <c r="DR57" s="11"/>
      <c r="DS57" s="11"/>
      <c r="DT57" s="11"/>
      <c r="DU57" s="11"/>
      <c r="DV57" s="11"/>
      <c r="DW57" s="11"/>
      <c r="DX57" s="11"/>
      <c r="DY57" s="11"/>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row>
    <row r="58" spans="1:350" x14ac:dyDescent="0.25">
      <c r="A58" s="6"/>
      <c r="B58" s="184" t="str">
        <f t="shared" si="2"/>
        <v>KONČNA RABA ENERGIJE SKUPAJ IN PO GORIVIH</v>
      </c>
      <c r="C58" s="66" t="s">
        <v>24</v>
      </c>
      <c r="D58" s="107" t="s">
        <v>16</v>
      </c>
      <c r="E58" s="81">
        <v>451.0354447310595</v>
      </c>
      <c r="F58" s="81">
        <v>438.79430130885987</v>
      </c>
      <c r="G58" s="81">
        <v>433.20026726855832</v>
      </c>
      <c r="H58" s="81">
        <v>438.15329664101324</v>
      </c>
      <c r="I58" s="81">
        <v>627.98673195299682</v>
      </c>
      <c r="J58" s="81">
        <v>678.83802301703793</v>
      </c>
      <c r="K58" s="81">
        <v>667.10108645848857</v>
      </c>
      <c r="L58" s="81">
        <v>660.9359615016017</v>
      </c>
      <c r="M58" s="81">
        <v>702.15665018229083</v>
      </c>
      <c r="N58" s="81">
        <v>615.0654683800941</v>
      </c>
      <c r="O58" s="81">
        <v>650.89742237508369</v>
      </c>
      <c r="P58" s="81">
        <v>664.42490283748919</v>
      </c>
      <c r="Q58" s="81">
        <v>676.25537087990824</v>
      </c>
      <c r="R58" s="179"/>
      <c r="T58" s="81">
        <v>708.30570485776593</v>
      </c>
      <c r="U58" s="81">
        <v>792.34643454446837</v>
      </c>
      <c r="V58" s="81">
        <v>753.97162611834392</v>
      </c>
      <c r="W58" s="81">
        <v>724.95523895544068</v>
      </c>
      <c r="X58" s="81">
        <v>675.26365590530486</v>
      </c>
      <c r="Y58" s="81">
        <v>651.21176342037973</v>
      </c>
      <c r="Z58" s="81">
        <v>638.04293506447584</v>
      </c>
      <c r="AA58" s="81">
        <v>626.9315948946612</v>
      </c>
      <c r="AC58" s="81">
        <v>785.34594465692965</v>
      </c>
      <c r="AD58" s="81">
        <v>749.31922205913133</v>
      </c>
      <c r="AE58" s="81">
        <v>715.96441059919766</v>
      </c>
      <c r="AF58" s="81">
        <v>719.80605405770075</v>
      </c>
      <c r="AG58" s="81">
        <v>750.03356206975889</v>
      </c>
      <c r="AH58" s="81">
        <v>737.16816684959872</v>
      </c>
      <c r="AI58" s="81">
        <v>672.21625689149835</v>
      </c>
      <c r="AK58" s="81">
        <v>785.34594465692965</v>
      </c>
      <c r="AL58" s="81">
        <v>749.31922205913133</v>
      </c>
      <c r="AM58" s="81">
        <v>715.96441059919766</v>
      </c>
      <c r="AN58" s="81">
        <v>719.80605405770075</v>
      </c>
      <c r="AO58" s="81">
        <v>750.03356206975889</v>
      </c>
      <c r="AP58" s="81">
        <v>737.16816684959872</v>
      </c>
      <c r="AQ58" s="81">
        <v>672.21625689149835</v>
      </c>
      <c r="AS58" s="81">
        <v>787.02248694849777</v>
      </c>
      <c r="AT58" s="81">
        <v>767.88811920178364</v>
      </c>
      <c r="AU58" s="81">
        <v>772.00493446180667</v>
      </c>
      <c r="AV58" s="81">
        <v>708.4340054602543</v>
      </c>
      <c r="AW58" s="81">
        <v>669.22649154851433</v>
      </c>
      <c r="AX58" s="81">
        <v>673.13278453805628</v>
      </c>
      <c r="AY58" s="81">
        <v>647.59860569937769</v>
      </c>
      <c r="BA58" s="81">
        <v>787.02248694849777</v>
      </c>
      <c r="BB58" s="81">
        <v>767.88811920178364</v>
      </c>
      <c r="BC58" s="81">
        <v>772.00493446180667</v>
      </c>
      <c r="BD58" s="81">
        <v>708.4340054602543</v>
      </c>
      <c r="BE58" s="81">
        <v>669.22649154851433</v>
      </c>
      <c r="BF58" s="81">
        <v>673.13278453805628</v>
      </c>
      <c r="BG58" s="81">
        <v>647.59860569937769</v>
      </c>
      <c r="BI58" s="81">
        <v>690.55467285581256</v>
      </c>
      <c r="BJ58" s="81">
        <v>674.15441013275517</v>
      </c>
      <c r="BK58" s="81">
        <v>671.92697525617427</v>
      </c>
      <c r="BL58" s="81">
        <v>644.44988479953099</v>
      </c>
      <c r="BM58" s="81">
        <v>632.72873414698915</v>
      </c>
      <c r="BN58" s="81">
        <v>631.46130820818621</v>
      </c>
      <c r="BO58" s="81">
        <v>629.35616685720697</v>
      </c>
      <c r="BP58" s="6"/>
      <c r="BQ58" s="12">
        <v>0</v>
      </c>
      <c r="BR58" s="12">
        <v>0</v>
      </c>
      <c r="BS58" s="12">
        <v>0</v>
      </c>
      <c r="BT58" s="12">
        <v>0</v>
      </c>
      <c r="BU58" s="12">
        <v>0</v>
      </c>
      <c r="BV58" s="12">
        <v>0</v>
      </c>
      <c r="BW58" s="12">
        <v>0</v>
      </c>
      <c r="BX58" s="12">
        <v>0</v>
      </c>
      <c r="BY58" s="11"/>
      <c r="BZ58" s="12">
        <v>0</v>
      </c>
      <c r="CA58" s="12">
        <v>0</v>
      </c>
      <c r="CB58" s="12">
        <v>0</v>
      </c>
      <c r="CC58" s="12">
        <v>0</v>
      </c>
      <c r="CD58" s="12">
        <v>0</v>
      </c>
      <c r="CE58" s="12">
        <v>0</v>
      </c>
      <c r="CF58" s="12">
        <v>0</v>
      </c>
      <c r="CG58" s="11"/>
      <c r="CH58" s="12">
        <v>0</v>
      </c>
      <c r="CI58" s="12">
        <v>0</v>
      </c>
      <c r="CJ58" s="12">
        <v>0</v>
      </c>
      <c r="CK58" s="12">
        <v>0</v>
      </c>
      <c r="CL58" s="12">
        <v>0</v>
      </c>
      <c r="CM58" s="12">
        <v>0</v>
      </c>
      <c r="CN58" s="12">
        <v>0</v>
      </c>
      <c r="CO58" s="11"/>
      <c r="CP58" s="12">
        <v>0</v>
      </c>
      <c r="CQ58" s="12">
        <v>0</v>
      </c>
      <c r="CR58" s="12">
        <v>0</v>
      </c>
      <c r="CS58" s="12">
        <v>0</v>
      </c>
      <c r="CT58" s="12">
        <v>0</v>
      </c>
      <c r="CU58" s="12">
        <v>0</v>
      </c>
      <c r="CV58" s="12">
        <v>0</v>
      </c>
      <c r="CW58" s="11"/>
      <c r="CX58" s="12">
        <v>0</v>
      </c>
      <c r="CY58" s="12">
        <v>0</v>
      </c>
      <c r="CZ58" s="12">
        <v>0</v>
      </c>
      <c r="DA58" s="12">
        <v>0</v>
      </c>
      <c r="DB58" s="12">
        <v>0</v>
      </c>
      <c r="DC58" s="12">
        <v>0</v>
      </c>
      <c r="DD58" s="12">
        <v>0</v>
      </c>
      <c r="DE58" s="11"/>
      <c r="DF58" s="12">
        <v>0</v>
      </c>
      <c r="DG58" s="12">
        <v>0</v>
      </c>
      <c r="DH58" s="12">
        <v>0</v>
      </c>
      <c r="DI58" s="12">
        <v>0</v>
      </c>
      <c r="DJ58" s="12">
        <v>0</v>
      </c>
      <c r="DK58" s="12">
        <v>0</v>
      </c>
      <c r="DL58" s="12">
        <v>0</v>
      </c>
      <c r="DM58" s="11"/>
      <c r="DN58" s="11"/>
      <c r="DO58" s="11"/>
      <c r="DP58" s="11"/>
      <c r="DQ58" s="11"/>
      <c r="DR58" s="11"/>
      <c r="DS58" s="11"/>
      <c r="DT58" s="11"/>
      <c r="DU58" s="11"/>
      <c r="DV58" s="11"/>
      <c r="DW58" s="11"/>
      <c r="DX58" s="11"/>
      <c r="DY58" s="11"/>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row>
    <row r="59" spans="1:350" x14ac:dyDescent="0.25">
      <c r="A59" s="6"/>
      <c r="B59" s="184" t="str">
        <f t="shared" si="2"/>
        <v>KONČNA RABA ENERGIJE SKUPAJ IN PO GORIVIH</v>
      </c>
      <c r="C59" s="66" t="s">
        <v>23</v>
      </c>
      <c r="D59" s="107" t="s">
        <v>16</v>
      </c>
      <c r="E59" s="81">
        <v>1095.7007738607051</v>
      </c>
      <c r="F59" s="81">
        <v>1131.9862424763544</v>
      </c>
      <c r="G59" s="81">
        <v>1134.6517626827172</v>
      </c>
      <c r="H59" s="81">
        <v>1101.1177987962169</v>
      </c>
      <c r="I59" s="81">
        <v>971.10920034393814</v>
      </c>
      <c r="J59" s="81">
        <v>1027.068701633706</v>
      </c>
      <c r="K59" s="81">
        <v>1074.752966466036</v>
      </c>
      <c r="L59" s="81">
        <v>1068.6088564058471</v>
      </c>
      <c r="M59" s="81">
        <v>1073.0398968185725</v>
      </c>
      <c r="N59" s="81">
        <v>1071.3688736027516</v>
      </c>
      <c r="O59" s="81">
        <v>1099.4797936371453</v>
      </c>
      <c r="P59" s="81">
        <v>1120.0541702493551</v>
      </c>
      <c r="Q59" s="81">
        <v>1163.3575236457436</v>
      </c>
      <c r="R59" s="81">
        <v>1180.0330000000001</v>
      </c>
      <c r="T59" s="81">
        <v>1167.0884415856049</v>
      </c>
      <c r="U59" s="81">
        <v>1182.1030256529259</v>
      </c>
      <c r="V59" s="81">
        <v>1238.1257129128458</v>
      </c>
      <c r="W59" s="81">
        <v>1304.8031973993548</v>
      </c>
      <c r="X59" s="81">
        <v>1391.2504576213662</v>
      </c>
      <c r="Y59" s="81">
        <v>1475.9586076221003</v>
      </c>
      <c r="Z59" s="81">
        <v>1549.97944915416</v>
      </c>
      <c r="AA59" s="81">
        <v>1647.1836830421785</v>
      </c>
      <c r="AC59" s="81">
        <v>1164.3575930344796</v>
      </c>
      <c r="AD59" s="81">
        <v>1203.713674052434</v>
      </c>
      <c r="AE59" s="81">
        <v>1268.9562891393944</v>
      </c>
      <c r="AF59" s="81">
        <v>1389.6804032530824</v>
      </c>
      <c r="AG59" s="81">
        <v>1511.2021901888859</v>
      </c>
      <c r="AH59" s="81">
        <v>1547.783326513641</v>
      </c>
      <c r="AI59" s="81">
        <v>1612.1147118352437</v>
      </c>
      <c r="AK59" s="81">
        <v>1164.3575930344796</v>
      </c>
      <c r="AL59" s="81">
        <v>1203.713674052434</v>
      </c>
      <c r="AM59" s="81">
        <v>1268.9562891393944</v>
      </c>
      <c r="AN59" s="81">
        <v>1389.6804032530824</v>
      </c>
      <c r="AO59" s="81">
        <v>1511.2021901888859</v>
      </c>
      <c r="AP59" s="81">
        <v>1547.783326513641</v>
      </c>
      <c r="AQ59" s="81">
        <v>1612.1147118352437</v>
      </c>
      <c r="AS59" s="81">
        <v>1153.6244602622482</v>
      </c>
      <c r="AT59" s="81">
        <v>1192.0715721583806</v>
      </c>
      <c r="AU59" s="81">
        <v>1279.1708751477229</v>
      </c>
      <c r="AV59" s="81">
        <v>1435.9481376962303</v>
      </c>
      <c r="AW59" s="81">
        <v>1585.1202205273487</v>
      </c>
      <c r="AX59" s="81">
        <v>1596.1221214949674</v>
      </c>
      <c r="AY59" s="81">
        <v>1620.8747601900411</v>
      </c>
      <c r="BA59" s="81">
        <v>1153.6244602622482</v>
      </c>
      <c r="BB59" s="81">
        <v>1192.0715721583806</v>
      </c>
      <c r="BC59" s="81">
        <v>1279.1708751477229</v>
      </c>
      <c r="BD59" s="81">
        <v>1435.9481376962303</v>
      </c>
      <c r="BE59" s="81">
        <v>1585.1202205273487</v>
      </c>
      <c r="BF59" s="81">
        <v>1596.1221214949674</v>
      </c>
      <c r="BG59" s="81">
        <v>1620.8747601900411</v>
      </c>
      <c r="BI59" s="81">
        <v>1311.3654658331645</v>
      </c>
      <c r="BJ59" s="81">
        <v>1373.248370867884</v>
      </c>
      <c r="BK59" s="81">
        <v>1448.9293198475714</v>
      </c>
      <c r="BL59" s="81">
        <v>1533.3989622379609</v>
      </c>
      <c r="BM59" s="81">
        <v>1614.5858873862737</v>
      </c>
      <c r="BN59" s="81">
        <v>1685.5625946019238</v>
      </c>
      <c r="BO59" s="81">
        <v>1769.7374945974495</v>
      </c>
      <c r="BP59" s="6"/>
      <c r="BQ59" s="12">
        <v>0</v>
      </c>
      <c r="BR59" s="12">
        <v>0</v>
      </c>
      <c r="BS59" s="12">
        <v>0</v>
      </c>
      <c r="BT59" s="12">
        <v>0</v>
      </c>
      <c r="BU59" s="12">
        <v>0</v>
      </c>
      <c r="BV59" s="12">
        <v>0</v>
      </c>
      <c r="BW59" s="12">
        <v>0</v>
      </c>
      <c r="BX59" s="12">
        <v>0</v>
      </c>
      <c r="BY59" s="11"/>
      <c r="BZ59" s="12">
        <v>0</v>
      </c>
      <c r="CA59" s="12">
        <v>0</v>
      </c>
      <c r="CB59" s="12">
        <v>0</v>
      </c>
      <c r="CC59" s="12">
        <v>0</v>
      </c>
      <c r="CD59" s="12">
        <v>0</v>
      </c>
      <c r="CE59" s="12">
        <v>0</v>
      </c>
      <c r="CF59" s="12">
        <v>0</v>
      </c>
      <c r="CG59" s="11"/>
      <c r="CH59" s="12">
        <v>0</v>
      </c>
      <c r="CI59" s="12">
        <v>0</v>
      </c>
      <c r="CJ59" s="12">
        <v>0</v>
      </c>
      <c r="CK59" s="12">
        <v>0</v>
      </c>
      <c r="CL59" s="12">
        <v>0</v>
      </c>
      <c r="CM59" s="12">
        <v>0</v>
      </c>
      <c r="CN59" s="12">
        <v>0</v>
      </c>
      <c r="CO59" s="11"/>
      <c r="CP59" s="12">
        <v>0</v>
      </c>
      <c r="CQ59" s="12">
        <v>0</v>
      </c>
      <c r="CR59" s="12">
        <v>0</v>
      </c>
      <c r="CS59" s="12">
        <v>0</v>
      </c>
      <c r="CT59" s="12">
        <v>0</v>
      </c>
      <c r="CU59" s="12">
        <v>0</v>
      </c>
      <c r="CV59" s="12">
        <v>0</v>
      </c>
      <c r="CW59" s="11"/>
      <c r="CX59" s="12">
        <v>0</v>
      </c>
      <c r="CY59" s="12">
        <v>0</v>
      </c>
      <c r="CZ59" s="12">
        <v>0</v>
      </c>
      <c r="DA59" s="12">
        <v>0</v>
      </c>
      <c r="DB59" s="12">
        <v>0</v>
      </c>
      <c r="DC59" s="12">
        <v>0</v>
      </c>
      <c r="DD59" s="12">
        <v>0</v>
      </c>
      <c r="DE59" s="11"/>
      <c r="DF59" s="12">
        <v>0</v>
      </c>
      <c r="DG59" s="12">
        <v>0</v>
      </c>
      <c r="DH59" s="12">
        <v>0</v>
      </c>
      <c r="DI59" s="12">
        <v>0</v>
      </c>
      <c r="DJ59" s="12">
        <v>0</v>
      </c>
      <c r="DK59" s="12">
        <v>0</v>
      </c>
      <c r="DL59" s="12">
        <v>0</v>
      </c>
      <c r="DM59" s="11"/>
      <c r="DN59" s="11"/>
      <c r="DO59" s="11"/>
      <c r="DP59" s="11"/>
      <c r="DQ59" s="11"/>
      <c r="DR59" s="11"/>
      <c r="DS59" s="11"/>
      <c r="DT59" s="11"/>
      <c r="DU59" s="11"/>
      <c r="DV59" s="11"/>
      <c r="DW59" s="11"/>
      <c r="DX59" s="11"/>
      <c r="DY59" s="11"/>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row>
    <row r="60" spans="1:350" x14ac:dyDescent="0.25">
      <c r="A60" s="6"/>
      <c r="B60" s="184" t="str">
        <f t="shared" si="2"/>
        <v>KONČNA RABA ENERGIJE SKUPAJ IN PO GORIVIH</v>
      </c>
      <c r="C60" s="66" t="s">
        <v>22</v>
      </c>
      <c r="D60" s="107" t="s">
        <v>16</v>
      </c>
      <c r="E60" s="81">
        <v>195.71032769657015</v>
      </c>
      <c r="F60" s="81">
        <v>189.29346995318619</v>
      </c>
      <c r="G60" s="81">
        <v>168.69685678800036</v>
      </c>
      <c r="H60" s="81">
        <v>184.31737842743863</v>
      </c>
      <c r="I60" s="81">
        <v>179.4414588707366</v>
      </c>
      <c r="J60" s="81">
        <v>191.80001433075378</v>
      </c>
      <c r="K60" s="81">
        <v>190.48683959109582</v>
      </c>
      <c r="L60" s="81">
        <v>182.58130314321201</v>
      </c>
      <c r="M60" s="81">
        <v>182.96362376994364</v>
      </c>
      <c r="N60" s="81">
        <v>153.93123626636094</v>
      </c>
      <c r="O60" s="81">
        <v>169.23693512945448</v>
      </c>
      <c r="P60" s="81">
        <v>174.57320626731629</v>
      </c>
      <c r="Q60" s="81">
        <v>181.05567497850387</v>
      </c>
      <c r="R60" s="179"/>
      <c r="T60" s="81">
        <v>180.89850134345343</v>
      </c>
      <c r="U60" s="81">
        <v>175.97337761286366</v>
      </c>
      <c r="V60" s="81">
        <v>167.90171803590428</v>
      </c>
      <c r="W60" s="81">
        <v>165.8714530590087</v>
      </c>
      <c r="X60" s="81">
        <v>159.75498771588079</v>
      </c>
      <c r="Y60" s="81">
        <v>155.13043287334298</v>
      </c>
      <c r="Z60" s="81">
        <v>153.21096097848041</v>
      </c>
      <c r="AA60" s="81">
        <v>152.37958130614157</v>
      </c>
      <c r="AC60" s="81">
        <v>177.2730771613497</v>
      </c>
      <c r="AD60" s="81">
        <v>165.73615208505973</v>
      </c>
      <c r="AE60" s="81">
        <v>156.75008444253839</v>
      </c>
      <c r="AF60" s="81">
        <v>151.43237807741698</v>
      </c>
      <c r="AG60" s="81">
        <v>146.81471086259987</v>
      </c>
      <c r="AH60" s="81">
        <v>148.03323581841477</v>
      </c>
      <c r="AI60" s="81">
        <v>150.59308551188718</v>
      </c>
      <c r="AK60" s="81">
        <v>177.2730771613497</v>
      </c>
      <c r="AL60" s="81">
        <v>165.73615208505973</v>
      </c>
      <c r="AM60" s="81">
        <v>156.75008444253839</v>
      </c>
      <c r="AN60" s="81">
        <v>151.43237807741698</v>
      </c>
      <c r="AO60" s="81">
        <v>146.81471086259987</v>
      </c>
      <c r="AP60" s="81">
        <v>148.03323581841477</v>
      </c>
      <c r="AQ60" s="81">
        <v>150.59308551188718</v>
      </c>
      <c r="AS60" s="81">
        <v>176.74992189920314</v>
      </c>
      <c r="AT60" s="81">
        <v>165.66654955691899</v>
      </c>
      <c r="AU60" s="81">
        <v>154.72873424536311</v>
      </c>
      <c r="AV60" s="81">
        <v>150.48832752006089</v>
      </c>
      <c r="AW60" s="81">
        <v>148.12881087805891</v>
      </c>
      <c r="AX60" s="81">
        <v>150.48530550273563</v>
      </c>
      <c r="AY60" s="81">
        <v>155.19073892383548</v>
      </c>
      <c r="BA60" s="81">
        <v>176.74992189920314</v>
      </c>
      <c r="BB60" s="81">
        <v>165.66654955691899</v>
      </c>
      <c r="BC60" s="81">
        <v>154.72873424536311</v>
      </c>
      <c r="BD60" s="81">
        <v>150.48832752006089</v>
      </c>
      <c r="BE60" s="81">
        <v>148.12881087805891</v>
      </c>
      <c r="BF60" s="81">
        <v>150.48530550273563</v>
      </c>
      <c r="BG60" s="81">
        <v>155.19073892383548</v>
      </c>
      <c r="BI60" s="81">
        <v>191.11960353973689</v>
      </c>
      <c r="BJ60" s="81">
        <v>191.25492781808899</v>
      </c>
      <c r="BK60" s="81">
        <v>194.08058130612051</v>
      </c>
      <c r="BL60" s="81">
        <v>198.43988645963921</v>
      </c>
      <c r="BM60" s="81">
        <v>202.88631941571563</v>
      </c>
      <c r="BN60" s="81">
        <v>208.76989457424969</v>
      </c>
      <c r="BO60" s="81">
        <v>215.20279871108482</v>
      </c>
      <c r="BP60" s="6"/>
      <c r="BQ60" s="12">
        <v>0</v>
      </c>
      <c r="BR60" s="12">
        <v>0</v>
      </c>
      <c r="BS60" s="12">
        <v>0</v>
      </c>
      <c r="BT60" s="12">
        <v>0</v>
      </c>
      <c r="BU60" s="12">
        <v>0</v>
      </c>
      <c r="BV60" s="12">
        <v>0</v>
      </c>
      <c r="BW60" s="12">
        <v>0</v>
      </c>
      <c r="BX60" s="12">
        <v>0</v>
      </c>
      <c r="BY60" s="11"/>
      <c r="BZ60" s="12">
        <v>0</v>
      </c>
      <c r="CA60" s="12">
        <v>0</v>
      </c>
      <c r="CB60" s="12">
        <v>0</v>
      </c>
      <c r="CC60" s="12">
        <v>0</v>
      </c>
      <c r="CD60" s="12">
        <v>0</v>
      </c>
      <c r="CE60" s="12">
        <v>0</v>
      </c>
      <c r="CF60" s="12">
        <v>0</v>
      </c>
      <c r="CG60" s="11"/>
      <c r="CH60" s="12">
        <v>0</v>
      </c>
      <c r="CI60" s="12">
        <v>0</v>
      </c>
      <c r="CJ60" s="12">
        <v>0</v>
      </c>
      <c r="CK60" s="12">
        <v>0</v>
      </c>
      <c r="CL60" s="12">
        <v>0</v>
      </c>
      <c r="CM60" s="12">
        <v>0</v>
      </c>
      <c r="CN60" s="12">
        <v>0</v>
      </c>
      <c r="CO60" s="11"/>
      <c r="CP60" s="12">
        <v>0</v>
      </c>
      <c r="CQ60" s="12">
        <v>0</v>
      </c>
      <c r="CR60" s="12">
        <v>0</v>
      </c>
      <c r="CS60" s="12">
        <v>0</v>
      </c>
      <c r="CT60" s="12">
        <v>0</v>
      </c>
      <c r="CU60" s="12">
        <v>0</v>
      </c>
      <c r="CV60" s="12">
        <v>0</v>
      </c>
      <c r="CW60" s="11"/>
      <c r="CX60" s="12">
        <v>0</v>
      </c>
      <c r="CY60" s="12">
        <v>0</v>
      </c>
      <c r="CZ60" s="12">
        <v>0</v>
      </c>
      <c r="DA60" s="12">
        <v>0</v>
      </c>
      <c r="DB60" s="12">
        <v>0</v>
      </c>
      <c r="DC60" s="12">
        <v>0</v>
      </c>
      <c r="DD60" s="12">
        <v>0</v>
      </c>
      <c r="DE60" s="11"/>
      <c r="DF60" s="12">
        <v>0</v>
      </c>
      <c r="DG60" s="12">
        <v>0</v>
      </c>
      <c r="DH60" s="12">
        <v>0</v>
      </c>
      <c r="DI60" s="12">
        <v>0</v>
      </c>
      <c r="DJ60" s="12">
        <v>0</v>
      </c>
      <c r="DK60" s="12">
        <v>0</v>
      </c>
      <c r="DL60" s="12">
        <v>0</v>
      </c>
      <c r="DM60" s="11"/>
      <c r="DN60" s="11"/>
      <c r="DO60" s="11"/>
      <c r="DP60" s="11"/>
      <c r="DQ60" s="11"/>
      <c r="DR60" s="11"/>
      <c r="DS60" s="11"/>
      <c r="DT60" s="11"/>
      <c r="DU60" s="11"/>
      <c r="DV60" s="11"/>
      <c r="DW60" s="11"/>
      <c r="DX60" s="11"/>
      <c r="DY60" s="11"/>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row>
    <row r="61" spans="1:350" x14ac:dyDescent="0.25">
      <c r="A61" s="6"/>
      <c r="B61" s="184" t="str">
        <f t="shared" si="2"/>
        <v>KONČNA RABA ENERGIJE SKUPAJ IN PO GORIVIH</v>
      </c>
      <c r="C61" s="66" t="s">
        <v>21</v>
      </c>
      <c r="D61" s="107" t="s">
        <v>16</v>
      </c>
      <c r="E61" s="81">
        <v>0</v>
      </c>
      <c r="F61" s="81">
        <v>0</v>
      </c>
      <c r="G61" s="81">
        <v>0</v>
      </c>
      <c r="H61" s="81">
        <v>0</v>
      </c>
      <c r="I61" s="81">
        <v>0</v>
      </c>
      <c r="J61" s="81">
        <v>0</v>
      </c>
      <c r="K61" s="81">
        <v>0</v>
      </c>
      <c r="L61" s="81">
        <v>0</v>
      </c>
      <c r="M61" s="81">
        <v>0</v>
      </c>
      <c r="N61" s="81">
        <v>0</v>
      </c>
      <c r="O61" s="81">
        <v>0</v>
      </c>
      <c r="P61" s="81">
        <v>0</v>
      </c>
      <c r="Q61" s="81">
        <v>0</v>
      </c>
      <c r="R61" s="179"/>
      <c r="T61" s="81">
        <v>0</v>
      </c>
      <c r="U61" s="81">
        <v>0</v>
      </c>
      <c r="V61" s="81">
        <v>0</v>
      </c>
      <c r="W61" s="81">
        <v>2.2740039164030228</v>
      </c>
      <c r="X61" s="81">
        <v>8.1628577854701714</v>
      </c>
      <c r="Y61" s="81">
        <v>17.26115074792035</v>
      </c>
      <c r="Z61" s="81">
        <v>28.64545350729788</v>
      </c>
      <c r="AA61" s="81">
        <v>43.482379684051061</v>
      </c>
      <c r="AC61" s="81">
        <v>0</v>
      </c>
      <c r="AD61" s="81">
        <v>0</v>
      </c>
      <c r="AE61" s="81">
        <v>0.53350375683465123</v>
      </c>
      <c r="AF61" s="81">
        <v>6.2291440847927877</v>
      </c>
      <c r="AG61" s="81">
        <v>20.820704356521318</v>
      </c>
      <c r="AH61" s="81">
        <v>44.345193119791887</v>
      </c>
      <c r="AI61" s="81">
        <v>84.371230083141867</v>
      </c>
      <c r="AK61" s="81">
        <v>0</v>
      </c>
      <c r="AL61" s="81">
        <v>0</v>
      </c>
      <c r="AM61" s="81">
        <v>0.53350375683465123</v>
      </c>
      <c r="AN61" s="81">
        <v>6.2291440847927877</v>
      </c>
      <c r="AO61" s="81">
        <v>20.820704356521318</v>
      </c>
      <c r="AP61" s="81">
        <v>44.345193119791887</v>
      </c>
      <c r="AQ61" s="81">
        <v>84.371230083141867</v>
      </c>
      <c r="AS61" s="81">
        <v>0</v>
      </c>
      <c r="AT61" s="81">
        <v>0</v>
      </c>
      <c r="AU61" s="81">
        <v>9.5918799416768827</v>
      </c>
      <c r="AV61" s="81">
        <v>33.506606258547158</v>
      </c>
      <c r="AW61" s="81">
        <v>63.315281550163846</v>
      </c>
      <c r="AX61" s="81">
        <v>98.180757671640549</v>
      </c>
      <c r="AY61" s="81">
        <v>144.71219110461291</v>
      </c>
      <c r="BA61" s="81">
        <v>0</v>
      </c>
      <c r="BB61" s="81">
        <v>0</v>
      </c>
      <c r="BC61" s="81">
        <v>9.5918799416768827</v>
      </c>
      <c r="BD61" s="81">
        <v>33.506606258547158</v>
      </c>
      <c r="BE61" s="81">
        <v>63.315281550163846</v>
      </c>
      <c r="BF61" s="81">
        <v>98.180757671640549</v>
      </c>
      <c r="BG61" s="81">
        <v>144.71219110461291</v>
      </c>
      <c r="BI61" s="81">
        <v>0</v>
      </c>
      <c r="BJ61" s="81">
        <v>0</v>
      </c>
      <c r="BK61" s="81">
        <v>0</v>
      </c>
      <c r="BL61" s="81">
        <v>0</v>
      </c>
      <c r="BM61" s="81">
        <v>0</v>
      </c>
      <c r="BN61" s="81">
        <v>0</v>
      </c>
      <c r="BO61" s="81">
        <v>0</v>
      </c>
      <c r="BP61" s="6"/>
      <c r="BQ61" s="12">
        <v>0</v>
      </c>
      <c r="BR61" s="12">
        <v>0</v>
      </c>
      <c r="BS61" s="12">
        <v>0</v>
      </c>
      <c r="BT61" s="12">
        <v>0</v>
      </c>
      <c r="BU61" s="12">
        <v>0</v>
      </c>
      <c r="BV61" s="12">
        <v>0</v>
      </c>
      <c r="BW61" s="12">
        <v>0</v>
      </c>
      <c r="BX61" s="12">
        <v>0</v>
      </c>
      <c r="BY61" s="11"/>
      <c r="BZ61" s="12">
        <v>0</v>
      </c>
      <c r="CA61" s="12">
        <v>0</v>
      </c>
      <c r="CB61" s="12">
        <v>0</v>
      </c>
      <c r="CC61" s="12">
        <v>0</v>
      </c>
      <c r="CD61" s="12">
        <v>0</v>
      </c>
      <c r="CE61" s="12">
        <v>0</v>
      </c>
      <c r="CF61" s="12">
        <v>0</v>
      </c>
      <c r="CG61" s="11"/>
      <c r="CH61" s="12">
        <v>0</v>
      </c>
      <c r="CI61" s="12">
        <v>0</v>
      </c>
      <c r="CJ61" s="12">
        <v>0</v>
      </c>
      <c r="CK61" s="12">
        <v>0</v>
      </c>
      <c r="CL61" s="12">
        <v>0</v>
      </c>
      <c r="CM61" s="12">
        <v>0</v>
      </c>
      <c r="CN61" s="12">
        <v>0</v>
      </c>
      <c r="CO61" s="11"/>
      <c r="CP61" s="12">
        <v>0</v>
      </c>
      <c r="CQ61" s="12">
        <v>0</v>
      </c>
      <c r="CR61" s="12">
        <v>0</v>
      </c>
      <c r="CS61" s="12">
        <v>0</v>
      </c>
      <c r="CT61" s="12">
        <v>0</v>
      </c>
      <c r="CU61" s="12">
        <v>0</v>
      </c>
      <c r="CV61" s="12">
        <v>0</v>
      </c>
      <c r="CW61" s="11"/>
      <c r="CX61" s="12">
        <v>0</v>
      </c>
      <c r="CY61" s="12">
        <v>0</v>
      </c>
      <c r="CZ61" s="12">
        <v>0</v>
      </c>
      <c r="DA61" s="12">
        <v>0</v>
      </c>
      <c r="DB61" s="12">
        <v>0</v>
      </c>
      <c r="DC61" s="12">
        <v>0</v>
      </c>
      <c r="DD61" s="12">
        <v>0</v>
      </c>
      <c r="DE61" s="11"/>
      <c r="DF61" s="12">
        <v>0</v>
      </c>
      <c r="DG61" s="12">
        <v>0</v>
      </c>
      <c r="DH61" s="12">
        <v>0</v>
      </c>
      <c r="DI61" s="12">
        <v>0</v>
      </c>
      <c r="DJ61" s="12">
        <v>0</v>
      </c>
      <c r="DK61" s="12">
        <v>0</v>
      </c>
      <c r="DL61" s="12">
        <v>0</v>
      </c>
      <c r="DM61" s="11"/>
      <c r="DN61" s="11"/>
      <c r="DO61" s="11"/>
      <c r="DP61" s="11"/>
      <c r="DQ61" s="11"/>
      <c r="DR61" s="11"/>
      <c r="DS61" s="11"/>
      <c r="DT61" s="11"/>
      <c r="DU61" s="11"/>
      <c r="DV61" s="11"/>
      <c r="DW61" s="11"/>
      <c r="DX61" s="11"/>
      <c r="DY61" s="11"/>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row>
    <row r="62" spans="1:350" x14ac:dyDescent="0.25">
      <c r="A62" s="6"/>
      <c r="B62" s="162" t="s">
        <v>123</v>
      </c>
      <c r="C62" s="166"/>
      <c r="D62" s="166"/>
      <c r="E62" s="166"/>
      <c r="F62" s="166"/>
      <c r="G62" s="166"/>
      <c r="H62" s="166"/>
      <c r="I62" s="166"/>
      <c r="J62" s="166"/>
      <c r="K62" s="166"/>
      <c r="L62" s="166"/>
      <c r="M62" s="166"/>
      <c r="N62" s="166"/>
      <c r="O62" s="166"/>
      <c r="P62" s="166"/>
      <c r="Q62" s="166"/>
      <c r="R62" s="175"/>
      <c r="S62" s="167"/>
      <c r="T62" s="166"/>
      <c r="U62" s="166"/>
      <c r="V62" s="166"/>
      <c r="W62" s="166"/>
      <c r="X62" s="166"/>
      <c r="Y62" s="166"/>
      <c r="Z62" s="166"/>
      <c r="AA62" s="166"/>
      <c r="AB62" s="167"/>
      <c r="AC62" s="166"/>
      <c r="AD62" s="166"/>
      <c r="AE62" s="166"/>
      <c r="AF62" s="166"/>
      <c r="AG62" s="166"/>
      <c r="AH62" s="166"/>
      <c r="AI62" s="166"/>
      <c r="AJ62" s="167"/>
      <c r="AK62" s="166"/>
      <c r="AL62" s="166"/>
      <c r="AM62" s="166"/>
      <c r="AN62" s="166"/>
      <c r="AO62" s="166"/>
      <c r="AP62" s="166"/>
      <c r="AQ62" s="166"/>
      <c r="AR62" s="167"/>
      <c r="AS62" s="166"/>
      <c r="AT62" s="166"/>
      <c r="AU62" s="166"/>
      <c r="AV62" s="166"/>
      <c r="AW62" s="166"/>
      <c r="AX62" s="166"/>
      <c r="AY62" s="166"/>
      <c r="AZ62" s="167"/>
      <c r="BA62" s="166"/>
      <c r="BB62" s="166"/>
      <c r="BC62" s="166"/>
      <c r="BD62" s="166"/>
      <c r="BE62" s="166"/>
      <c r="BF62" s="166"/>
      <c r="BG62" s="166"/>
      <c r="BH62" s="167"/>
      <c r="BI62" s="27"/>
      <c r="BJ62" s="27"/>
      <c r="BK62" s="27"/>
      <c r="BL62" s="27"/>
      <c r="BM62" s="27"/>
      <c r="BN62" s="27"/>
      <c r="BO62" s="27"/>
      <c r="BP62" s="6"/>
      <c r="BQ62" s="12"/>
      <c r="BR62" s="12"/>
      <c r="BS62" s="12"/>
      <c r="BT62" s="12"/>
      <c r="BU62" s="12"/>
      <c r="BV62" s="12"/>
      <c r="BW62" s="12"/>
      <c r="BX62" s="12"/>
      <c r="BY62" s="11"/>
      <c r="BZ62" s="12"/>
      <c r="CA62" s="12"/>
      <c r="CB62" s="12"/>
      <c r="CC62" s="12"/>
      <c r="CD62" s="12"/>
      <c r="CE62" s="12"/>
      <c r="CF62" s="12"/>
      <c r="CG62" s="11"/>
      <c r="CH62" s="12"/>
      <c r="CI62" s="12"/>
      <c r="CJ62" s="12"/>
      <c r="CK62" s="12"/>
      <c r="CL62" s="12"/>
      <c r="CM62" s="12"/>
      <c r="CN62" s="12"/>
      <c r="CO62" s="11"/>
      <c r="CP62" s="12"/>
      <c r="CQ62" s="12"/>
      <c r="CR62" s="12"/>
      <c r="CS62" s="12"/>
      <c r="CT62" s="12"/>
      <c r="CU62" s="12"/>
      <c r="CV62" s="12"/>
      <c r="CW62" s="11"/>
      <c r="CX62" s="12"/>
      <c r="CY62" s="12"/>
      <c r="CZ62" s="12"/>
      <c r="DA62" s="12"/>
      <c r="DB62" s="12"/>
      <c r="DC62" s="12"/>
      <c r="DD62" s="12"/>
      <c r="DE62" s="11"/>
      <c r="DF62" s="12"/>
      <c r="DG62" s="12"/>
      <c r="DH62" s="12"/>
      <c r="DI62" s="12"/>
      <c r="DJ62" s="12"/>
      <c r="DK62" s="12"/>
      <c r="DL62" s="12"/>
      <c r="DM62" s="11"/>
      <c r="DN62" s="11"/>
      <c r="DO62" s="11"/>
      <c r="DP62" s="11"/>
      <c r="DQ62" s="11"/>
      <c r="DR62" s="11"/>
      <c r="DS62" s="11"/>
      <c r="DT62" s="11"/>
      <c r="DU62" s="11"/>
      <c r="DV62" s="11"/>
      <c r="DW62" s="11"/>
      <c r="DX62" s="11"/>
      <c r="DY62" s="11"/>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row>
    <row r="63" spans="1:350" x14ac:dyDescent="0.25">
      <c r="A63" s="6"/>
      <c r="B63" s="184" t="str">
        <f>$C$50</f>
        <v>Končna raba energije</v>
      </c>
      <c r="C63" s="83" t="s">
        <v>20</v>
      </c>
      <c r="D63" s="108" t="s">
        <v>16</v>
      </c>
      <c r="E63" s="84">
        <v>1647.0234539505113</v>
      </c>
      <c r="F63" s="84">
        <v>1698.0939681857267</v>
      </c>
      <c r="G63" s="84">
        <v>1607.905054194134</v>
      </c>
      <c r="H63" s="84">
        <v>1484.8226070507308</v>
      </c>
      <c r="I63" s="84">
        <v>1219.6579204276261</v>
      </c>
      <c r="J63" s="84">
        <v>1270.7553333811024</v>
      </c>
      <c r="K63" s="84">
        <v>1233.7980441626062</v>
      </c>
      <c r="L63" s="84">
        <v>1203.2907148179995</v>
      </c>
      <c r="M63" s="84">
        <v>1194.5260287331614</v>
      </c>
      <c r="N63" s="84">
        <v>1227.6723923521545</v>
      </c>
      <c r="O63" s="84">
        <v>1227.1702321104422</v>
      </c>
      <c r="P63" s="84">
        <v>1238.887735669246</v>
      </c>
      <c r="Q63" s="84">
        <v>1292.4959246680044</v>
      </c>
      <c r="R63" s="181"/>
      <c r="T63" s="84">
        <v>1282.8528472938758</v>
      </c>
      <c r="U63" s="84">
        <v>1310.420297903564</v>
      </c>
      <c r="V63" s="84">
        <v>1354.2673237489064</v>
      </c>
      <c r="W63" s="84">
        <v>1403.0250954471121</v>
      </c>
      <c r="X63" s="84">
        <v>1439.9044022370122</v>
      </c>
      <c r="Y63" s="84">
        <v>1480.7019617054566</v>
      </c>
      <c r="Z63" s="84">
        <v>1521.8873139092766</v>
      </c>
      <c r="AA63" s="84">
        <v>1561.9408424997414</v>
      </c>
      <c r="AC63" s="84">
        <v>1310.2111351841118</v>
      </c>
      <c r="AD63" s="84">
        <v>1343.5991368636974</v>
      </c>
      <c r="AE63" s="84">
        <v>1370.0518905213471</v>
      </c>
      <c r="AF63" s="84">
        <v>1399.0162480654853</v>
      </c>
      <c r="AG63" s="84">
        <v>1417.8666092485773</v>
      </c>
      <c r="AH63" s="84">
        <v>1392.691052227106</v>
      </c>
      <c r="AI63" s="84">
        <v>1388.1755180249247</v>
      </c>
      <c r="AK63" s="84">
        <v>1310.2111351841118</v>
      </c>
      <c r="AL63" s="84">
        <v>1343.5991368636974</v>
      </c>
      <c r="AM63" s="84">
        <v>1370.0518905213471</v>
      </c>
      <c r="AN63" s="84">
        <v>1399.0162480654853</v>
      </c>
      <c r="AO63" s="84">
        <v>1417.8666092485773</v>
      </c>
      <c r="AP63" s="84">
        <v>1392.691052227106</v>
      </c>
      <c r="AQ63" s="84">
        <v>1388.1755180249247</v>
      </c>
      <c r="AS63" s="84">
        <v>1287.3880017491433</v>
      </c>
      <c r="AT63" s="84">
        <v>1286.5976768953901</v>
      </c>
      <c r="AU63" s="84">
        <v>1282.9087875586581</v>
      </c>
      <c r="AV63" s="84">
        <v>1306.1689739048961</v>
      </c>
      <c r="AW63" s="84">
        <v>1313.050690222914</v>
      </c>
      <c r="AX63" s="84">
        <v>1274.2063039849118</v>
      </c>
      <c r="AY63" s="84">
        <v>1254.5244833118745</v>
      </c>
      <c r="BA63" s="84">
        <v>1287.3880017491433</v>
      </c>
      <c r="BB63" s="84">
        <v>1286.5976768953901</v>
      </c>
      <c r="BC63" s="84">
        <v>1282.9087875586581</v>
      </c>
      <c r="BD63" s="84">
        <v>1306.1689739048961</v>
      </c>
      <c r="BE63" s="84">
        <v>1313.050690222914</v>
      </c>
      <c r="BF63" s="84">
        <v>1274.2063039849118</v>
      </c>
      <c r="BG63" s="84">
        <v>1254.5244833118745</v>
      </c>
      <c r="BI63" s="84">
        <v>1544.9750600071668</v>
      </c>
      <c r="BJ63" s="84">
        <v>1607.699897310164</v>
      </c>
      <c r="BK63" s="84">
        <v>1679.493393715966</v>
      </c>
      <c r="BL63" s="84">
        <v>1752.517379078558</v>
      </c>
      <c r="BM63" s="84">
        <v>1818.4055838739298</v>
      </c>
      <c r="BN63" s="84">
        <v>1884.9740426875032</v>
      </c>
      <c r="BO63" s="84">
        <v>1950.5591205425876</v>
      </c>
      <c r="BQ63" s="12">
        <v>0</v>
      </c>
      <c r="BR63" s="12">
        <v>0</v>
      </c>
      <c r="BS63" s="12">
        <v>0</v>
      </c>
      <c r="BT63" s="12">
        <v>0</v>
      </c>
      <c r="BU63" s="12">
        <v>0</v>
      </c>
      <c r="BV63" s="12">
        <v>0</v>
      </c>
      <c r="BW63" s="12">
        <v>0</v>
      </c>
      <c r="BX63" s="12">
        <v>0</v>
      </c>
      <c r="BY63" s="11"/>
      <c r="BZ63" s="12">
        <v>0</v>
      </c>
      <c r="CA63" s="12">
        <v>0</v>
      </c>
      <c r="CB63" s="12">
        <v>0</v>
      </c>
      <c r="CC63" s="12">
        <v>0</v>
      </c>
      <c r="CD63" s="12">
        <v>0</v>
      </c>
      <c r="CE63" s="12">
        <v>0</v>
      </c>
      <c r="CF63" s="12">
        <v>0</v>
      </c>
      <c r="CG63" s="11"/>
      <c r="CH63" s="12">
        <v>0</v>
      </c>
      <c r="CI63" s="12">
        <v>0</v>
      </c>
      <c r="CJ63" s="12">
        <v>0</v>
      </c>
      <c r="CK63" s="12">
        <v>0</v>
      </c>
      <c r="CL63" s="12">
        <v>0</v>
      </c>
      <c r="CM63" s="12">
        <v>0</v>
      </c>
      <c r="CN63" s="12">
        <v>0</v>
      </c>
      <c r="CO63" s="11"/>
      <c r="CP63" s="12">
        <v>0</v>
      </c>
      <c r="CQ63" s="12">
        <v>0</v>
      </c>
      <c r="CR63" s="12">
        <v>0</v>
      </c>
      <c r="CS63" s="12">
        <v>0</v>
      </c>
      <c r="CT63" s="12">
        <v>0</v>
      </c>
      <c r="CU63" s="12">
        <v>0</v>
      </c>
      <c r="CV63" s="12">
        <v>0</v>
      </c>
      <c r="CW63" s="11"/>
      <c r="CX63" s="12">
        <v>0</v>
      </c>
      <c r="CY63" s="12">
        <v>0</v>
      </c>
      <c r="CZ63" s="12">
        <v>0</v>
      </c>
      <c r="DA63" s="12">
        <v>0</v>
      </c>
      <c r="DB63" s="12">
        <v>0</v>
      </c>
      <c r="DC63" s="12">
        <v>0</v>
      </c>
      <c r="DD63" s="12">
        <v>0</v>
      </c>
      <c r="DE63" s="11"/>
      <c r="DF63" s="12">
        <v>0</v>
      </c>
      <c r="DG63" s="12">
        <v>0</v>
      </c>
      <c r="DH63" s="12">
        <v>0</v>
      </c>
      <c r="DI63" s="12">
        <v>0</v>
      </c>
      <c r="DJ63" s="12">
        <v>0</v>
      </c>
      <c r="DK63" s="12">
        <v>0</v>
      </c>
      <c r="DL63" s="12">
        <v>0</v>
      </c>
      <c r="DM63" s="11"/>
      <c r="DN63" s="11"/>
      <c r="DO63" s="11"/>
      <c r="DP63" s="11"/>
      <c r="DQ63" s="11"/>
      <c r="DR63" s="11"/>
      <c r="DS63" s="11"/>
      <c r="DT63" s="11"/>
      <c r="DU63" s="11"/>
      <c r="DV63" s="11"/>
      <c r="DW63" s="11"/>
      <c r="DX63" s="11"/>
      <c r="DY63" s="11"/>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row>
    <row r="64" spans="1:350" x14ac:dyDescent="0.25">
      <c r="A64" s="6"/>
      <c r="B64" s="184" t="str">
        <f>C63</f>
        <v>Predelovalne dejavnosti in gradb.</v>
      </c>
      <c r="C64" s="85" t="s">
        <v>27</v>
      </c>
      <c r="D64" s="105" t="s">
        <v>16</v>
      </c>
      <c r="E64" s="86">
        <v>80.007731776058094</v>
      </c>
      <c r="F64" s="86">
        <v>79.031652718066297</v>
      </c>
      <c r="G64" s="86">
        <v>82.056936132607248</v>
      </c>
      <c r="H64" s="86">
        <v>80.743846016050441</v>
      </c>
      <c r="I64" s="86">
        <v>55.186695925288994</v>
      </c>
      <c r="J64" s="86">
        <v>46.932623961020347</v>
      </c>
      <c r="K64" s="86">
        <v>52.836069098117889</v>
      </c>
      <c r="L64" s="86">
        <v>49.936114741568744</v>
      </c>
      <c r="M64" s="86">
        <v>47.292121524792201</v>
      </c>
      <c r="N64" s="86">
        <v>45.019001743575046</v>
      </c>
      <c r="O64" s="86">
        <v>39.332193799560521</v>
      </c>
      <c r="P64" s="86">
        <v>35.90156919365625</v>
      </c>
      <c r="Q64" s="86">
        <v>37.836974013566447</v>
      </c>
      <c r="R64" s="182"/>
      <c r="T64" s="86">
        <v>37.839068142734298</v>
      </c>
      <c r="U64" s="86">
        <v>34.808579838336222</v>
      </c>
      <c r="V64" s="86">
        <v>29.886202276421511</v>
      </c>
      <c r="W64" s="86">
        <v>5.2727910234315463</v>
      </c>
      <c r="X64" s="86">
        <v>0</v>
      </c>
      <c r="Y64" s="86">
        <v>0</v>
      </c>
      <c r="Z64" s="86">
        <v>0</v>
      </c>
      <c r="AA64" s="86">
        <v>0</v>
      </c>
      <c r="AC64" s="86">
        <v>35.015213680843196</v>
      </c>
      <c r="AD64" s="86">
        <v>27.503754809270095</v>
      </c>
      <c r="AE64" s="86">
        <v>6.117422540514144</v>
      </c>
      <c r="AF64" s="86">
        <v>0</v>
      </c>
      <c r="AG64" s="86">
        <v>0</v>
      </c>
      <c r="AH64" s="86">
        <v>0</v>
      </c>
      <c r="AI64" s="86">
        <v>0</v>
      </c>
      <c r="AK64" s="86">
        <v>35.015213680843196</v>
      </c>
      <c r="AL64" s="86">
        <v>27.503754809270095</v>
      </c>
      <c r="AM64" s="86">
        <v>6.117422540514144</v>
      </c>
      <c r="AN64" s="86">
        <v>0</v>
      </c>
      <c r="AO64" s="86">
        <v>0</v>
      </c>
      <c r="AP64" s="86">
        <v>0</v>
      </c>
      <c r="AQ64" s="86">
        <v>0</v>
      </c>
      <c r="AS64" s="86">
        <v>34.769793944926548</v>
      </c>
      <c r="AT64" s="86">
        <v>25.749089676090144</v>
      </c>
      <c r="AU64" s="86">
        <v>3.2243931615172765</v>
      </c>
      <c r="AV64" s="86">
        <v>0</v>
      </c>
      <c r="AW64" s="86">
        <v>0</v>
      </c>
      <c r="AX64" s="86">
        <v>0</v>
      </c>
      <c r="AY64" s="86">
        <v>0</v>
      </c>
      <c r="BA64" s="86">
        <v>34.769793944926548</v>
      </c>
      <c r="BB64" s="86">
        <v>25.749089676090144</v>
      </c>
      <c r="BC64" s="86">
        <v>3.2243931615172765</v>
      </c>
      <c r="BD64" s="86">
        <v>0</v>
      </c>
      <c r="BE64" s="86">
        <v>0</v>
      </c>
      <c r="BF64" s="86">
        <v>0</v>
      </c>
      <c r="BG64" s="86">
        <v>0</v>
      </c>
      <c r="BI64" s="86">
        <v>82.241476134983785</v>
      </c>
      <c r="BJ64" s="86">
        <v>84.522441908561646</v>
      </c>
      <c r="BK64" s="86">
        <v>86.649751917858623</v>
      </c>
      <c r="BL64" s="86">
        <v>88.560832869017375</v>
      </c>
      <c r="BM64" s="86">
        <v>90.518961599187946</v>
      </c>
      <c r="BN64" s="86">
        <v>92.260005807924685</v>
      </c>
      <c r="BO64" s="86">
        <v>93.795984035938432</v>
      </c>
      <c r="BQ64" s="12">
        <v>0</v>
      </c>
      <c r="BR64" s="12">
        <v>0</v>
      </c>
      <c r="BS64" s="12">
        <v>0</v>
      </c>
      <c r="BT64" s="12">
        <v>0</v>
      </c>
      <c r="BU64" s="12">
        <v>0</v>
      </c>
      <c r="BV64" s="12">
        <v>0</v>
      </c>
      <c r="BW64" s="12">
        <v>0</v>
      </c>
      <c r="BX64" s="12">
        <v>0</v>
      </c>
      <c r="BY64" s="11"/>
      <c r="BZ64" s="12">
        <v>0</v>
      </c>
      <c r="CA64" s="12">
        <v>0</v>
      </c>
      <c r="CB64" s="12">
        <v>0</v>
      </c>
      <c r="CC64" s="12">
        <v>0</v>
      </c>
      <c r="CD64" s="12">
        <v>0</v>
      </c>
      <c r="CE64" s="12">
        <v>0</v>
      </c>
      <c r="CF64" s="12">
        <v>0</v>
      </c>
      <c r="CG64" s="11"/>
      <c r="CH64" s="12">
        <v>0</v>
      </c>
      <c r="CI64" s="12">
        <v>0</v>
      </c>
      <c r="CJ64" s="12">
        <v>0</v>
      </c>
      <c r="CK64" s="12">
        <v>0</v>
      </c>
      <c r="CL64" s="12">
        <v>0</v>
      </c>
      <c r="CM64" s="12">
        <v>0</v>
      </c>
      <c r="CN64" s="12">
        <v>0</v>
      </c>
      <c r="CO64" s="11"/>
      <c r="CP64" s="12">
        <v>0</v>
      </c>
      <c r="CQ64" s="12">
        <v>0</v>
      </c>
      <c r="CR64" s="12">
        <v>0</v>
      </c>
      <c r="CS64" s="12">
        <v>0</v>
      </c>
      <c r="CT64" s="12">
        <v>0</v>
      </c>
      <c r="CU64" s="12">
        <v>0</v>
      </c>
      <c r="CV64" s="12">
        <v>0</v>
      </c>
      <c r="CW64" s="11"/>
      <c r="CX64" s="12">
        <v>0</v>
      </c>
      <c r="CY64" s="12">
        <v>0</v>
      </c>
      <c r="CZ64" s="12">
        <v>0</v>
      </c>
      <c r="DA64" s="12">
        <v>0</v>
      </c>
      <c r="DB64" s="12">
        <v>0</v>
      </c>
      <c r="DC64" s="12">
        <v>0</v>
      </c>
      <c r="DD64" s="12">
        <v>0</v>
      </c>
      <c r="DE64" s="11"/>
      <c r="DF64" s="12">
        <v>0</v>
      </c>
      <c r="DG64" s="12">
        <v>0</v>
      </c>
      <c r="DH64" s="12">
        <v>0</v>
      </c>
      <c r="DI64" s="12">
        <v>0</v>
      </c>
      <c r="DJ64" s="12">
        <v>0</v>
      </c>
      <c r="DK64" s="12">
        <v>0</v>
      </c>
      <c r="DL64" s="12">
        <v>0</v>
      </c>
      <c r="DM64" s="11"/>
      <c r="DN64" s="11"/>
      <c r="DO64" s="11"/>
      <c r="DP64" s="11"/>
      <c r="DQ64" s="11"/>
      <c r="DR64" s="11"/>
      <c r="DS64" s="11"/>
      <c r="DT64" s="11"/>
      <c r="DU64" s="11"/>
      <c r="DV64" s="11"/>
      <c r="DW64" s="11"/>
      <c r="DX64" s="11"/>
      <c r="DY64" s="11"/>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row>
    <row r="65" spans="1:350" x14ac:dyDescent="0.25">
      <c r="A65" s="6"/>
      <c r="B65" s="184" t="str">
        <f t="shared" ref="B65:B118" si="4">B64</f>
        <v>Predelovalne dejavnosti in gradb.</v>
      </c>
      <c r="C65" s="85" t="s">
        <v>26</v>
      </c>
      <c r="D65" s="105" t="s">
        <v>16</v>
      </c>
      <c r="E65" s="86">
        <v>222.19967765357794</v>
      </c>
      <c r="F65" s="86">
        <v>260.62832435272765</v>
      </c>
      <c r="G65" s="86">
        <v>178.20242502627306</v>
      </c>
      <c r="H65" s="86">
        <v>177.84323184771185</v>
      </c>
      <c r="I65" s="86">
        <v>152.04605740574775</v>
      </c>
      <c r="J65" s="86">
        <v>124.91254585841216</v>
      </c>
      <c r="K65" s="86">
        <v>112.52591391993886</v>
      </c>
      <c r="L65" s="86">
        <v>103.20772618706408</v>
      </c>
      <c r="M65" s="86">
        <v>114.44332413776631</v>
      </c>
      <c r="N65" s="86">
        <v>108.32106071462691</v>
      </c>
      <c r="O65" s="86">
        <v>93.69389079965606</v>
      </c>
      <c r="P65" s="86">
        <v>91.469947215056834</v>
      </c>
      <c r="Q65" s="86">
        <v>94.006436705837388</v>
      </c>
      <c r="R65" s="182"/>
      <c r="T65" s="86">
        <v>94.592352154389985</v>
      </c>
      <c r="U65" s="86">
        <v>90.624928042002963</v>
      </c>
      <c r="V65" s="86">
        <v>70.126303619943201</v>
      </c>
      <c r="W65" s="86">
        <v>61.6030668040611</v>
      </c>
      <c r="X65" s="86">
        <v>51.661806873038813</v>
      </c>
      <c r="Y65" s="86">
        <v>47.922383549047083</v>
      </c>
      <c r="Z65" s="86">
        <v>44.02124937433841</v>
      </c>
      <c r="AA65" s="86">
        <v>40.518306571359105</v>
      </c>
      <c r="AC65" s="86">
        <v>86.51947020290325</v>
      </c>
      <c r="AD65" s="86">
        <v>57.507829492578921</v>
      </c>
      <c r="AE65" s="86">
        <v>38.216695022833562</v>
      </c>
      <c r="AF65" s="86">
        <v>29.776682245540734</v>
      </c>
      <c r="AG65" s="86">
        <v>27.951690312685802</v>
      </c>
      <c r="AH65" s="86">
        <v>26.335515044765927</v>
      </c>
      <c r="AI65" s="86">
        <v>24.735846700394855</v>
      </c>
      <c r="AK65" s="86">
        <v>86.51947020290325</v>
      </c>
      <c r="AL65" s="86">
        <v>57.507829492578921</v>
      </c>
      <c r="AM65" s="86">
        <v>38.216695022833562</v>
      </c>
      <c r="AN65" s="86">
        <v>29.776682245540734</v>
      </c>
      <c r="AO65" s="86">
        <v>27.951690312685802</v>
      </c>
      <c r="AP65" s="86">
        <v>26.335515044765927</v>
      </c>
      <c r="AQ65" s="86">
        <v>24.735846700394855</v>
      </c>
      <c r="AS65" s="86">
        <v>85.801059917865743</v>
      </c>
      <c r="AT65" s="86">
        <v>55.475969299052572</v>
      </c>
      <c r="AU65" s="86">
        <v>35.416473158347486</v>
      </c>
      <c r="AV65" s="86">
        <v>26.458655890743412</v>
      </c>
      <c r="AW65" s="86">
        <v>24.107117140339469</v>
      </c>
      <c r="AX65" s="86">
        <v>22.117705036066813</v>
      </c>
      <c r="AY65" s="86">
        <v>20.194078428932102</v>
      </c>
      <c r="BA65" s="86">
        <v>85.801059917865743</v>
      </c>
      <c r="BB65" s="86">
        <v>55.475969299052572</v>
      </c>
      <c r="BC65" s="86">
        <v>35.416473158347486</v>
      </c>
      <c r="BD65" s="86">
        <v>26.458655890743412</v>
      </c>
      <c r="BE65" s="86">
        <v>24.107117140339469</v>
      </c>
      <c r="BF65" s="86">
        <v>22.117705036066813</v>
      </c>
      <c r="BG65" s="86">
        <v>20.194078428932102</v>
      </c>
      <c r="BI65" s="86">
        <v>120.5472381033064</v>
      </c>
      <c r="BJ65" s="86">
        <v>125.71566882617367</v>
      </c>
      <c r="BK65" s="86">
        <v>129.32774835585923</v>
      </c>
      <c r="BL65" s="86">
        <v>132.90318844913773</v>
      </c>
      <c r="BM65" s="86">
        <v>136.03893678032134</v>
      </c>
      <c r="BN65" s="86">
        <v>139.05968072900177</v>
      </c>
      <c r="BO65" s="86">
        <v>141.57900550434218</v>
      </c>
      <c r="BQ65" s="12">
        <v>0</v>
      </c>
      <c r="BR65" s="12">
        <v>0</v>
      </c>
      <c r="BS65" s="12">
        <v>0</v>
      </c>
      <c r="BT65" s="12">
        <v>0</v>
      </c>
      <c r="BU65" s="12">
        <v>0</v>
      </c>
      <c r="BV65" s="12">
        <v>0</v>
      </c>
      <c r="BW65" s="12">
        <v>0</v>
      </c>
      <c r="BX65" s="12">
        <v>0</v>
      </c>
      <c r="BY65" s="11"/>
      <c r="BZ65" s="12">
        <v>0</v>
      </c>
      <c r="CA65" s="12">
        <v>0</v>
      </c>
      <c r="CB65" s="12">
        <v>0</v>
      </c>
      <c r="CC65" s="12">
        <v>0</v>
      </c>
      <c r="CD65" s="12">
        <v>0</v>
      </c>
      <c r="CE65" s="12">
        <v>0</v>
      </c>
      <c r="CF65" s="12">
        <v>0</v>
      </c>
      <c r="CG65" s="11"/>
      <c r="CH65" s="12">
        <v>0</v>
      </c>
      <c r="CI65" s="12">
        <v>0</v>
      </c>
      <c r="CJ65" s="12">
        <v>0</v>
      </c>
      <c r="CK65" s="12">
        <v>0</v>
      </c>
      <c r="CL65" s="12">
        <v>0</v>
      </c>
      <c r="CM65" s="12">
        <v>0</v>
      </c>
      <c r="CN65" s="12">
        <v>0</v>
      </c>
      <c r="CO65" s="11"/>
      <c r="CP65" s="12">
        <v>0</v>
      </c>
      <c r="CQ65" s="12">
        <v>0</v>
      </c>
      <c r="CR65" s="12">
        <v>0</v>
      </c>
      <c r="CS65" s="12">
        <v>0</v>
      </c>
      <c r="CT65" s="12">
        <v>0</v>
      </c>
      <c r="CU65" s="12">
        <v>0</v>
      </c>
      <c r="CV65" s="12">
        <v>0</v>
      </c>
      <c r="CW65" s="11"/>
      <c r="CX65" s="12">
        <v>0</v>
      </c>
      <c r="CY65" s="12">
        <v>0</v>
      </c>
      <c r="CZ65" s="12">
        <v>0</v>
      </c>
      <c r="DA65" s="12">
        <v>0</v>
      </c>
      <c r="DB65" s="12">
        <v>0</v>
      </c>
      <c r="DC65" s="12">
        <v>0</v>
      </c>
      <c r="DD65" s="12">
        <v>0</v>
      </c>
      <c r="DE65" s="11"/>
      <c r="DF65" s="12">
        <v>0</v>
      </c>
      <c r="DG65" s="12">
        <v>0</v>
      </c>
      <c r="DH65" s="12">
        <v>0</v>
      </c>
      <c r="DI65" s="12">
        <v>0</v>
      </c>
      <c r="DJ65" s="12">
        <v>0</v>
      </c>
      <c r="DK65" s="12">
        <v>0</v>
      </c>
      <c r="DL65" s="12">
        <v>0</v>
      </c>
      <c r="DM65" s="11"/>
      <c r="DN65" s="11"/>
      <c r="DO65" s="11"/>
      <c r="DP65" s="11"/>
      <c r="DQ65" s="11"/>
      <c r="DR65" s="11"/>
      <c r="DS65" s="11"/>
      <c r="DT65" s="11"/>
      <c r="DU65" s="11"/>
      <c r="DV65" s="11"/>
      <c r="DW65" s="11"/>
      <c r="DX65" s="11"/>
      <c r="DY65" s="11"/>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row>
    <row r="66" spans="1:350" x14ac:dyDescent="0.25">
      <c r="A66" s="6"/>
      <c r="B66" s="184" t="str">
        <f t="shared" si="4"/>
        <v>Predelovalne dejavnosti in gradb.</v>
      </c>
      <c r="C66" s="79" t="s">
        <v>30</v>
      </c>
      <c r="D66" s="105" t="s">
        <v>16</v>
      </c>
      <c r="E66" s="86"/>
      <c r="F66" s="86"/>
      <c r="G66" s="86"/>
      <c r="H66" s="86"/>
      <c r="I66" s="86"/>
      <c r="J66" s="86"/>
      <c r="K66" s="86"/>
      <c r="L66" s="86"/>
      <c r="M66" s="86"/>
      <c r="N66" s="86"/>
      <c r="O66" s="86"/>
      <c r="P66" s="86"/>
      <c r="Q66" s="86"/>
      <c r="R66" s="182"/>
      <c r="T66" s="86">
        <v>94.592352154389985</v>
      </c>
      <c r="U66" s="86">
        <v>90.624928042002963</v>
      </c>
      <c r="V66" s="86">
        <v>70.126303619943201</v>
      </c>
      <c r="W66" s="86">
        <v>61.6030668040611</v>
      </c>
      <c r="X66" s="86">
        <v>51.661806873038813</v>
      </c>
      <c r="Y66" s="86">
        <v>47.922383549047083</v>
      </c>
      <c r="Z66" s="86">
        <v>44.02124937433841</v>
      </c>
      <c r="AA66" s="86">
        <v>40.518306571359105</v>
      </c>
      <c r="AC66" s="86">
        <v>86.51947020290325</v>
      </c>
      <c r="AD66" s="86">
        <v>57.507829492578921</v>
      </c>
      <c r="AE66" s="86">
        <v>38.216695022833562</v>
      </c>
      <c r="AF66" s="86">
        <v>29.776682245540734</v>
      </c>
      <c r="AG66" s="86">
        <v>27.951690312685802</v>
      </c>
      <c r="AH66" s="86">
        <v>26.335515044765927</v>
      </c>
      <c r="AI66" s="86">
        <v>24.735846700394855</v>
      </c>
      <c r="AK66" s="86">
        <v>86.51947020290325</v>
      </c>
      <c r="AL66" s="86">
        <v>57.507829492578921</v>
      </c>
      <c r="AM66" s="86">
        <v>38.216695022833562</v>
      </c>
      <c r="AN66" s="86">
        <v>29.776682245540734</v>
      </c>
      <c r="AO66" s="86">
        <v>27.951690312685802</v>
      </c>
      <c r="AP66" s="86">
        <v>26.335515044765927</v>
      </c>
      <c r="AQ66" s="86">
        <v>24.735846700394855</v>
      </c>
      <c r="AS66" s="86">
        <v>85.801059917865743</v>
      </c>
      <c r="AT66" s="86">
        <v>55.475969299052572</v>
      </c>
      <c r="AU66" s="86">
        <v>35.416473158347486</v>
      </c>
      <c r="AV66" s="86">
        <v>26.458655890743412</v>
      </c>
      <c r="AW66" s="86">
        <v>23.329092742231126</v>
      </c>
      <c r="AX66" s="86">
        <v>17.739222018010061</v>
      </c>
      <c r="AY66" s="86">
        <v>8.6814577066621119</v>
      </c>
      <c r="BA66" s="86">
        <v>85.801059917865743</v>
      </c>
      <c r="BB66" s="86">
        <v>55.475969299052572</v>
      </c>
      <c r="BC66" s="86">
        <v>35.416473158347486</v>
      </c>
      <c r="BD66" s="86">
        <v>26.458655890743412</v>
      </c>
      <c r="BE66" s="86">
        <v>23.329092742231126</v>
      </c>
      <c r="BF66" s="86">
        <v>17.739222018010061</v>
      </c>
      <c r="BG66" s="86">
        <v>8.6814577066621119</v>
      </c>
      <c r="BI66" s="86">
        <v>120.5472381033064</v>
      </c>
      <c r="BJ66" s="86">
        <v>125.71566882617367</v>
      </c>
      <c r="BK66" s="86">
        <v>129.32774835585923</v>
      </c>
      <c r="BL66" s="86">
        <v>132.90318844913773</v>
      </c>
      <c r="BM66" s="86">
        <v>136.03893678032134</v>
      </c>
      <c r="BN66" s="86">
        <v>139.05968072900177</v>
      </c>
      <c r="BO66" s="86">
        <v>141.57900550434218</v>
      </c>
      <c r="BQ66" s="12">
        <v>0</v>
      </c>
      <c r="BR66" s="12">
        <v>0</v>
      </c>
      <c r="BS66" s="12">
        <v>0</v>
      </c>
      <c r="BT66" s="12">
        <v>0</v>
      </c>
      <c r="BU66" s="12">
        <v>0</v>
      </c>
      <c r="BV66" s="12">
        <v>0</v>
      </c>
      <c r="BW66" s="12">
        <v>0</v>
      </c>
      <c r="BX66" s="12">
        <v>0</v>
      </c>
      <c r="BY66" s="11"/>
      <c r="BZ66" s="12">
        <v>0</v>
      </c>
      <c r="CA66" s="12">
        <v>0</v>
      </c>
      <c r="CB66" s="12">
        <v>0</v>
      </c>
      <c r="CC66" s="12">
        <v>0</v>
      </c>
      <c r="CD66" s="12">
        <v>0</v>
      </c>
      <c r="CE66" s="12">
        <v>0</v>
      </c>
      <c r="CF66" s="12">
        <v>0</v>
      </c>
      <c r="CG66" s="11"/>
      <c r="CH66" s="12">
        <v>0</v>
      </c>
      <c r="CI66" s="12">
        <v>0</v>
      </c>
      <c r="CJ66" s="12">
        <v>0</v>
      </c>
      <c r="CK66" s="12">
        <v>0</v>
      </c>
      <c r="CL66" s="12">
        <v>0</v>
      </c>
      <c r="CM66" s="12">
        <v>0</v>
      </c>
      <c r="CN66" s="12">
        <v>0</v>
      </c>
      <c r="CO66" s="11"/>
      <c r="CP66" s="12">
        <v>0</v>
      </c>
      <c r="CQ66" s="12">
        <v>0</v>
      </c>
      <c r="CR66" s="12">
        <v>0</v>
      </c>
      <c r="CS66" s="12">
        <v>0</v>
      </c>
      <c r="CT66" s="12">
        <v>0</v>
      </c>
      <c r="CU66" s="12">
        <v>0</v>
      </c>
      <c r="CV66" s="12">
        <v>0</v>
      </c>
      <c r="CW66" s="11"/>
      <c r="CX66" s="12">
        <v>0</v>
      </c>
      <c r="CY66" s="12">
        <v>0</v>
      </c>
      <c r="CZ66" s="12">
        <v>0</v>
      </c>
      <c r="DA66" s="12">
        <v>0</v>
      </c>
      <c r="DB66" s="12">
        <v>0</v>
      </c>
      <c r="DC66" s="12">
        <v>0</v>
      </c>
      <c r="DD66" s="12">
        <v>0</v>
      </c>
      <c r="DE66" s="11"/>
      <c r="DF66" s="12">
        <v>0</v>
      </c>
      <c r="DG66" s="12">
        <v>0</v>
      </c>
      <c r="DH66" s="12">
        <v>0</v>
      </c>
      <c r="DI66" s="12">
        <v>0</v>
      </c>
      <c r="DJ66" s="12">
        <v>0</v>
      </c>
      <c r="DK66" s="12">
        <v>0</v>
      </c>
      <c r="DL66" s="12">
        <v>0</v>
      </c>
      <c r="DM66" s="11"/>
      <c r="DN66" s="11"/>
      <c r="DO66" s="11"/>
      <c r="DP66" s="11"/>
      <c r="DQ66" s="11"/>
      <c r="DR66" s="11"/>
      <c r="DS66" s="11"/>
      <c r="DT66" s="11"/>
      <c r="DU66" s="11"/>
      <c r="DV66" s="11"/>
      <c r="DW66" s="11"/>
      <c r="DX66" s="11"/>
      <c r="DY66" s="11"/>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row>
    <row r="67" spans="1:350" x14ac:dyDescent="0.25">
      <c r="A67" s="6"/>
      <c r="B67" s="184" t="str">
        <f t="shared" si="4"/>
        <v>Predelovalne dejavnosti in gradb.</v>
      </c>
      <c r="C67" s="69" t="s">
        <v>77</v>
      </c>
      <c r="D67" s="105" t="s">
        <v>16</v>
      </c>
      <c r="E67" s="86"/>
      <c r="F67" s="86"/>
      <c r="G67" s="86"/>
      <c r="H67" s="86"/>
      <c r="I67" s="86"/>
      <c r="J67" s="86"/>
      <c r="K67" s="86"/>
      <c r="L67" s="86"/>
      <c r="M67" s="86"/>
      <c r="N67" s="86"/>
      <c r="O67" s="86"/>
      <c r="P67" s="86"/>
      <c r="Q67" s="86"/>
      <c r="R67" s="182"/>
      <c r="T67" s="86">
        <v>0</v>
      </c>
      <c r="U67" s="86">
        <v>0</v>
      </c>
      <c r="V67" s="86">
        <v>0</v>
      </c>
      <c r="W67" s="86">
        <v>0</v>
      </c>
      <c r="X67" s="86">
        <v>0</v>
      </c>
      <c r="Y67" s="86">
        <v>0</v>
      </c>
      <c r="Z67" s="86">
        <v>0</v>
      </c>
      <c r="AA67" s="86">
        <v>0</v>
      </c>
      <c r="AC67" s="86">
        <v>0</v>
      </c>
      <c r="AD67" s="86">
        <v>0</v>
      </c>
      <c r="AE67" s="86">
        <v>0</v>
      </c>
      <c r="AF67" s="86">
        <v>0</v>
      </c>
      <c r="AG67" s="86">
        <v>0</v>
      </c>
      <c r="AH67" s="86">
        <v>0</v>
      </c>
      <c r="AI67" s="86">
        <v>0</v>
      </c>
      <c r="AK67" s="86">
        <v>0</v>
      </c>
      <c r="AL67" s="86">
        <v>0</v>
      </c>
      <c r="AM67" s="86">
        <v>0</v>
      </c>
      <c r="AN67" s="86">
        <v>0</v>
      </c>
      <c r="AO67" s="86">
        <v>0</v>
      </c>
      <c r="AP67" s="86">
        <v>0</v>
      </c>
      <c r="AQ67" s="86">
        <v>0</v>
      </c>
      <c r="AS67" s="86">
        <v>0</v>
      </c>
      <c r="AT67" s="86">
        <v>0</v>
      </c>
      <c r="AU67" s="86">
        <v>0</v>
      </c>
      <c r="AV67" s="86">
        <v>0</v>
      </c>
      <c r="AW67" s="86">
        <v>0.77802439810834034</v>
      </c>
      <c r="AX67" s="86">
        <v>4.37848301805675</v>
      </c>
      <c r="AY67" s="86">
        <v>11.512620722269988</v>
      </c>
      <c r="BA67" s="86">
        <v>0</v>
      </c>
      <c r="BB67" s="86">
        <v>0</v>
      </c>
      <c r="BC67" s="86">
        <v>0</v>
      </c>
      <c r="BD67" s="86">
        <v>0</v>
      </c>
      <c r="BE67" s="86">
        <v>0.77802439810834034</v>
      </c>
      <c r="BF67" s="86">
        <v>4.37848301805675</v>
      </c>
      <c r="BG67" s="86">
        <v>11.512620722269988</v>
      </c>
      <c r="BI67" s="86">
        <v>0</v>
      </c>
      <c r="BJ67" s="86">
        <v>0</v>
      </c>
      <c r="BK67" s="86">
        <v>0</v>
      </c>
      <c r="BL67" s="86">
        <v>0</v>
      </c>
      <c r="BM67" s="86">
        <v>0</v>
      </c>
      <c r="BN67" s="86">
        <v>0</v>
      </c>
      <c r="BO67" s="86">
        <v>0</v>
      </c>
      <c r="BQ67" s="12">
        <v>0</v>
      </c>
      <c r="BR67" s="12">
        <v>0</v>
      </c>
      <c r="BS67" s="12">
        <v>0</v>
      </c>
      <c r="BT67" s="12">
        <v>0</v>
      </c>
      <c r="BU67" s="12">
        <v>0</v>
      </c>
      <c r="BV67" s="12">
        <v>0</v>
      </c>
      <c r="BW67" s="12">
        <v>0</v>
      </c>
      <c r="BX67" s="12">
        <v>0</v>
      </c>
      <c r="BY67" s="11"/>
      <c r="BZ67" s="12">
        <v>0</v>
      </c>
      <c r="CA67" s="12">
        <v>0</v>
      </c>
      <c r="CB67" s="12">
        <v>0</v>
      </c>
      <c r="CC67" s="12">
        <v>0</v>
      </c>
      <c r="CD67" s="12">
        <v>0</v>
      </c>
      <c r="CE67" s="12">
        <v>0</v>
      </c>
      <c r="CF67" s="12">
        <v>0</v>
      </c>
      <c r="CG67" s="11"/>
      <c r="CH67" s="12">
        <v>0</v>
      </c>
      <c r="CI67" s="12">
        <v>0</v>
      </c>
      <c r="CJ67" s="12">
        <v>0</v>
      </c>
      <c r="CK67" s="12">
        <v>0</v>
      </c>
      <c r="CL67" s="12">
        <v>0</v>
      </c>
      <c r="CM67" s="12">
        <v>0</v>
      </c>
      <c r="CN67" s="12">
        <v>0</v>
      </c>
      <c r="CO67" s="11"/>
      <c r="CP67" s="12">
        <v>0</v>
      </c>
      <c r="CQ67" s="12">
        <v>0</v>
      </c>
      <c r="CR67" s="12">
        <v>0</v>
      </c>
      <c r="CS67" s="12">
        <v>0</v>
      </c>
      <c r="CT67" s="12">
        <v>0</v>
      </c>
      <c r="CU67" s="12">
        <v>0</v>
      </c>
      <c r="CV67" s="12">
        <v>0</v>
      </c>
      <c r="CW67" s="11"/>
      <c r="CX67" s="12">
        <v>0</v>
      </c>
      <c r="CY67" s="12">
        <v>0</v>
      </c>
      <c r="CZ67" s="12">
        <v>0</v>
      </c>
      <c r="DA67" s="12">
        <v>0</v>
      </c>
      <c r="DB67" s="12">
        <v>0</v>
      </c>
      <c r="DC67" s="12">
        <v>0</v>
      </c>
      <c r="DD67" s="12">
        <v>0</v>
      </c>
      <c r="DE67" s="11"/>
      <c r="DF67" s="12">
        <v>0</v>
      </c>
      <c r="DG67" s="12">
        <v>0</v>
      </c>
      <c r="DH67" s="12">
        <v>0</v>
      </c>
      <c r="DI67" s="12">
        <v>0</v>
      </c>
      <c r="DJ67" s="12">
        <v>0</v>
      </c>
      <c r="DK67" s="12">
        <v>0</v>
      </c>
      <c r="DL67" s="12">
        <v>0</v>
      </c>
      <c r="DM67" s="11"/>
      <c r="DN67" s="11"/>
      <c r="DO67" s="11"/>
      <c r="DP67" s="11"/>
      <c r="DQ67" s="11"/>
      <c r="DR67" s="11"/>
      <c r="DS67" s="11"/>
      <c r="DT67" s="11"/>
      <c r="DU67" s="11"/>
      <c r="DV67" s="11"/>
      <c r="DW67" s="11"/>
      <c r="DX67" s="11"/>
      <c r="DY67" s="11"/>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row>
    <row r="68" spans="1:350" x14ac:dyDescent="0.25">
      <c r="A68" s="6"/>
      <c r="B68" s="184" t="str">
        <f t="shared" si="4"/>
        <v>Predelovalne dejavnosti in gradb.</v>
      </c>
      <c r="C68" s="85" t="s">
        <v>25</v>
      </c>
      <c r="D68" s="105" t="s">
        <v>16</v>
      </c>
      <c r="E68" s="86">
        <v>540.83238158020447</v>
      </c>
      <c r="F68" s="86">
        <v>549.95854447310603</v>
      </c>
      <c r="G68" s="86">
        <v>548.40075656826218</v>
      </c>
      <c r="H68" s="86">
        <v>526.12862176363808</v>
      </c>
      <c r="I68" s="86">
        <v>449.02056214770232</v>
      </c>
      <c r="J68" s="86">
        <v>483.02656749785029</v>
      </c>
      <c r="K68" s="86">
        <v>425.42748179994265</v>
      </c>
      <c r="L68" s="86">
        <v>416.21667421419704</v>
      </c>
      <c r="M68" s="86">
        <v>393.60351896436418</v>
      </c>
      <c r="N68" s="86">
        <v>391.61436868252605</v>
      </c>
      <c r="O68" s="86">
        <v>402.23971930830231</v>
      </c>
      <c r="P68" s="86">
        <v>415.36371615553645</v>
      </c>
      <c r="Q68" s="86">
        <v>438.57345371166525</v>
      </c>
      <c r="R68" s="182"/>
      <c r="T68" s="86">
        <v>435.84912792586215</v>
      </c>
      <c r="U68" s="86">
        <v>445.29897692867178</v>
      </c>
      <c r="V68" s="86">
        <v>481.58255476085907</v>
      </c>
      <c r="W68" s="86">
        <v>535.12550371123507</v>
      </c>
      <c r="X68" s="86">
        <v>581.09446613107241</v>
      </c>
      <c r="Y68" s="86">
        <v>608.75707041949579</v>
      </c>
      <c r="Z68" s="86">
        <v>635.94661578414127</v>
      </c>
      <c r="AA68" s="86">
        <v>661.44970130856939</v>
      </c>
      <c r="AC68" s="86">
        <v>448.26887698844433</v>
      </c>
      <c r="AD68" s="86">
        <v>487.95430394504763</v>
      </c>
      <c r="AE68" s="86">
        <v>531.72257396783414</v>
      </c>
      <c r="AF68" s="86">
        <v>539.18408393234347</v>
      </c>
      <c r="AG68" s="86">
        <v>544.01320172842236</v>
      </c>
      <c r="AH68" s="86">
        <v>567.68113755295212</v>
      </c>
      <c r="AI68" s="86">
        <v>579.94459006629233</v>
      </c>
      <c r="AK68" s="86">
        <v>448.26887698844433</v>
      </c>
      <c r="AL68" s="86">
        <v>487.95430394504763</v>
      </c>
      <c r="AM68" s="86">
        <v>531.72257396783414</v>
      </c>
      <c r="AN68" s="86">
        <v>539.18408393234347</v>
      </c>
      <c r="AO68" s="86">
        <v>544.01320172842236</v>
      </c>
      <c r="AP68" s="86">
        <v>567.68113755295212</v>
      </c>
      <c r="AQ68" s="86">
        <v>579.94459006629233</v>
      </c>
      <c r="AS68" s="86">
        <v>427.26856546922659</v>
      </c>
      <c r="AT68" s="86">
        <v>432.95742011703641</v>
      </c>
      <c r="AU68" s="86">
        <v>450.86333351160766</v>
      </c>
      <c r="AV68" s="86">
        <v>434.79569665773846</v>
      </c>
      <c r="AW68" s="86">
        <v>427.11507281765353</v>
      </c>
      <c r="AX68" s="86">
        <v>431.63835125406484</v>
      </c>
      <c r="AY68" s="86">
        <v>423.60524639237951</v>
      </c>
      <c r="BA68" s="86">
        <v>427.26856546922659</v>
      </c>
      <c r="BB68" s="86">
        <v>432.95742011703641</v>
      </c>
      <c r="BC68" s="86">
        <v>450.86333351160766</v>
      </c>
      <c r="BD68" s="86">
        <v>434.79569665773846</v>
      </c>
      <c r="BE68" s="86">
        <v>427.11507281765353</v>
      </c>
      <c r="BF68" s="86">
        <v>431.63835125406484</v>
      </c>
      <c r="BG68" s="86">
        <v>423.60524639237951</v>
      </c>
      <c r="BI68" s="86">
        <v>537.1142583598496</v>
      </c>
      <c r="BJ68" s="86">
        <v>563.57243702895812</v>
      </c>
      <c r="BK68" s="86">
        <v>591.12656261105667</v>
      </c>
      <c r="BL68" s="86">
        <v>617.02692976529977</v>
      </c>
      <c r="BM68" s="86">
        <v>640.92416067876093</v>
      </c>
      <c r="BN68" s="86">
        <v>664.61036588877505</v>
      </c>
      <c r="BO68" s="86">
        <v>688.4612413603021</v>
      </c>
      <c r="BQ68" s="12">
        <v>0</v>
      </c>
      <c r="BR68" s="12">
        <v>0</v>
      </c>
      <c r="BS68" s="12">
        <v>0</v>
      </c>
      <c r="BT68" s="12">
        <v>0</v>
      </c>
      <c r="BU68" s="12">
        <v>0</v>
      </c>
      <c r="BV68" s="12">
        <v>0</v>
      </c>
      <c r="BW68" s="12">
        <v>0</v>
      </c>
      <c r="BX68" s="12">
        <v>0</v>
      </c>
      <c r="BY68" s="11"/>
      <c r="BZ68" s="12">
        <v>0</v>
      </c>
      <c r="CA68" s="12">
        <v>0</v>
      </c>
      <c r="CB68" s="12">
        <v>0</v>
      </c>
      <c r="CC68" s="12">
        <v>0</v>
      </c>
      <c r="CD68" s="12">
        <v>0</v>
      </c>
      <c r="CE68" s="12">
        <v>0</v>
      </c>
      <c r="CF68" s="12">
        <v>0</v>
      </c>
      <c r="CG68" s="11"/>
      <c r="CH68" s="12">
        <v>0</v>
      </c>
      <c r="CI68" s="12">
        <v>0</v>
      </c>
      <c r="CJ68" s="12">
        <v>0</v>
      </c>
      <c r="CK68" s="12">
        <v>0</v>
      </c>
      <c r="CL68" s="12">
        <v>0</v>
      </c>
      <c r="CM68" s="12">
        <v>0</v>
      </c>
      <c r="CN68" s="12">
        <v>0</v>
      </c>
      <c r="CO68" s="11"/>
      <c r="CP68" s="12">
        <v>0</v>
      </c>
      <c r="CQ68" s="12">
        <v>0</v>
      </c>
      <c r="CR68" s="12">
        <v>0</v>
      </c>
      <c r="CS68" s="12">
        <v>0</v>
      </c>
      <c r="CT68" s="12">
        <v>0</v>
      </c>
      <c r="CU68" s="12">
        <v>0</v>
      </c>
      <c r="CV68" s="12">
        <v>0</v>
      </c>
      <c r="CW68" s="11"/>
      <c r="CX68" s="12">
        <v>0</v>
      </c>
      <c r="CY68" s="12">
        <v>0</v>
      </c>
      <c r="CZ68" s="12">
        <v>0</v>
      </c>
      <c r="DA68" s="12">
        <v>0</v>
      </c>
      <c r="DB68" s="12">
        <v>0</v>
      </c>
      <c r="DC68" s="12">
        <v>0</v>
      </c>
      <c r="DD68" s="12">
        <v>0</v>
      </c>
      <c r="DE68" s="11"/>
      <c r="DF68" s="12">
        <v>0</v>
      </c>
      <c r="DG68" s="12">
        <v>0</v>
      </c>
      <c r="DH68" s="12">
        <v>0</v>
      </c>
      <c r="DI68" s="12">
        <v>0</v>
      </c>
      <c r="DJ68" s="12">
        <v>0</v>
      </c>
      <c r="DK68" s="12">
        <v>0</v>
      </c>
      <c r="DL68" s="12">
        <v>0</v>
      </c>
      <c r="DM68" s="11"/>
      <c r="DN68" s="11"/>
      <c r="DO68" s="11"/>
      <c r="DP68" s="11"/>
      <c r="DQ68" s="11"/>
      <c r="DR68" s="11"/>
      <c r="DS68" s="11"/>
      <c r="DT68" s="11"/>
      <c r="DU68" s="11"/>
      <c r="DV68" s="11"/>
      <c r="DW68" s="11"/>
      <c r="DX68" s="11"/>
      <c r="DY68" s="11"/>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row>
    <row r="69" spans="1:350" x14ac:dyDescent="0.25">
      <c r="A69" s="6"/>
      <c r="B69" s="184" t="str">
        <f t="shared" si="4"/>
        <v>Predelovalne dejavnosti in gradb.</v>
      </c>
      <c r="C69" s="79" t="s">
        <v>28</v>
      </c>
      <c r="D69" s="105" t="s">
        <v>16</v>
      </c>
      <c r="E69" s="86">
        <v>540.83238158020447</v>
      </c>
      <c r="F69" s="86">
        <v>549.95854447310603</v>
      </c>
      <c r="G69" s="86">
        <v>548.40075656826218</v>
      </c>
      <c r="H69" s="86">
        <v>526.12862176363808</v>
      </c>
      <c r="I69" s="86">
        <v>449.02056214770232</v>
      </c>
      <c r="J69" s="86">
        <v>483.02656749785029</v>
      </c>
      <c r="K69" s="86">
        <v>425.42748179994265</v>
      </c>
      <c r="L69" s="86">
        <v>416.21667421419704</v>
      </c>
      <c r="M69" s="86">
        <v>393.60351896436418</v>
      </c>
      <c r="N69" s="86">
        <v>391.61436868252605</v>
      </c>
      <c r="O69" s="86">
        <v>402.23971930830231</v>
      </c>
      <c r="P69" s="86">
        <v>415.36371615553645</v>
      </c>
      <c r="Q69" s="86">
        <v>438.57345371166525</v>
      </c>
      <c r="R69" s="182"/>
      <c r="T69" s="86">
        <v>435.84912792586215</v>
      </c>
      <c r="U69" s="86">
        <v>445.29897692867178</v>
      </c>
      <c r="V69" s="86">
        <v>481.58255476085907</v>
      </c>
      <c r="W69" s="86">
        <v>535.12550371123507</v>
      </c>
      <c r="X69" s="86">
        <v>581.09446613107241</v>
      </c>
      <c r="Y69" s="86">
        <v>608.75707041949579</v>
      </c>
      <c r="Z69" s="86">
        <v>635.94661578414127</v>
      </c>
      <c r="AA69" s="86">
        <v>661.44970130856939</v>
      </c>
      <c r="AC69" s="86">
        <v>448.26887698844433</v>
      </c>
      <c r="AD69" s="86">
        <v>487.95430394504763</v>
      </c>
      <c r="AE69" s="86">
        <v>531.72257396783414</v>
      </c>
      <c r="AF69" s="86">
        <v>512.2362744624354</v>
      </c>
      <c r="AG69" s="86">
        <v>489.65508664464602</v>
      </c>
      <c r="AH69" s="86">
        <v>426.0142398661759</v>
      </c>
      <c r="AI69" s="86">
        <v>231.97783602651691</v>
      </c>
      <c r="AK69" s="86">
        <v>448.26887698844433</v>
      </c>
      <c r="AL69" s="86">
        <v>487.95430394504763</v>
      </c>
      <c r="AM69" s="86">
        <v>531.72257396783414</v>
      </c>
      <c r="AN69" s="86">
        <v>512.2362744624354</v>
      </c>
      <c r="AO69" s="86">
        <v>489.65508664464602</v>
      </c>
      <c r="AP69" s="86">
        <v>426.0142398661759</v>
      </c>
      <c r="AQ69" s="86">
        <v>231.97783602651691</v>
      </c>
      <c r="AS69" s="86">
        <v>427.26856546922659</v>
      </c>
      <c r="AT69" s="86">
        <v>432.95742011703641</v>
      </c>
      <c r="AU69" s="86">
        <v>405.77700016044685</v>
      </c>
      <c r="AV69" s="86">
        <v>369.57634215907768</v>
      </c>
      <c r="AW69" s="86">
        <v>320.33630461324003</v>
      </c>
      <c r="AX69" s="86">
        <v>172.65534050162597</v>
      </c>
      <c r="AY69" s="86">
        <v>0</v>
      </c>
      <c r="BA69" s="86">
        <v>427.26856546922659</v>
      </c>
      <c r="BB69" s="86">
        <v>432.95742011703641</v>
      </c>
      <c r="BC69" s="86">
        <v>405.77700016044685</v>
      </c>
      <c r="BD69" s="86">
        <v>369.57634215907768</v>
      </c>
      <c r="BE69" s="86">
        <v>320.33630461324003</v>
      </c>
      <c r="BF69" s="86">
        <v>172.65534050162597</v>
      </c>
      <c r="BG69" s="86">
        <v>0</v>
      </c>
      <c r="BI69" s="86">
        <v>537.1142583598496</v>
      </c>
      <c r="BJ69" s="86">
        <v>563.57243702895812</v>
      </c>
      <c r="BK69" s="86">
        <v>591.12656261105667</v>
      </c>
      <c r="BL69" s="86">
        <v>617.02692976529977</v>
      </c>
      <c r="BM69" s="86">
        <v>640.92416067876093</v>
      </c>
      <c r="BN69" s="86">
        <v>664.61036588877505</v>
      </c>
      <c r="BO69" s="86">
        <v>688.4612413603021</v>
      </c>
      <c r="BQ69" s="12">
        <v>0</v>
      </c>
      <c r="BR69" s="12">
        <v>0</v>
      </c>
      <c r="BS69" s="12">
        <v>0</v>
      </c>
      <c r="BT69" s="12">
        <v>0</v>
      </c>
      <c r="BU69" s="12">
        <v>0</v>
      </c>
      <c r="BV69" s="12">
        <v>0</v>
      </c>
      <c r="BW69" s="12">
        <v>0</v>
      </c>
      <c r="BX69" s="12">
        <v>0</v>
      </c>
      <c r="BY69" s="13"/>
      <c r="BZ69" s="12">
        <v>0</v>
      </c>
      <c r="CA69" s="12">
        <v>0</v>
      </c>
      <c r="CB69" s="12">
        <v>0</v>
      </c>
      <c r="CC69" s="12">
        <v>0</v>
      </c>
      <c r="CD69" s="12">
        <v>0</v>
      </c>
      <c r="CE69" s="12">
        <v>0</v>
      </c>
      <c r="CF69" s="12">
        <v>0</v>
      </c>
      <c r="CG69" s="11"/>
      <c r="CH69" s="12">
        <v>0</v>
      </c>
      <c r="CI69" s="12">
        <v>0</v>
      </c>
      <c r="CJ69" s="12">
        <v>0</v>
      </c>
      <c r="CK69" s="12">
        <v>0</v>
      </c>
      <c r="CL69" s="12">
        <v>0</v>
      </c>
      <c r="CM69" s="12">
        <v>0</v>
      </c>
      <c r="CN69" s="12">
        <v>0</v>
      </c>
      <c r="CO69" s="11"/>
      <c r="CP69" s="12">
        <v>0</v>
      </c>
      <c r="CQ69" s="12">
        <v>0</v>
      </c>
      <c r="CR69" s="12">
        <v>0</v>
      </c>
      <c r="CS69" s="12">
        <v>0</v>
      </c>
      <c r="CT69" s="12">
        <v>0</v>
      </c>
      <c r="CU69" s="12">
        <v>0</v>
      </c>
      <c r="CV69" s="12">
        <v>0</v>
      </c>
      <c r="CW69" s="11"/>
      <c r="CX69" s="12">
        <v>0</v>
      </c>
      <c r="CY69" s="12">
        <v>0</v>
      </c>
      <c r="CZ69" s="12">
        <v>0</v>
      </c>
      <c r="DA69" s="12">
        <v>0</v>
      </c>
      <c r="DB69" s="12">
        <v>0</v>
      </c>
      <c r="DC69" s="12">
        <v>0</v>
      </c>
      <c r="DD69" s="12">
        <v>0</v>
      </c>
      <c r="DE69" s="11"/>
      <c r="DF69" s="12">
        <v>0</v>
      </c>
      <c r="DG69" s="12">
        <v>0</v>
      </c>
      <c r="DH69" s="12">
        <v>0</v>
      </c>
      <c r="DI69" s="12">
        <v>0</v>
      </c>
      <c r="DJ69" s="12">
        <v>0</v>
      </c>
      <c r="DK69" s="12">
        <v>0</v>
      </c>
      <c r="DL69" s="12">
        <v>0</v>
      </c>
      <c r="DM69" s="11"/>
      <c r="DN69" s="11"/>
      <c r="DO69" s="11"/>
      <c r="DP69" s="11"/>
      <c r="DQ69" s="11"/>
      <c r="DR69" s="11"/>
      <c r="DS69" s="11"/>
      <c r="DT69" s="11"/>
      <c r="DU69" s="11"/>
      <c r="DV69" s="11"/>
      <c r="DW69" s="11"/>
      <c r="DX69" s="11"/>
      <c r="DY69" s="11"/>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row>
    <row r="70" spans="1:350" x14ac:dyDescent="0.25">
      <c r="A70" s="6"/>
      <c r="B70" s="184" t="str">
        <f t="shared" si="4"/>
        <v>Predelovalne dejavnosti in gradb.</v>
      </c>
      <c r="C70" s="71" t="s">
        <v>78</v>
      </c>
      <c r="D70" s="105" t="s">
        <v>16</v>
      </c>
      <c r="E70" s="86"/>
      <c r="F70" s="86"/>
      <c r="G70" s="86"/>
      <c r="H70" s="86"/>
      <c r="I70" s="86"/>
      <c r="J70" s="86"/>
      <c r="K70" s="86"/>
      <c r="L70" s="86"/>
      <c r="M70" s="86"/>
      <c r="N70" s="86"/>
      <c r="O70" s="86"/>
      <c r="P70" s="86"/>
      <c r="Q70" s="86"/>
      <c r="R70" s="182"/>
      <c r="T70" s="86">
        <v>0</v>
      </c>
      <c r="U70" s="86">
        <v>0</v>
      </c>
      <c r="V70" s="86">
        <v>0</v>
      </c>
      <c r="W70" s="86">
        <v>0</v>
      </c>
      <c r="X70" s="86">
        <v>0</v>
      </c>
      <c r="Y70" s="86">
        <v>0</v>
      </c>
      <c r="Z70" s="86">
        <v>0</v>
      </c>
      <c r="AA70" s="86">
        <v>0</v>
      </c>
      <c r="AC70" s="86">
        <v>0</v>
      </c>
      <c r="AD70" s="86">
        <v>0</v>
      </c>
      <c r="AE70" s="86">
        <v>0</v>
      </c>
      <c r="AF70" s="86">
        <v>26.947809469908144</v>
      </c>
      <c r="AG70" s="86">
        <v>54.358115083776319</v>
      </c>
      <c r="AH70" s="86">
        <v>141.66689768677631</v>
      </c>
      <c r="AI70" s="86">
        <v>347.96675403977537</v>
      </c>
      <c r="AK70" s="86">
        <v>0</v>
      </c>
      <c r="AL70" s="86">
        <v>0</v>
      </c>
      <c r="AM70" s="86">
        <v>0</v>
      </c>
      <c r="AN70" s="86">
        <v>26.947809469908144</v>
      </c>
      <c r="AO70" s="86">
        <v>54.358115083776319</v>
      </c>
      <c r="AP70" s="86">
        <v>141.66689768677631</v>
      </c>
      <c r="AQ70" s="86">
        <v>347.96675403977537</v>
      </c>
      <c r="AS70" s="86">
        <v>0</v>
      </c>
      <c r="AT70" s="86">
        <v>0</v>
      </c>
      <c r="AU70" s="86">
        <v>45.086333351160761</v>
      </c>
      <c r="AV70" s="86">
        <v>65.219354498660792</v>
      </c>
      <c r="AW70" s="86">
        <v>106.77876820441338</v>
      </c>
      <c r="AX70" s="86">
        <v>258.98301075243887</v>
      </c>
      <c r="AY70" s="86">
        <v>423.60524639237951</v>
      </c>
      <c r="BA70" s="86">
        <v>0</v>
      </c>
      <c r="BB70" s="86">
        <v>0</v>
      </c>
      <c r="BC70" s="86">
        <v>45.086333351160761</v>
      </c>
      <c r="BD70" s="86">
        <v>65.219354498660792</v>
      </c>
      <c r="BE70" s="86">
        <v>106.77876820441338</v>
      </c>
      <c r="BF70" s="86">
        <v>258.98301075243887</v>
      </c>
      <c r="BG70" s="86">
        <v>423.60524639237951</v>
      </c>
      <c r="BI70" s="86">
        <v>0</v>
      </c>
      <c r="BJ70" s="86">
        <v>0</v>
      </c>
      <c r="BK70" s="86">
        <v>0</v>
      </c>
      <c r="BL70" s="86">
        <v>0</v>
      </c>
      <c r="BM70" s="86">
        <v>0</v>
      </c>
      <c r="BN70" s="86">
        <v>0</v>
      </c>
      <c r="BO70" s="86">
        <v>0</v>
      </c>
      <c r="BQ70" s="12">
        <v>0</v>
      </c>
      <c r="BR70" s="12">
        <v>0</v>
      </c>
      <c r="BS70" s="12">
        <v>0</v>
      </c>
      <c r="BT70" s="12">
        <v>0</v>
      </c>
      <c r="BU70" s="12">
        <v>0</v>
      </c>
      <c r="BV70" s="12">
        <v>0</v>
      </c>
      <c r="BW70" s="12">
        <v>0</v>
      </c>
      <c r="BX70" s="12">
        <v>0</v>
      </c>
      <c r="BY70" s="13"/>
      <c r="BZ70" s="12">
        <v>0</v>
      </c>
      <c r="CA70" s="12">
        <v>0</v>
      </c>
      <c r="CB70" s="12">
        <v>0</v>
      </c>
      <c r="CC70" s="12">
        <v>0</v>
      </c>
      <c r="CD70" s="12">
        <v>0</v>
      </c>
      <c r="CE70" s="12">
        <v>0</v>
      </c>
      <c r="CF70" s="12">
        <v>0</v>
      </c>
      <c r="CG70" s="11"/>
      <c r="CH70" s="12">
        <v>0</v>
      </c>
      <c r="CI70" s="12">
        <v>0</v>
      </c>
      <c r="CJ70" s="12">
        <v>0</v>
      </c>
      <c r="CK70" s="12">
        <v>0</v>
      </c>
      <c r="CL70" s="12">
        <v>0</v>
      </c>
      <c r="CM70" s="12">
        <v>0</v>
      </c>
      <c r="CN70" s="12">
        <v>0</v>
      </c>
      <c r="CO70" s="11"/>
      <c r="CP70" s="12">
        <v>0</v>
      </c>
      <c r="CQ70" s="12">
        <v>0</v>
      </c>
      <c r="CR70" s="12">
        <v>0</v>
      </c>
      <c r="CS70" s="12">
        <v>0</v>
      </c>
      <c r="CT70" s="12">
        <v>0</v>
      </c>
      <c r="CU70" s="12">
        <v>0</v>
      </c>
      <c r="CV70" s="12">
        <v>0</v>
      </c>
      <c r="CW70" s="11"/>
      <c r="CX70" s="12">
        <v>0</v>
      </c>
      <c r="CY70" s="12">
        <v>0</v>
      </c>
      <c r="CZ70" s="12">
        <v>0</v>
      </c>
      <c r="DA70" s="12">
        <v>0</v>
      </c>
      <c r="DB70" s="12">
        <v>0</v>
      </c>
      <c r="DC70" s="12">
        <v>0</v>
      </c>
      <c r="DD70" s="12">
        <v>0</v>
      </c>
      <c r="DE70" s="11"/>
      <c r="DF70" s="12">
        <v>0</v>
      </c>
      <c r="DG70" s="12">
        <v>0</v>
      </c>
      <c r="DH70" s="12">
        <v>0</v>
      </c>
      <c r="DI70" s="12">
        <v>0</v>
      </c>
      <c r="DJ70" s="12">
        <v>0</v>
      </c>
      <c r="DK70" s="12">
        <v>0</v>
      </c>
      <c r="DL70" s="12">
        <v>0</v>
      </c>
      <c r="DM70" s="11"/>
      <c r="DN70" s="11"/>
      <c r="DO70" s="11"/>
      <c r="DP70" s="11"/>
      <c r="DQ70" s="11"/>
      <c r="DR70" s="11"/>
      <c r="DS70" s="11"/>
      <c r="DT70" s="11"/>
      <c r="DU70" s="11"/>
      <c r="DV70" s="11"/>
      <c r="DW70" s="11"/>
      <c r="DX70" s="11"/>
      <c r="DY70" s="11"/>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row>
    <row r="71" spans="1:350" x14ac:dyDescent="0.25">
      <c r="A71" s="6"/>
      <c r="B71" s="184" t="str">
        <f t="shared" si="4"/>
        <v>Predelovalne dejavnosti in gradb.</v>
      </c>
      <c r="C71" s="85" t="s">
        <v>24</v>
      </c>
      <c r="D71" s="105" t="s">
        <v>16</v>
      </c>
      <c r="E71" s="86">
        <v>125.39380911435941</v>
      </c>
      <c r="F71" s="86">
        <v>110.37665997898155</v>
      </c>
      <c r="G71" s="86">
        <v>94.940933409764014</v>
      </c>
      <c r="H71" s="86">
        <v>88.957580968758961</v>
      </c>
      <c r="I71" s="86">
        <v>79.947382248972957</v>
      </c>
      <c r="J71" s="86">
        <v>90.34498901308875</v>
      </c>
      <c r="K71" s="86">
        <v>80.486887360275148</v>
      </c>
      <c r="L71" s="86">
        <v>70.048390178656732</v>
      </c>
      <c r="M71" s="86">
        <v>81.910408904175029</v>
      </c>
      <c r="N71" s="86">
        <v>113.3463743192892</v>
      </c>
      <c r="O71" s="86">
        <v>109.79308779975159</v>
      </c>
      <c r="P71" s="86">
        <v>109.20942008216299</v>
      </c>
      <c r="Q71" s="86">
        <v>116.43094234260055</v>
      </c>
      <c r="R71" s="182"/>
      <c r="T71" s="86">
        <v>108.94347037116651</v>
      </c>
      <c r="U71" s="86">
        <v>120.34216071249796</v>
      </c>
      <c r="V71" s="86">
        <v>134.53057566752332</v>
      </c>
      <c r="W71" s="86">
        <v>137.64669874167814</v>
      </c>
      <c r="X71" s="86">
        <v>122.71799941116352</v>
      </c>
      <c r="Y71" s="86">
        <v>123.67019754818374</v>
      </c>
      <c r="Z71" s="86">
        <v>123.70141503598299</v>
      </c>
      <c r="AA71" s="86">
        <v>123.19818449430663</v>
      </c>
      <c r="AC71" s="86">
        <v>125.9092221810825</v>
      </c>
      <c r="AD71" s="86">
        <v>145.27804506252104</v>
      </c>
      <c r="AE71" s="86">
        <v>156.36290426406211</v>
      </c>
      <c r="AF71" s="86">
        <v>158.20714203305135</v>
      </c>
      <c r="AG71" s="86">
        <v>160.46349981015697</v>
      </c>
      <c r="AH71" s="86">
        <v>161.95741595950614</v>
      </c>
      <c r="AI71" s="86">
        <v>163.38547622986485</v>
      </c>
      <c r="AK71" s="86">
        <v>125.9092221810825</v>
      </c>
      <c r="AL71" s="86">
        <v>145.27804506252104</v>
      </c>
      <c r="AM71" s="86">
        <v>156.36290426406211</v>
      </c>
      <c r="AN71" s="86">
        <v>158.20714203305135</v>
      </c>
      <c r="AO71" s="86">
        <v>160.46349981015697</v>
      </c>
      <c r="AP71" s="86">
        <v>161.95741595950614</v>
      </c>
      <c r="AQ71" s="86">
        <v>163.38547622986485</v>
      </c>
      <c r="AS71" s="86">
        <v>128.09851567113</v>
      </c>
      <c r="AT71" s="86">
        <v>154.23021688561047</v>
      </c>
      <c r="AU71" s="86">
        <v>170.54836219786105</v>
      </c>
      <c r="AV71" s="86">
        <v>189.71880265543501</v>
      </c>
      <c r="AW71" s="86">
        <v>191.5558196415827</v>
      </c>
      <c r="AX71" s="86">
        <v>197.1962272520407</v>
      </c>
      <c r="AY71" s="86">
        <v>201.28273039207292</v>
      </c>
      <c r="BA71" s="86">
        <v>128.09851567113</v>
      </c>
      <c r="BB71" s="86">
        <v>154.23021688561047</v>
      </c>
      <c r="BC71" s="86">
        <v>170.54836219786105</v>
      </c>
      <c r="BD71" s="86">
        <v>189.71880265543501</v>
      </c>
      <c r="BE71" s="86">
        <v>191.5558196415827</v>
      </c>
      <c r="BF71" s="86">
        <v>197.1962272520407</v>
      </c>
      <c r="BG71" s="86">
        <v>201.28273039207292</v>
      </c>
      <c r="BI71" s="86">
        <v>95.589720499577282</v>
      </c>
      <c r="BJ71" s="86">
        <v>100.09422640618244</v>
      </c>
      <c r="BK71" s="86">
        <v>107.43518521610734</v>
      </c>
      <c r="BL71" s="86">
        <v>115.55397654712408</v>
      </c>
      <c r="BM71" s="86">
        <v>122.51785857959932</v>
      </c>
      <c r="BN71" s="86">
        <v>130.02106063890761</v>
      </c>
      <c r="BO71" s="86">
        <v>137.34930182150057</v>
      </c>
      <c r="BQ71" s="12">
        <v>0</v>
      </c>
      <c r="BR71" s="12">
        <v>0</v>
      </c>
      <c r="BS71" s="12">
        <v>0</v>
      </c>
      <c r="BT71" s="12">
        <v>0</v>
      </c>
      <c r="BU71" s="12">
        <v>0</v>
      </c>
      <c r="BV71" s="12">
        <v>0</v>
      </c>
      <c r="BW71" s="12">
        <v>0</v>
      </c>
      <c r="BX71" s="12">
        <v>0</v>
      </c>
      <c r="BY71" s="11"/>
      <c r="BZ71" s="12">
        <v>0</v>
      </c>
      <c r="CA71" s="12">
        <v>0</v>
      </c>
      <c r="CB71" s="12">
        <v>0</v>
      </c>
      <c r="CC71" s="12">
        <v>0</v>
      </c>
      <c r="CD71" s="12">
        <v>0</v>
      </c>
      <c r="CE71" s="12">
        <v>0</v>
      </c>
      <c r="CF71" s="12">
        <v>0</v>
      </c>
      <c r="CG71" s="11"/>
      <c r="CH71" s="12">
        <v>0</v>
      </c>
      <c r="CI71" s="12">
        <v>0</v>
      </c>
      <c r="CJ71" s="12">
        <v>0</v>
      </c>
      <c r="CK71" s="12">
        <v>0</v>
      </c>
      <c r="CL71" s="12">
        <v>0</v>
      </c>
      <c r="CM71" s="12">
        <v>0</v>
      </c>
      <c r="CN71" s="12">
        <v>0</v>
      </c>
      <c r="CO71" s="11"/>
      <c r="CP71" s="12">
        <v>0</v>
      </c>
      <c r="CQ71" s="12">
        <v>0</v>
      </c>
      <c r="CR71" s="12">
        <v>0</v>
      </c>
      <c r="CS71" s="12">
        <v>0</v>
      </c>
      <c r="CT71" s="12">
        <v>0</v>
      </c>
      <c r="CU71" s="12">
        <v>0</v>
      </c>
      <c r="CV71" s="12">
        <v>0</v>
      </c>
      <c r="CW71" s="11"/>
      <c r="CX71" s="12">
        <v>0</v>
      </c>
      <c r="CY71" s="12">
        <v>0</v>
      </c>
      <c r="CZ71" s="12">
        <v>0</v>
      </c>
      <c r="DA71" s="12">
        <v>0</v>
      </c>
      <c r="DB71" s="12">
        <v>0</v>
      </c>
      <c r="DC71" s="12">
        <v>0</v>
      </c>
      <c r="DD71" s="12">
        <v>0</v>
      </c>
      <c r="DE71" s="11"/>
      <c r="DF71" s="12">
        <v>0</v>
      </c>
      <c r="DG71" s="12">
        <v>0</v>
      </c>
      <c r="DH71" s="12">
        <v>0</v>
      </c>
      <c r="DI71" s="12">
        <v>0</v>
      </c>
      <c r="DJ71" s="12">
        <v>0</v>
      </c>
      <c r="DK71" s="12">
        <v>0</v>
      </c>
      <c r="DL71" s="12">
        <v>0</v>
      </c>
      <c r="DM71" s="11"/>
      <c r="DN71" s="11"/>
      <c r="DO71" s="11"/>
      <c r="DP71" s="11"/>
      <c r="DQ71" s="11"/>
      <c r="DR71" s="11"/>
      <c r="DS71" s="11"/>
      <c r="DT71" s="11"/>
      <c r="DU71" s="11"/>
      <c r="DV71" s="11"/>
      <c r="DW71" s="11"/>
      <c r="DX71" s="11"/>
      <c r="DY71" s="11"/>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row>
    <row r="72" spans="1:350" x14ac:dyDescent="0.25">
      <c r="A72" s="6"/>
      <c r="B72" s="184" t="str">
        <f t="shared" si="4"/>
        <v>Predelovalne dejavnosti in gradb.</v>
      </c>
      <c r="C72" s="87" t="s">
        <v>39</v>
      </c>
      <c r="D72" s="109" t="s">
        <v>16</v>
      </c>
      <c r="E72" s="86"/>
      <c r="F72" s="86"/>
      <c r="G72" s="86"/>
      <c r="H72" s="86"/>
      <c r="I72" s="86"/>
      <c r="J72" s="86"/>
      <c r="K72" s="86"/>
      <c r="L72" s="86"/>
      <c r="M72" s="86"/>
      <c r="N72" s="86"/>
      <c r="O72" s="86"/>
      <c r="P72" s="86"/>
      <c r="Q72" s="86"/>
      <c r="R72" s="182"/>
      <c r="T72" s="86">
        <v>69.931272654533302</v>
      </c>
      <c r="U72" s="86">
        <v>77.014449102823463</v>
      </c>
      <c r="V72" s="86">
        <v>77.300433707843865</v>
      </c>
      <c r="W72" s="86">
        <v>78.765633423652915</v>
      </c>
      <c r="X72" s="86">
        <v>57.474801837084293</v>
      </c>
      <c r="Y72" s="86">
        <v>58.273784954154593</v>
      </c>
      <c r="Z72" s="86">
        <v>58.392925261561302</v>
      </c>
      <c r="AA72" s="86">
        <v>58.77026653633537</v>
      </c>
      <c r="AC72" s="86">
        <v>82.440552623511351</v>
      </c>
      <c r="AD72" s="86">
        <v>87.988603694272243</v>
      </c>
      <c r="AE72" s="86">
        <v>98.024687753931886</v>
      </c>
      <c r="AF72" s="86">
        <v>94.137447575659024</v>
      </c>
      <c r="AG72" s="86">
        <v>96.720420343965316</v>
      </c>
      <c r="AH72" s="86">
        <v>99.422880863110237</v>
      </c>
      <c r="AI72" s="86">
        <v>102.42002334347283</v>
      </c>
      <c r="AK72" s="86">
        <v>82.440552623511351</v>
      </c>
      <c r="AL72" s="86">
        <v>87.988603694272243</v>
      </c>
      <c r="AM72" s="86">
        <v>98.024687753931886</v>
      </c>
      <c r="AN72" s="86">
        <v>94.137447575659024</v>
      </c>
      <c r="AO72" s="86">
        <v>96.720420343965316</v>
      </c>
      <c r="AP72" s="86">
        <v>99.422880863110237</v>
      </c>
      <c r="AQ72" s="86">
        <v>102.42002334347283</v>
      </c>
      <c r="AS72" s="86">
        <v>88.236020280581599</v>
      </c>
      <c r="AT72" s="86">
        <v>107.61404365803594</v>
      </c>
      <c r="AU72" s="86">
        <v>129.62816430104533</v>
      </c>
      <c r="AV72" s="86">
        <v>147.42931306656445</v>
      </c>
      <c r="AW72" s="86">
        <v>153.29888751044206</v>
      </c>
      <c r="AX72" s="86">
        <v>162.92992722985338</v>
      </c>
      <c r="AY72" s="86">
        <v>170.9405317571576</v>
      </c>
      <c r="BA72" s="86">
        <v>88.236020280581599</v>
      </c>
      <c r="BB72" s="86">
        <v>107.61404365803594</v>
      </c>
      <c r="BC72" s="86">
        <v>129.62816430104533</v>
      </c>
      <c r="BD72" s="86">
        <v>147.42931306656445</v>
      </c>
      <c r="BE72" s="86">
        <v>153.29888751044206</v>
      </c>
      <c r="BF72" s="86">
        <v>162.92992722985338</v>
      </c>
      <c r="BG72" s="86">
        <v>170.9405317571576</v>
      </c>
      <c r="BI72" s="86">
        <v>95.517227354907249</v>
      </c>
      <c r="BJ72" s="86">
        <v>100.36847579148582</v>
      </c>
      <c r="BK72" s="86">
        <v>108.0867730297504</v>
      </c>
      <c r="BL72" s="86">
        <v>116.47209464385692</v>
      </c>
      <c r="BM72" s="86">
        <v>123.72184433208687</v>
      </c>
      <c r="BN72" s="86">
        <v>131.45745401695288</v>
      </c>
      <c r="BO72" s="86">
        <v>139.16345297686763</v>
      </c>
      <c r="BQ72" s="12">
        <v>0</v>
      </c>
      <c r="BR72" s="12">
        <v>0</v>
      </c>
      <c r="BS72" s="12">
        <v>0</v>
      </c>
      <c r="BT72" s="12">
        <v>0</v>
      </c>
      <c r="BU72" s="12">
        <v>0</v>
      </c>
      <c r="BV72" s="12">
        <v>0</v>
      </c>
      <c r="BW72" s="12">
        <v>0</v>
      </c>
      <c r="BX72" s="12">
        <v>0</v>
      </c>
      <c r="BY72" s="11"/>
      <c r="BZ72" s="12">
        <v>0</v>
      </c>
      <c r="CA72" s="12">
        <v>0</v>
      </c>
      <c r="CB72" s="12">
        <v>0</v>
      </c>
      <c r="CC72" s="12">
        <v>0</v>
      </c>
      <c r="CD72" s="12">
        <v>0</v>
      </c>
      <c r="CE72" s="12">
        <v>0</v>
      </c>
      <c r="CF72" s="12">
        <v>0</v>
      </c>
      <c r="CG72" s="11"/>
      <c r="CH72" s="12">
        <v>0</v>
      </c>
      <c r="CI72" s="12">
        <v>0</v>
      </c>
      <c r="CJ72" s="12">
        <v>0</v>
      </c>
      <c r="CK72" s="12">
        <v>0</v>
      </c>
      <c r="CL72" s="12">
        <v>0</v>
      </c>
      <c r="CM72" s="12">
        <v>0</v>
      </c>
      <c r="CN72" s="12">
        <v>0</v>
      </c>
      <c r="CO72" s="11"/>
      <c r="CP72" s="12">
        <v>0</v>
      </c>
      <c r="CQ72" s="12">
        <v>0</v>
      </c>
      <c r="CR72" s="12">
        <v>0</v>
      </c>
      <c r="CS72" s="12">
        <v>0</v>
      </c>
      <c r="CT72" s="12">
        <v>0</v>
      </c>
      <c r="CU72" s="12">
        <v>0</v>
      </c>
      <c r="CV72" s="12">
        <v>0</v>
      </c>
      <c r="CW72" s="11"/>
      <c r="CX72" s="12">
        <v>0</v>
      </c>
      <c r="CY72" s="12">
        <v>0</v>
      </c>
      <c r="CZ72" s="12">
        <v>0</v>
      </c>
      <c r="DA72" s="12">
        <v>0</v>
      </c>
      <c r="DB72" s="12">
        <v>0</v>
      </c>
      <c r="DC72" s="12">
        <v>0</v>
      </c>
      <c r="DD72" s="12">
        <v>0</v>
      </c>
      <c r="DE72" s="11"/>
      <c r="DF72" s="12">
        <v>0</v>
      </c>
      <c r="DG72" s="12">
        <v>0</v>
      </c>
      <c r="DH72" s="12">
        <v>0</v>
      </c>
      <c r="DI72" s="12">
        <v>0</v>
      </c>
      <c r="DJ72" s="12">
        <v>0</v>
      </c>
      <c r="DK72" s="12">
        <v>0</v>
      </c>
      <c r="DL72" s="12">
        <v>0</v>
      </c>
      <c r="DM72" s="11"/>
      <c r="DN72" s="11"/>
      <c r="DO72" s="11"/>
      <c r="DP72" s="11"/>
      <c r="DQ72" s="11"/>
      <c r="DR72" s="11"/>
      <c r="DS72" s="11"/>
      <c r="DT72" s="11"/>
      <c r="DU72" s="11"/>
      <c r="DV72" s="11"/>
      <c r="DW72" s="11"/>
      <c r="DX72" s="11"/>
      <c r="DY72" s="11"/>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row>
    <row r="73" spans="1:350" x14ac:dyDescent="0.25">
      <c r="A73" s="6"/>
      <c r="B73" s="184" t="str">
        <f t="shared" si="4"/>
        <v>Predelovalne dejavnosti in gradb.</v>
      </c>
      <c r="C73" s="87" t="s">
        <v>42</v>
      </c>
      <c r="D73" s="109" t="s">
        <v>16</v>
      </c>
      <c r="E73" s="86"/>
      <c r="F73" s="86"/>
      <c r="G73" s="86"/>
      <c r="H73" s="86"/>
      <c r="I73" s="86"/>
      <c r="J73" s="86"/>
      <c r="K73" s="86"/>
      <c r="L73" s="86"/>
      <c r="M73" s="86"/>
      <c r="N73" s="86"/>
      <c r="O73" s="86"/>
      <c r="P73" s="86"/>
      <c r="Q73" s="86"/>
      <c r="R73" s="182"/>
      <c r="T73" s="86">
        <v>39.01219771663321</v>
      </c>
      <c r="U73" s="86">
        <v>43.327711609674495</v>
      </c>
      <c r="V73" s="86">
        <v>57.230141959679457</v>
      </c>
      <c r="W73" s="86">
        <v>58.881065318025229</v>
      </c>
      <c r="X73" s="86">
        <v>65.243197574079218</v>
      </c>
      <c r="Y73" s="86">
        <v>65.396412594029144</v>
      </c>
      <c r="Z73" s="86">
        <v>65.308489774421702</v>
      </c>
      <c r="AA73" s="86">
        <v>64.42791795797126</v>
      </c>
      <c r="AC73" s="86">
        <v>43.468669557571147</v>
      </c>
      <c r="AD73" s="86">
        <v>57.289441368248809</v>
      </c>
      <c r="AE73" s="86">
        <v>58.338216510130216</v>
      </c>
      <c r="AF73" s="86">
        <v>64.06969445739233</v>
      </c>
      <c r="AG73" s="86">
        <v>63.743079466191681</v>
      </c>
      <c r="AH73" s="86">
        <v>62.534535096395878</v>
      </c>
      <c r="AI73" s="86">
        <v>60.965452886392036</v>
      </c>
      <c r="AK73" s="86">
        <v>43.468669557571147</v>
      </c>
      <c r="AL73" s="86">
        <v>57.289441368248809</v>
      </c>
      <c r="AM73" s="86">
        <v>58.338216510130216</v>
      </c>
      <c r="AN73" s="86">
        <v>64.06969445739233</v>
      </c>
      <c r="AO73" s="86">
        <v>63.743079466191681</v>
      </c>
      <c r="AP73" s="86">
        <v>62.534535096395878</v>
      </c>
      <c r="AQ73" s="86">
        <v>60.965452886392036</v>
      </c>
      <c r="AS73" s="86">
        <v>39.862495390548389</v>
      </c>
      <c r="AT73" s="86">
        <v>46.616173227574528</v>
      </c>
      <c r="AU73" s="86">
        <v>40.920197896815708</v>
      </c>
      <c r="AV73" s="86">
        <v>42.289489588870573</v>
      </c>
      <c r="AW73" s="86">
        <v>38.256932131140658</v>
      </c>
      <c r="AX73" s="86">
        <v>34.266300022187338</v>
      </c>
      <c r="AY73" s="86">
        <v>30.342198634915334</v>
      </c>
      <c r="BA73" s="86">
        <v>39.862495390548389</v>
      </c>
      <c r="BB73" s="86">
        <v>46.616173227574528</v>
      </c>
      <c r="BC73" s="86">
        <v>40.920197896815708</v>
      </c>
      <c r="BD73" s="86">
        <v>42.289489588870573</v>
      </c>
      <c r="BE73" s="86">
        <v>38.256932131140658</v>
      </c>
      <c r="BF73" s="86">
        <v>34.266300022187338</v>
      </c>
      <c r="BG73" s="86">
        <v>30.342198634915334</v>
      </c>
      <c r="BI73" s="86">
        <v>7.2493144670029264E-2</v>
      </c>
      <c r="BJ73" s="86">
        <v>-0.27424938530337439</v>
      </c>
      <c r="BK73" s="86">
        <v>-0.65158781364306839</v>
      </c>
      <c r="BL73" s="86">
        <v>-0.91811809673283529</v>
      </c>
      <c r="BM73" s="86">
        <v>-1.2039857524875563</v>
      </c>
      <c r="BN73" s="86">
        <v>-1.436393378045248</v>
      </c>
      <c r="BO73" s="86">
        <v>-1.8141511553670684</v>
      </c>
      <c r="BQ73" s="12">
        <v>0</v>
      </c>
      <c r="BR73" s="12">
        <v>0</v>
      </c>
      <c r="BS73" s="12">
        <v>0</v>
      </c>
      <c r="BT73" s="12">
        <v>0</v>
      </c>
      <c r="BU73" s="12">
        <v>0</v>
      </c>
      <c r="BV73" s="12">
        <v>0</v>
      </c>
      <c r="BW73" s="12">
        <v>0</v>
      </c>
      <c r="BX73" s="12">
        <v>0</v>
      </c>
      <c r="BY73" s="11"/>
      <c r="BZ73" s="12">
        <v>0</v>
      </c>
      <c r="CA73" s="12">
        <v>0</v>
      </c>
      <c r="CB73" s="12">
        <v>0</v>
      </c>
      <c r="CC73" s="12">
        <v>0</v>
      </c>
      <c r="CD73" s="12">
        <v>0</v>
      </c>
      <c r="CE73" s="12">
        <v>0</v>
      </c>
      <c r="CF73" s="12">
        <v>0</v>
      </c>
      <c r="CG73" s="11"/>
      <c r="CH73" s="12">
        <v>0</v>
      </c>
      <c r="CI73" s="12">
        <v>0</v>
      </c>
      <c r="CJ73" s="12">
        <v>0</v>
      </c>
      <c r="CK73" s="12">
        <v>0</v>
      </c>
      <c r="CL73" s="12">
        <v>0</v>
      </c>
      <c r="CM73" s="12">
        <v>0</v>
      </c>
      <c r="CN73" s="12">
        <v>0</v>
      </c>
      <c r="CO73" s="11"/>
      <c r="CP73" s="12">
        <v>0</v>
      </c>
      <c r="CQ73" s="12">
        <v>0</v>
      </c>
      <c r="CR73" s="12">
        <v>0</v>
      </c>
      <c r="CS73" s="12">
        <v>0</v>
      </c>
      <c r="CT73" s="12">
        <v>0</v>
      </c>
      <c r="CU73" s="12">
        <v>0</v>
      </c>
      <c r="CV73" s="12">
        <v>0</v>
      </c>
      <c r="CW73" s="11"/>
      <c r="CX73" s="12">
        <v>0</v>
      </c>
      <c r="CY73" s="12">
        <v>0</v>
      </c>
      <c r="CZ73" s="12">
        <v>0</v>
      </c>
      <c r="DA73" s="12">
        <v>0</v>
      </c>
      <c r="DB73" s="12">
        <v>0</v>
      </c>
      <c r="DC73" s="12">
        <v>0</v>
      </c>
      <c r="DD73" s="12">
        <v>0</v>
      </c>
      <c r="DE73" s="11"/>
      <c r="DF73" s="12">
        <v>0</v>
      </c>
      <c r="DG73" s="12">
        <v>0</v>
      </c>
      <c r="DH73" s="12">
        <v>0</v>
      </c>
      <c r="DI73" s="12">
        <v>0</v>
      </c>
      <c r="DJ73" s="12">
        <v>0</v>
      </c>
      <c r="DK73" s="12">
        <v>0</v>
      </c>
      <c r="DL73" s="12">
        <v>0</v>
      </c>
      <c r="DM73" s="11"/>
      <c r="DN73" s="11"/>
      <c r="DO73" s="11"/>
      <c r="DP73" s="11"/>
      <c r="DQ73" s="11"/>
      <c r="DR73" s="11"/>
      <c r="DS73" s="11"/>
      <c r="DT73" s="11"/>
      <c r="DU73" s="11"/>
      <c r="DV73" s="11"/>
      <c r="DW73" s="11"/>
      <c r="DX73" s="11"/>
      <c r="DY73" s="11"/>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6"/>
      <c r="IV73" s="6"/>
      <c r="IW73" s="6"/>
      <c r="IX73" s="6"/>
      <c r="IY73" s="6"/>
      <c r="IZ73" s="6"/>
      <c r="JA73" s="6"/>
      <c r="JB73" s="6"/>
      <c r="JC73" s="6"/>
      <c r="JD73" s="6"/>
      <c r="JE73" s="6"/>
      <c r="JF73" s="6"/>
      <c r="JG73" s="6"/>
      <c r="JH73" s="6"/>
      <c r="JI73" s="6"/>
      <c r="JJ73" s="6"/>
      <c r="JK73" s="6"/>
      <c r="JL73" s="6"/>
      <c r="JM73" s="6"/>
      <c r="JN73" s="6"/>
      <c r="JO73" s="6"/>
      <c r="JP73" s="6"/>
      <c r="JQ73" s="6"/>
      <c r="JR73" s="6"/>
      <c r="JS73" s="6"/>
      <c r="JT73" s="6"/>
      <c r="JU73" s="6"/>
      <c r="JV73" s="6"/>
      <c r="JW73" s="6"/>
      <c r="JX73" s="6"/>
      <c r="JY73" s="6"/>
      <c r="JZ73" s="6"/>
      <c r="KA73" s="6"/>
      <c r="KB73" s="6"/>
      <c r="KC73" s="6"/>
      <c r="KD73" s="6"/>
      <c r="KE73" s="6"/>
      <c r="KF73" s="6"/>
      <c r="KG73" s="6"/>
      <c r="KH73" s="6"/>
      <c r="KI73" s="6"/>
      <c r="KJ73" s="6"/>
      <c r="KK73" s="6"/>
      <c r="KL73" s="6"/>
      <c r="KM73" s="6"/>
      <c r="KN73" s="6"/>
      <c r="KO73" s="6"/>
      <c r="KP73" s="6"/>
      <c r="KQ73" s="6"/>
      <c r="KR73" s="6"/>
      <c r="KS73" s="6"/>
      <c r="KT73" s="6"/>
      <c r="KU73" s="6"/>
      <c r="KV73" s="6"/>
      <c r="KW73" s="6"/>
      <c r="KX73" s="6"/>
      <c r="KY73" s="6"/>
      <c r="KZ73" s="6"/>
      <c r="LA73" s="6"/>
      <c r="LB73" s="6"/>
      <c r="LC73" s="6"/>
      <c r="LD73" s="6"/>
      <c r="LE73" s="6"/>
      <c r="LF73" s="6"/>
      <c r="LG73" s="6"/>
      <c r="LH73" s="6"/>
      <c r="LI73" s="6"/>
      <c r="LJ73" s="6"/>
      <c r="LK73" s="6"/>
      <c r="LL73" s="6"/>
      <c r="LM73" s="6"/>
      <c r="LN73" s="6"/>
      <c r="LO73" s="6"/>
      <c r="LP73" s="6"/>
      <c r="LQ73" s="6"/>
      <c r="LR73" s="6"/>
      <c r="LS73" s="6"/>
      <c r="LT73" s="6"/>
      <c r="LU73" s="6"/>
      <c r="LV73" s="6"/>
      <c r="LW73" s="6"/>
      <c r="LX73" s="6"/>
      <c r="LY73" s="6"/>
      <c r="LZ73" s="6"/>
      <c r="MA73" s="6"/>
      <c r="MB73" s="6"/>
      <c r="MC73" s="6"/>
      <c r="MD73" s="6"/>
      <c r="ME73" s="6"/>
      <c r="MF73" s="6"/>
      <c r="MG73" s="6"/>
      <c r="MH73" s="6"/>
      <c r="MI73" s="6"/>
      <c r="MJ73" s="6"/>
      <c r="MK73" s="6"/>
      <c r="ML73" s="6"/>
    </row>
    <row r="74" spans="1:350" x14ac:dyDescent="0.25">
      <c r="A74" s="6"/>
      <c r="B74" s="184" t="str">
        <f t="shared" si="4"/>
        <v>Predelovalne dejavnosti in gradb.</v>
      </c>
      <c r="C74" s="85" t="s">
        <v>23</v>
      </c>
      <c r="D74" s="105" t="s">
        <v>16</v>
      </c>
      <c r="E74" s="86">
        <v>616.68099742046434</v>
      </c>
      <c r="F74" s="86">
        <v>639.7248495270851</v>
      </c>
      <c r="G74" s="86">
        <v>642.13241616509026</v>
      </c>
      <c r="H74" s="86">
        <v>542.6483233018057</v>
      </c>
      <c r="I74" s="86">
        <v>426.99914015477219</v>
      </c>
      <c r="J74" s="86">
        <v>471.81547721410146</v>
      </c>
      <c r="K74" s="86">
        <v>504.19406706792773</v>
      </c>
      <c r="L74" s="86">
        <v>509.1832330180568</v>
      </c>
      <c r="M74" s="86">
        <v>505.41143594153056</v>
      </c>
      <c r="N74" s="86">
        <v>520.82768701633699</v>
      </c>
      <c r="O74" s="86">
        <v>532.97472055030096</v>
      </c>
      <c r="P74" s="86">
        <v>536.08426483233018</v>
      </c>
      <c r="Q74" s="86">
        <v>554.27549441100598</v>
      </c>
      <c r="R74" s="86">
        <v>588.75300000000004</v>
      </c>
      <c r="T74" s="86">
        <v>554.26530524505574</v>
      </c>
      <c r="U74" s="86">
        <v>564.36107127331786</v>
      </c>
      <c r="V74" s="86">
        <v>581.32538642718009</v>
      </c>
      <c r="W74" s="86">
        <v>602.43712254934837</v>
      </c>
      <c r="X74" s="86">
        <v>624.90641117367591</v>
      </c>
      <c r="Y74" s="86">
        <v>642.7601106781683</v>
      </c>
      <c r="Z74" s="86">
        <v>662.86528621667128</v>
      </c>
      <c r="AA74" s="86">
        <v>683.2671132044145</v>
      </c>
      <c r="AC74" s="86">
        <v>562.22811387503873</v>
      </c>
      <c r="AD74" s="86">
        <v>576.16422060414766</v>
      </c>
      <c r="AE74" s="86">
        <v>591.77616280150608</v>
      </c>
      <c r="AF74" s="86">
        <v>626.94059621823851</v>
      </c>
      <c r="AG74" s="86">
        <v>642.36734899843862</v>
      </c>
      <c r="AH74" s="86">
        <v>595.47080851336227</v>
      </c>
      <c r="AI74" s="86">
        <v>580.33130090715781</v>
      </c>
      <c r="AK74" s="86">
        <v>562.22811387503873</v>
      </c>
      <c r="AL74" s="86">
        <v>576.16422060414766</v>
      </c>
      <c r="AM74" s="86">
        <v>591.77616280150608</v>
      </c>
      <c r="AN74" s="86">
        <v>626.94059621823851</v>
      </c>
      <c r="AO74" s="86">
        <v>642.36734899843862</v>
      </c>
      <c r="AP74" s="86">
        <v>595.47080851336227</v>
      </c>
      <c r="AQ74" s="86">
        <v>580.33130090715781</v>
      </c>
      <c r="AS74" s="86">
        <v>560.77872562369328</v>
      </c>
      <c r="AT74" s="86">
        <v>572.70302346201504</v>
      </c>
      <c r="AU74" s="86">
        <v>584.18909504812473</v>
      </c>
      <c r="AV74" s="86">
        <v>617.48207816353033</v>
      </c>
      <c r="AW74" s="86">
        <v>634.18991589160566</v>
      </c>
      <c r="AX74" s="86">
        <v>588.49132262607429</v>
      </c>
      <c r="AY74" s="86">
        <v>576.68094311761718</v>
      </c>
      <c r="BA74" s="86">
        <v>560.77872562369328</v>
      </c>
      <c r="BB74" s="86">
        <v>572.70302346201504</v>
      </c>
      <c r="BC74" s="86">
        <v>584.18909504812473</v>
      </c>
      <c r="BD74" s="86">
        <v>617.48207816353033</v>
      </c>
      <c r="BE74" s="86">
        <v>634.18991589160566</v>
      </c>
      <c r="BF74" s="86">
        <v>588.49132262607429</v>
      </c>
      <c r="BG74" s="86">
        <v>576.68094311761718</v>
      </c>
      <c r="BI74" s="86">
        <v>644.42176370703737</v>
      </c>
      <c r="BJ74" s="86">
        <v>665.40827897624115</v>
      </c>
      <c r="BK74" s="86">
        <v>691.88621638384916</v>
      </c>
      <c r="BL74" s="86">
        <v>720.38531364741982</v>
      </c>
      <c r="BM74" s="86">
        <v>746.16019054209903</v>
      </c>
      <c r="BN74" s="86">
        <v>772.38334413672624</v>
      </c>
      <c r="BO74" s="86">
        <v>798.17953007068763</v>
      </c>
      <c r="BQ74" s="12">
        <v>0</v>
      </c>
      <c r="BR74" s="12">
        <v>0</v>
      </c>
      <c r="BS74" s="12">
        <v>0</v>
      </c>
      <c r="BT74" s="12">
        <v>0</v>
      </c>
      <c r="BU74" s="12">
        <v>0</v>
      </c>
      <c r="BV74" s="12">
        <v>0</v>
      </c>
      <c r="BW74" s="12">
        <v>0</v>
      </c>
      <c r="BX74" s="12">
        <v>0</v>
      </c>
      <c r="BY74" s="11"/>
      <c r="BZ74" s="12">
        <v>0</v>
      </c>
      <c r="CA74" s="12">
        <v>0</v>
      </c>
      <c r="CB74" s="12">
        <v>0</v>
      </c>
      <c r="CC74" s="12">
        <v>0</v>
      </c>
      <c r="CD74" s="12">
        <v>0</v>
      </c>
      <c r="CE74" s="12">
        <v>0</v>
      </c>
      <c r="CF74" s="12">
        <v>0</v>
      </c>
      <c r="CG74" s="11"/>
      <c r="CH74" s="12">
        <v>0</v>
      </c>
      <c r="CI74" s="12">
        <v>0</v>
      </c>
      <c r="CJ74" s="12">
        <v>0</v>
      </c>
      <c r="CK74" s="12">
        <v>0</v>
      </c>
      <c r="CL74" s="12">
        <v>0</v>
      </c>
      <c r="CM74" s="12">
        <v>0</v>
      </c>
      <c r="CN74" s="12">
        <v>0</v>
      </c>
      <c r="CO74" s="11"/>
      <c r="CP74" s="12">
        <v>0</v>
      </c>
      <c r="CQ74" s="12">
        <v>0</v>
      </c>
      <c r="CR74" s="12">
        <v>0</v>
      </c>
      <c r="CS74" s="12">
        <v>0</v>
      </c>
      <c r="CT74" s="12">
        <v>0</v>
      </c>
      <c r="CU74" s="12">
        <v>0</v>
      </c>
      <c r="CV74" s="12">
        <v>0</v>
      </c>
      <c r="CW74" s="11"/>
      <c r="CX74" s="12">
        <v>0</v>
      </c>
      <c r="CY74" s="12">
        <v>0</v>
      </c>
      <c r="CZ74" s="12">
        <v>0</v>
      </c>
      <c r="DA74" s="12">
        <v>0</v>
      </c>
      <c r="DB74" s="12">
        <v>0</v>
      </c>
      <c r="DC74" s="12">
        <v>0</v>
      </c>
      <c r="DD74" s="12">
        <v>0</v>
      </c>
      <c r="DE74" s="11"/>
      <c r="DF74" s="12">
        <v>0</v>
      </c>
      <c r="DG74" s="12">
        <v>0</v>
      </c>
      <c r="DH74" s="12">
        <v>0</v>
      </c>
      <c r="DI74" s="12">
        <v>0</v>
      </c>
      <c r="DJ74" s="12">
        <v>0</v>
      </c>
      <c r="DK74" s="12">
        <v>0</v>
      </c>
      <c r="DL74" s="12">
        <v>0</v>
      </c>
      <c r="DM74" s="11"/>
      <c r="DN74" s="11"/>
      <c r="DO74" s="11"/>
      <c r="DP74" s="11"/>
      <c r="DQ74" s="11"/>
      <c r="DR74" s="11"/>
      <c r="DS74" s="11"/>
      <c r="DT74" s="11"/>
      <c r="DU74" s="11"/>
      <c r="DV74" s="11"/>
      <c r="DW74" s="11"/>
      <c r="DX74" s="11"/>
      <c r="DY74" s="11"/>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6"/>
      <c r="IV74" s="6"/>
      <c r="IW74" s="6"/>
      <c r="IX74" s="6"/>
      <c r="IY74" s="6"/>
      <c r="IZ74" s="6"/>
      <c r="JA74" s="6"/>
      <c r="JB74" s="6"/>
      <c r="JC74" s="6"/>
      <c r="JD74" s="6"/>
      <c r="JE74" s="6"/>
      <c r="JF74" s="6"/>
      <c r="JG74" s="6"/>
      <c r="JH74" s="6"/>
      <c r="JI74" s="6"/>
      <c r="JJ74" s="6"/>
      <c r="JK74" s="6"/>
      <c r="JL74" s="6"/>
      <c r="JM74" s="6"/>
      <c r="JN74" s="6"/>
      <c r="JO74" s="6"/>
      <c r="JP74" s="6"/>
      <c r="JQ74" s="6"/>
      <c r="JR74" s="6"/>
      <c r="JS74" s="6"/>
      <c r="JT74" s="6"/>
      <c r="JU74" s="6"/>
      <c r="JV74" s="6"/>
      <c r="JW74" s="6"/>
      <c r="JX74" s="6"/>
      <c r="JY74" s="6"/>
      <c r="JZ74" s="6"/>
      <c r="KA74" s="6"/>
      <c r="KB74" s="6"/>
      <c r="KC74" s="6"/>
      <c r="KD74" s="6"/>
      <c r="KE74" s="6"/>
      <c r="KF74" s="6"/>
      <c r="KG74" s="6"/>
      <c r="KH74" s="6"/>
      <c r="KI74" s="6"/>
      <c r="KJ74" s="6"/>
      <c r="KK74" s="6"/>
      <c r="KL74" s="6"/>
      <c r="KM74" s="6"/>
      <c r="KN74" s="6"/>
      <c r="KO74" s="6"/>
      <c r="KP74" s="6"/>
      <c r="KQ74" s="6"/>
      <c r="KR74" s="6"/>
      <c r="KS74" s="6"/>
      <c r="KT74" s="6"/>
      <c r="KU74" s="6"/>
      <c r="KV74" s="6"/>
      <c r="KW74" s="6"/>
      <c r="KX74" s="6"/>
      <c r="KY74" s="6"/>
      <c r="KZ74" s="6"/>
      <c r="LA74" s="6"/>
      <c r="LB74" s="6"/>
      <c r="LC74" s="6"/>
      <c r="LD74" s="6"/>
      <c r="LE74" s="6"/>
      <c r="LF74" s="6"/>
      <c r="LG74" s="6"/>
      <c r="LH74" s="6"/>
      <c r="LI74" s="6"/>
      <c r="LJ74" s="6"/>
      <c r="LK74" s="6"/>
      <c r="LL74" s="6"/>
      <c r="LM74" s="6"/>
      <c r="LN74" s="6"/>
      <c r="LO74" s="6"/>
      <c r="LP74" s="6"/>
      <c r="LQ74" s="6"/>
      <c r="LR74" s="6"/>
      <c r="LS74" s="6"/>
      <c r="LT74" s="6"/>
      <c r="LU74" s="6"/>
      <c r="LV74" s="6"/>
      <c r="LW74" s="6"/>
      <c r="LX74" s="6"/>
      <c r="LY74" s="6"/>
      <c r="LZ74" s="6"/>
      <c r="MA74" s="6"/>
      <c r="MB74" s="6"/>
      <c r="MC74" s="6"/>
      <c r="MD74" s="6"/>
      <c r="ME74" s="6"/>
      <c r="MF74" s="6"/>
      <c r="MG74" s="6"/>
      <c r="MH74" s="6"/>
      <c r="MI74" s="6"/>
      <c r="MJ74" s="6"/>
      <c r="MK74" s="6"/>
      <c r="ML74" s="6"/>
    </row>
    <row r="75" spans="1:350" x14ac:dyDescent="0.25">
      <c r="A75" s="6"/>
      <c r="B75" s="184" t="str">
        <f t="shared" si="4"/>
        <v>Predelovalne dejavnosti in gradb.</v>
      </c>
      <c r="C75" s="85" t="s">
        <v>22</v>
      </c>
      <c r="D75" s="105" t="s">
        <v>16</v>
      </c>
      <c r="E75" s="86">
        <v>61.908856405846947</v>
      </c>
      <c r="F75" s="86">
        <v>58.373937135760002</v>
      </c>
      <c r="G75" s="86">
        <v>62.171586892137192</v>
      </c>
      <c r="H75" s="86">
        <v>68.501003152765833</v>
      </c>
      <c r="I75" s="86">
        <v>56.45808254514187</v>
      </c>
      <c r="J75" s="86">
        <v>53.723129836629411</v>
      </c>
      <c r="K75" s="86">
        <v>58.327624916403934</v>
      </c>
      <c r="L75" s="86">
        <v>54.698576478456097</v>
      </c>
      <c r="M75" s="86">
        <v>51.865219260533102</v>
      </c>
      <c r="N75" s="86">
        <v>48.543899875800129</v>
      </c>
      <c r="O75" s="86">
        <v>49.136619852870922</v>
      </c>
      <c r="P75" s="86">
        <v>50.858818190503484</v>
      </c>
      <c r="Q75" s="86">
        <v>51.37262348332856</v>
      </c>
      <c r="R75" s="182"/>
      <c r="T75" s="86">
        <v>51.363523454667053</v>
      </c>
      <c r="U75" s="86">
        <v>54.984581108737217</v>
      </c>
      <c r="V75" s="86">
        <v>56.81630099697928</v>
      </c>
      <c r="W75" s="86">
        <v>60.93991261735804</v>
      </c>
      <c r="X75" s="86">
        <v>59.52371864806161</v>
      </c>
      <c r="Y75" s="86">
        <v>57.592199510561741</v>
      </c>
      <c r="Z75" s="86">
        <v>55.352747498142719</v>
      </c>
      <c r="AA75" s="86">
        <v>53.507536921091813</v>
      </c>
      <c r="AC75" s="86">
        <v>52.270238255799825</v>
      </c>
      <c r="AD75" s="86">
        <v>49.190982950132017</v>
      </c>
      <c r="AE75" s="86">
        <v>45.856131924597122</v>
      </c>
      <c r="AF75" s="86">
        <v>44.33964919373522</v>
      </c>
      <c r="AG75" s="86">
        <v>40.287276291626803</v>
      </c>
      <c r="AH75" s="86">
        <v>36.947664813408494</v>
      </c>
      <c r="AI75" s="86">
        <v>34.080851680049321</v>
      </c>
      <c r="AK75" s="86">
        <v>52.270238255799825</v>
      </c>
      <c r="AL75" s="86">
        <v>49.190982950132017</v>
      </c>
      <c r="AM75" s="86">
        <v>45.856131924597122</v>
      </c>
      <c r="AN75" s="86">
        <v>44.33964919373522</v>
      </c>
      <c r="AO75" s="86">
        <v>40.287276291626803</v>
      </c>
      <c r="AP75" s="86">
        <v>36.947664813408494</v>
      </c>
      <c r="AQ75" s="86">
        <v>34.080851680049321</v>
      </c>
      <c r="AS75" s="86">
        <v>50.671341122301051</v>
      </c>
      <c r="AT75" s="86">
        <v>45.481957455585508</v>
      </c>
      <c r="AU75" s="86">
        <v>38.667130481199834</v>
      </c>
      <c r="AV75" s="86">
        <v>36.131728484629257</v>
      </c>
      <c r="AW75" s="86">
        <v>30.625547131543275</v>
      </c>
      <c r="AX75" s="86">
        <v>25.705393430778862</v>
      </c>
      <c r="AY75" s="86">
        <v>21.829967121380129</v>
      </c>
      <c r="BA75" s="86">
        <v>50.671341122301051</v>
      </c>
      <c r="BB75" s="86">
        <v>45.481957455585508</v>
      </c>
      <c r="BC75" s="86">
        <v>38.667130481199834</v>
      </c>
      <c r="BD75" s="86">
        <v>36.131728484629257</v>
      </c>
      <c r="BE75" s="86">
        <v>30.625547131543275</v>
      </c>
      <c r="BF75" s="86">
        <v>25.705393430778862</v>
      </c>
      <c r="BG75" s="86">
        <v>21.829967121380129</v>
      </c>
      <c r="BI75" s="86">
        <v>65.060603202412366</v>
      </c>
      <c r="BJ75" s="86">
        <v>68.386844164046934</v>
      </c>
      <c r="BK75" s="86">
        <v>73.067929231235141</v>
      </c>
      <c r="BL75" s="86">
        <v>78.087137800559077</v>
      </c>
      <c r="BM75" s="86">
        <v>82.245475693961225</v>
      </c>
      <c r="BN75" s="86">
        <v>86.639585486168087</v>
      </c>
      <c r="BO75" s="86">
        <v>91.194057749816722</v>
      </c>
      <c r="BQ75" s="12">
        <v>0</v>
      </c>
      <c r="BR75" s="12">
        <v>0</v>
      </c>
      <c r="BS75" s="12">
        <v>0</v>
      </c>
      <c r="BT75" s="12">
        <v>0</v>
      </c>
      <c r="BU75" s="12">
        <v>0</v>
      </c>
      <c r="BV75" s="12">
        <v>0</v>
      </c>
      <c r="BW75" s="12">
        <v>0</v>
      </c>
      <c r="BX75" s="12">
        <v>0</v>
      </c>
      <c r="BY75" s="11"/>
      <c r="BZ75" s="12">
        <v>0</v>
      </c>
      <c r="CA75" s="12">
        <v>0</v>
      </c>
      <c r="CB75" s="12">
        <v>0</v>
      </c>
      <c r="CC75" s="12">
        <v>0</v>
      </c>
      <c r="CD75" s="12">
        <v>0</v>
      </c>
      <c r="CE75" s="12">
        <v>0</v>
      </c>
      <c r="CF75" s="12">
        <v>0</v>
      </c>
      <c r="CG75" s="11"/>
      <c r="CH75" s="12">
        <v>0</v>
      </c>
      <c r="CI75" s="12">
        <v>0</v>
      </c>
      <c r="CJ75" s="12">
        <v>0</v>
      </c>
      <c r="CK75" s="12">
        <v>0</v>
      </c>
      <c r="CL75" s="12">
        <v>0</v>
      </c>
      <c r="CM75" s="12">
        <v>0</v>
      </c>
      <c r="CN75" s="12">
        <v>0</v>
      </c>
      <c r="CO75" s="11"/>
      <c r="CP75" s="12">
        <v>0</v>
      </c>
      <c r="CQ75" s="12">
        <v>0</v>
      </c>
      <c r="CR75" s="12">
        <v>0</v>
      </c>
      <c r="CS75" s="12">
        <v>0</v>
      </c>
      <c r="CT75" s="12">
        <v>0</v>
      </c>
      <c r="CU75" s="12">
        <v>0</v>
      </c>
      <c r="CV75" s="12">
        <v>0</v>
      </c>
      <c r="CW75" s="11"/>
      <c r="CX75" s="12">
        <v>0</v>
      </c>
      <c r="CY75" s="12">
        <v>0</v>
      </c>
      <c r="CZ75" s="12">
        <v>0</v>
      </c>
      <c r="DA75" s="12">
        <v>0</v>
      </c>
      <c r="DB75" s="12">
        <v>0</v>
      </c>
      <c r="DC75" s="12">
        <v>0</v>
      </c>
      <c r="DD75" s="12">
        <v>0</v>
      </c>
      <c r="DE75" s="11"/>
      <c r="DF75" s="12">
        <v>0</v>
      </c>
      <c r="DG75" s="12">
        <v>0</v>
      </c>
      <c r="DH75" s="12">
        <v>0</v>
      </c>
      <c r="DI75" s="12">
        <v>0</v>
      </c>
      <c r="DJ75" s="12">
        <v>0</v>
      </c>
      <c r="DK75" s="12">
        <v>0</v>
      </c>
      <c r="DL75" s="12">
        <v>0</v>
      </c>
      <c r="DM75" s="11"/>
      <c r="DN75" s="11"/>
      <c r="DO75" s="11"/>
      <c r="DP75" s="11"/>
      <c r="DQ75" s="11"/>
      <c r="DR75" s="11"/>
      <c r="DS75" s="11"/>
      <c r="DT75" s="11"/>
      <c r="DU75" s="11"/>
      <c r="DV75" s="11"/>
      <c r="DW75" s="11"/>
      <c r="DX75" s="11"/>
      <c r="DY75" s="11"/>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6"/>
      <c r="IV75" s="6"/>
      <c r="IW75" s="6"/>
      <c r="IX75" s="6"/>
      <c r="IY75" s="6"/>
      <c r="IZ75" s="6"/>
      <c r="JA75" s="6"/>
      <c r="JB75" s="6"/>
      <c r="JC75" s="6"/>
      <c r="JD75" s="6"/>
      <c r="JE75" s="6"/>
      <c r="JF75" s="6"/>
      <c r="JG75" s="6"/>
      <c r="JH75" s="6"/>
      <c r="JI75" s="6"/>
      <c r="JJ75" s="6"/>
      <c r="JK75" s="6"/>
      <c r="JL75" s="6"/>
      <c r="JM75" s="6"/>
      <c r="JN75" s="6"/>
      <c r="JO75" s="6"/>
      <c r="JP75" s="6"/>
      <c r="JQ75" s="6"/>
      <c r="JR75" s="6"/>
      <c r="JS75" s="6"/>
      <c r="JT75" s="6"/>
      <c r="JU75" s="6"/>
      <c r="JV75" s="6"/>
      <c r="JW75" s="6"/>
      <c r="JX75" s="6"/>
      <c r="JY75" s="6"/>
      <c r="JZ75" s="6"/>
      <c r="KA75" s="6"/>
      <c r="KB75" s="6"/>
      <c r="KC75" s="6"/>
      <c r="KD75" s="6"/>
      <c r="KE75" s="6"/>
      <c r="KF75" s="6"/>
      <c r="KG75" s="6"/>
      <c r="KH75" s="6"/>
      <c r="KI75" s="6"/>
      <c r="KJ75" s="6"/>
      <c r="KK75" s="6"/>
      <c r="KL75" s="6"/>
      <c r="KM75" s="6"/>
      <c r="KN75" s="6"/>
      <c r="KO75" s="6"/>
      <c r="KP75" s="6"/>
      <c r="KQ75" s="6"/>
      <c r="KR75" s="6"/>
      <c r="KS75" s="6"/>
      <c r="KT75" s="6"/>
      <c r="KU75" s="6"/>
      <c r="KV75" s="6"/>
      <c r="KW75" s="6"/>
      <c r="KX75" s="6"/>
      <c r="KY75" s="6"/>
      <c r="KZ75" s="6"/>
      <c r="LA75" s="6"/>
      <c r="LB75" s="6"/>
      <c r="LC75" s="6"/>
      <c r="LD75" s="6"/>
      <c r="LE75" s="6"/>
      <c r="LF75" s="6"/>
      <c r="LG75" s="6"/>
      <c r="LH75" s="6"/>
      <c r="LI75" s="6"/>
      <c r="LJ75" s="6"/>
      <c r="LK75" s="6"/>
      <c r="LL75" s="6"/>
      <c r="LM75" s="6"/>
      <c r="LN75" s="6"/>
      <c r="LO75" s="6"/>
      <c r="LP75" s="6"/>
      <c r="LQ75" s="6"/>
      <c r="LR75" s="6"/>
      <c r="LS75" s="6"/>
      <c r="LT75" s="6"/>
      <c r="LU75" s="6"/>
      <c r="LV75" s="6"/>
      <c r="LW75" s="6"/>
      <c r="LX75" s="6"/>
      <c r="LY75" s="6"/>
      <c r="LZ75" s="6"/>
      <c r="MA75" s="6"/>
      <c r="MB75" s="6"/>
      <c r="MC75" s="6"/>
      <c r="MD75" s="6"/>
      <c r="ME75" s="6"/>
      <c r="MF75" s="6"/>
      <c r="MG75" s="6"/>
      <c r="MH75" s="6"/>
      <c r="MI75" s="6"/>
      <c r="MJ75" s="6"/>
      <c r="MK75" s="6"/>
      <c r="ML75" s="6"/>
    </row>
    <row r="76" spans="1:350" x14ac:dyDescent="0.25">
      <c r="A76" s="6"/>
      <c r="B76" s="184" t="str">
        <f t="shared" si="4"/>
        <v>Predelovalne dejavnosti in gradb.</v>
      </c>
      <c r="C76" s="85" t="s">
        <v>21</v>
      </c>
      <c r="D76" s="105" t="s">
        <v>16</v>
      </c>
      <c r="E76" s="86"/>
      <c r="F76" s="86"/>
      <c r="G76" s="86"/>
      <c r="H76" s="86"/>
      <c r="I76" s="86"/>
      <c r="J76" s="86"/>
      <c r="K76" s="86"/>
      <c r="L76" s="86"/>
      <c r="M76" s="86"/>
      <c r="N76" s="86"/>
      <c r="O76" s="86"/>
      <c r="P76" s="86"/>
      <c r="Q76" s="86"/>
      <c r="R76" s="182"/>
      <c r="T76" s="86">
        <v>0</v>
      </c>
      <c r="U76" s="86">
        <v>0</v>
      </c>
      <c r="V76" s="86">
        <v>0</v>
      </c>
      <c r="W76" s="86">
        <v>0</v>
      </c>
      <c r="X76" s="86">
        <v>0</v>
      </c>
      <c r="Y76" s="86">
        <v>0</v>
      </c>
      <c r="Z76" s="86">
        <v>0</v>
      </c>
      <c r="AA76" s="86">
        <v>0</v>
      </c>
      <c r="AC76" s="86">
        <v>0</v>
      </c>
      <c r="AD76" s="86">
        <v>0</v>
      </c>
      <c r="AE76" s="86">
        <v>0</v>
      </c>
      <c r="AF76" s="86">
        <v>0.56809444257607289</v>
      </c>
      <c r="AG76" s="86">
        <v>2.7835921072469216</v>
      </c>
      <c r="AH76" s="86">
        <v>4.2985103431109533</v>
      </c>
      <c r="AI76" s="86">
        <v>5.6974524411653711</v>
      </c>
      <c r="AK76" s="86">
        <v>0</v>
      </c>
      <c r="AL76" s="86">
        <v>0</v>
      </c>
      <c r="AM76" s="86">
        <v>0</v>
      </c>
      <c r="AN76" s="86">
        <v>0.56809444257607289</v>
      </c>
      <c r="AO76" s="86">
        <v>2.7835921072469216</v>
      </c>
      <c r="AP76" s="86">
        <v>4.2985103431109533</v>
      </c>
      <c r="AQ76" s="86">
        <v>5.6974524411653711</v>
      </c>
      <c r="AS76" s="86">
        <v>0</v>
      </c>
      <c r="AT76" s="86">
        <v>0</v>
      </c>
      <c r="AU76" s="86">
        <v>0</v>
      </c>
      <c r="AV76" s="86">
        <v>1.5820120528195987</v>
      </c>
      <c r="AW76" s="86">
        <v>5.4572176001894128</v>
      </c>
      <c r="AX76" s="86">
        <v>9.0573043858862192</v>
      </c>
      <c r="AY76" s="86">
        <v>10.931517859492633</v>
      </c>
      <c r="BA76" s="86">
        <v>0</v>
      </c>
      <c r="BB76" s="86">
        <v>0</v>
      </c>
      <c r="BC76" s="86">
        <v>0</v>
      </c>
      <c r="BD76" s="86">
        <v>1.5820120528195987</v>
      </c>
      <c r="BE76" s="86">
        <v>5.4572176001894128</v>
      </c>
      <c r="BF76" s="86">
        <v>9.0573043858862192</v>
      </c>
      <c r="BG76" s="86">
        <v>10.931517859492633</v>
      </c>
      <c r="BI76" s="86">
        <v>0</v>
      </c>
      <c r="BJ76" s="86">
        <v>0</v>
      </c>
      <c r="BK76" s="86">
        <v>0</v>
      </c>
      <c r="BL76" s="86">
        <v>0</v>
      </c>
      <c r="BM76" s="86">
        <v>0</v>
      </c>
      <c r="BN76" s="86">
        <v>0</v>
      </c>
      <c r="BO76" s="86">
        <v>0</v>
      </c>
      <c r="BQ76" s="12">
        <v>0</v>
      </c>
      <c r="BR76" s="12">
        <v>0</v>
      </c>
      <c r="BS76" s="12">
        <v>0</v>
      </c>
      <c r="BT76" s="12">
        <v>0</v>
      </c>
      <c r="BU76" s="12">
        <v>0</v>
      </c>
      <c r="BV76" s="12">
        <v>0</v>
      </c>
      <c r="BW76" s="12">
        <v>0</v>
      </c>
      <c r="BX76" s="12">
        <v>0</v>
      </c>
      <c r="BY76" s="11"/>
      <c r="BZ76" s="12">
        <v>0</v>
      </c>
      <c r="CA76" s="12">
        <v>0</v>
      </c>
      <c r="CB76" s="12">
        <v>0</v>
      </c>
      <c r="CC76" s="12">
        <v>0</v>
      </c>
      <c r="CD76" s="12">
        <v>0</v>
      </c>
      <c r="CE76" s="12">
        <v>0</v>
      </c>
      <c r="CF76" s="12">
        <v>0</v>
      </c>
      <c r="CG76" s="11"/>
      <c r="CH76" s="12">
        <v>0</v>
      </c>
      <c r="CI76" s="12">
        <v>0</v>
      </c>
      <c r="CJ76" s="12">
        <v>0</v>
      </c>
      <c r="CK76" s="12">
        <v>0</v>
      </c>
      <c r="CL76" s="12">
        <v>0</v>
      </c>
      <c r="CM76" s="12">
        <v>0</v>
      </c>
      <c r="CN76" s="12">
        <v>0</v>
      </c>
      <c r="CO76" s="11"/>
      <c r="CP76" s="12">
        <v>0</v>
      </c>
      <c r="CQ76" s="12">
        <v>0</v>
      </c>
      <c r="CR76" s="12">
        <v>0</v>
      </c>
      <c r="CS76" s="12">
        <v>0</v>
      </c>
      <c r="CT76" s="12">
        <v>0</v>
      </c>
      <c r="CU76" s="12">
        <v>0</v>
      </c>
      <c r="CV76" s="12">
        <v>0</v>
      </c>
      <c r="CW76" s="11"/>
      <c r="CX76" s="12">
        <v>0</v>
      </c>
      <c r="CY76" s="12">
        <v>0</v>
      </c>
      <c r="CZ76" s="12">
        <v>0</v>
      </c>
      <c r="DA76" s="12">
        <v>0</v>
      </c>
      <c r="DB76" s="12">
        <v>0</v>
      </c>
      <c r="DC76" s="12">
        <v>0</v>
      </c>
      <c r="DD76" s="12">
        <v>0</v>
      </c>
      <c r="DE76" s="11"/>
      <c r="DF76" s="12">
        <v>0</v>
      </c>
      <c r="DG76" s="12">
        <v>0</v>
      </c>
      <c r="DH76" s="12">
        <v>0</v>
      </c>
      <c r="DI76" s="12">
        <v>0</v>
      </c>
      <c r="DJ76" s="12">
        <v>0</v>
      </c>
      <c r="DK76" s="12">
        <v>0</v>
      </c>
      <c r="DL76" s="12">
        <v>0</v>
      </c>
      <c r="DM76" s="11"/>
      <c r="DN76" s="11"/>
      <c r="DO76" s="11"/>
      <c r="DP76" s="11"/>
      <c r="DQ76" s="11"/>
      <c r="DR76" s="11"/>
      <c r="DS76" s="11"/>
      <c r="DT76" s="11"/>
      <c r="DU76" s="11"/>
      <c r="DV76" s="11"/>
      <c r="DW76" s="11"/>
      <c r="DX76" s="11"/>
      <c r="DY76" s="11"/>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6"/>
      <c r="IV76" s="6"/>
      <c r="IW76" s="6"/>
      <c r="IX76" s="6"/>
      <c r="IY76" s="6"/>
      <c r="IZ76" s="6"/>
      <c r="JA76" s="6"/>
      <c r="JB76" s="6"/>
      <c r="JC76" s="6"/>
      <c r="JD76" s="6"/>
      <c r="JE76" s="6"/>
      <c r="JF76" s="6"/>
      <c r="JG76" s="6"/>
      <c r="JH76" s="6"/>
      <c r="JI76" s="6"/>
      <c r="JJ76" s="6"/>
      <c r="JK76" s="6"/>
      <c r="JL76" s="6"/>
      <c r="JM76" s="6"/>
      <c r="JN76" s="6"/>
      <c r="JO76" s="6"/>
      <c r="JP76" s="6"/>
      <c r="JQ76" s="6"/>
      <c r="JR76" s="6"/>
      <c r="JS76" s="6"/>
      <c r="JT76" s="6"/>
      <c r="JU76" s="6"/>
      <c r="JV76" s="6"/>
      <c r="JW76" s="6"/>
      <c r="JX76" s="6"/>
      <c r="JY76" s="6"/>
      <c r="JZ76" s="6"/>
      <c r="KA76" s="6"/>
      <c r="KB76" s="6"/>
      <c r="KC76" s="6"/>
      <c r="KD76" s="6"/>
      <c r="KE76" s="6"/>
      <c r="KF76" s="6"/>
      <c r="KG76" s="6"/>
      <c r="KH76" s="6"/>
      <c r="KI76" s="6"/>
      <c r="KJ76" s="6"/>
      <c r="KK76" s="6"/>
      <c r="KL76" s="6"/>
      <c r="KM76" s="6"/>
      <c r="KN76" s="6"/>
      <c r="KO76" s="6"/>
      <c r="KP76" s="6"/>
      <c r="KQ76" s="6"/>
      <c r="KR76" s="6"/>
      <c r="KS76" s="6"/>
      <c r="KT76" s="6"/>
      <c r="KU76" s="6"/>
      <c r="KV76" s="6"/>
      <c r="KW76" s="6"/>
      <c r="KX76" s="6"/>
      <c r="KY76" s="6"/>
      <c r="KZ76" s="6"/>
      <c r="LA76" s="6"/>
      <c r="LB76" s="6"/>
      <c r="LC76" s="6"/>
      <c r="LD76" s="6"/>
      <c r="LE76" s="6"/>
      <c r="LF76" s="6"/>
      <c r="LG76" s="6"/>
      <c r="LH76" s="6"/>
      <c r="LI76" s="6"/>
      <c r="LJ76" s="6"/>
      <c r="LK76" s="6"/>
      <c r="LL76" s="6"/>
      <c r="LM76" s="6"/>
      <c r="LN76" s="6"/>
      <c r="LO76" s="6"/>
      <c r="LP76" s="6"/>
      <c r="LQ76" s="6"/>
      <c r="LR76" s="6"/>
      <c r="LS76" s="6"/>
      <c r="LT76" s="6"/>
      <c r="LU76" s="6"/>
      <c r="LV76" s="6"/>
      <c r="LW76" s="6"/>
      <c r="LX76" s="6"/>
      <c r="LY76" s="6"/>
      <c r="LZ76" s="6"/>
      <c r="MA76" s="6"/>
      <c r="MB76" s="6"/>
      <c r="MC76" s="6"/>
      <c r="MD76" s="6"/>
      <c r="ME76" s="6"/>
      <c r="MF76" s="6"/>
      <c r="MG76" s="6"/>
      <c r="MH76" s="6"/>
      <c r="MI76" s="6"/>
      <c r="MJ76" s="6"/>
      <c r="MK76" s="6"/>
      <c r="ML76" s="6"/>
    </row>
    <row r="77" spans="1:350" x14ac:dyDescent="0.25">
      <c r="A77" s="6"/>
      <c r="B77" s="184" t="str">
        <f t="shared" si="4"/>
        <v>Predelovalne dejavnosti in gradb.</v>
      </c>
      <c r="C77" s="85" t="s">
        <v>41</v>
      </c>
      <c r="D77" s="105" t="s">
        <v>16</v>
      </c>
      <c r="E77" s="86"/>
      <c r="F77" s="86"/>
      <c r="G77" s="86"/>
      <c r="H77" s="86"/>
      <c r="I77" s="86"/>
      <c r="J77" s="86"/>
      <c r="K77" s="86"/>
      <c r="L77" s="86"/>
      <c r="M77" s="86"/>
      <c r="N77" s="86"/>
      <c r="O77" s="86"/>
      <c r="P77" s="86"/>
      <c r="Q77" s="86"/>
      <c r="R77" s="182"/>
      <c r="T77" s="86">
        <v>0</v>
      </c>
      <c r="U77" s="86">
        <v>0</v>
      </c>
      <c r="V77" s="86">
        <v>0</v>
      </c>
      <c r="W77" s="86">
        <v>0</v>
      </c>
      <c r="X77" s="86">
        <v>0</v>
      </c>
      <c r="Y77" s="86">
        <v>0</v>
      </c>
      <c r="Z77" s="86">
        <v>0</v>
      </c>
      <c r="AA77" s="86">
        <v>0</v>
      </c>
      <c r="AC77" s="86">
        <v>-2.8759015133803918</v>
      </c>
      <c r="AD77" s="86">
        <v>-7.9775648220292448</v>
      </c>
      <c r="AE77" s="86">
        <v>-13.401421228129902</v>
      </c>
      <c r="AF77" s="86">
        <v>-19.876189619468388</v>
      </c>
      <c r="AG77" s="86">
        <v>-25.673637617651099</v>
      </c>
      <c r="AH77" s="86">
        <v>-32.431077008545316</v>
      </c>
      <c r="AI77" s="86">
        <v>-37.889326532130887</v>
      </c>
      <c r="AK77" s="86">
        <v>-2.8759015133803918</v>
      </c>
      <c r="AL77" s="86">
        <v>-7.9775648220292448</v>
      </c>
      <c r="AM77" s="86">
        <v>-13.401421228129902</v>
      </c>
      <c r="AN77" s="86">
        <v>-19.876189619468388</v>
      </c>
      <c r="AO77" s="86">
        <v>-25.673637617651099</v>
      </c>
      <c r="AP77" s="86">
        <v>-32.431077008545316</v>
      </c>
      <c r="AQ77" s="86">
        <v>-37.889326532130887</v>
      </c>
      <c r="AS77" s="86">
        <v>-14.312867888112095</v>
      </c>
      <c r="AT77" s="86">
        <v>-38.617144433532893</v>
      </c>
      <c r="AU77" s="86">
        <v>-62.823303772140157</v>
      </c>
      <c r="AV77" s="86">
        <v>-71.126564969386251</v>
      </c>
      <c r="AW77" s="86">
        <v>-76.733860089503352</v>
      </c>
      <c r="AX77" s="86">
        <v>-84.856243233273602</v>
      </c>
      <c r="AY77" s="86">
        <v>-95.725635888518298</v>
      </c>
      <c r="BA77" s="86">
        <v>-14.312867888112095</v>
      </c>
      <c r="BB77" s="86">
        <v>-38.617144433532893</v>
      </c>
      <c r="BC77" s="86">
        <v>-62.823303772140157</v>
      </c>
      <c r="BD77" s="86">
        <v>-71.126564969386251</v>
      </c>
      <c r="BE77" s="86">
        <v>-76.733860089503352</v>
      </c>
      <c r="BF77" s="86">
        <v>-84.856243233273602</v>
      </c>
      <c r="BG77" s="86">
        <v>-95.725635888518298</v>
      </c>
      <c r="BI77" s="86">
        <v>0</v>
      </c>
      <c r="BJ77" s="86">
        <v>0</v>
      </c>
      <c r="BK77" s="86">
        <v>0</v>
      </c>
      <c r="BL77" s="86">
        <v>0</v>
      </c>
      <c r="BM77" s="86">
        <v>0</v>
      </c>
      <c r="BN77" s="86">
        <v>0</v>
      </c>
      <c r="BO77" s="86">
        <v>0</v>
      </c>
      <c r="BQ77" s="12">
        <v>0</v>
      </c>
      <c r="BR77" s="12">
        <v>0</v>
      </c>
      <c r="BS77" s="12">
        <v>0</v>
      </c>
      <c r="BT77" s="12">
        <v>0</v>
      </c>
      <c r="BU77" s="12">
        <v>0</v>
      </c>
      <c r="BV77" s="12">
        <v>0</v>
      </c>
      <c r="BW77" s="12">
        <v>0</v>
      </c>
      <c r="BX77" s="12">
        <v>0</v>
      </c>
      <c r="BY77" s="11"/>
      <c r="BZ77" s="12">
        <v>0</v>
      </c>
      <c r="CA77" s="12">
        <v>0</v>
      </c>
      <c r="CB77" s="12">
        <v>0</v>
      </c>
      <c r="CC77" s="12">
        <v>0</v>
      </c>
      <c r="CD77" s="12">
        <v>0</v>
      </c>
      <c r="CE77" s="12">
        <v>0</v>
      </c>
      <c r="CF77" s="12">
        <v>0</v>
      </c>
      <c r="CG77" s="11"/>
      <c r="CH77" s="12">
        <v>0</v>
      </c>
      <c r="CI77" s="12">
        <v>0</v>
      </c>
      <c r="CJ77" s="12">
        <v>0</v>
      </c>
      <c r="CK77" s="12">
        <v>0</v>
      </c>
      <c r="CL77" s="12">
        <v>0</v>
      </c>
      <c r="CM77" s="12">
        <v>0</v>
      </c>
      <c r="CN77" s="12">
        <v>0</v>
      </c>
      <c r="CO77" s="11"/>
      <c r="CP77" s="12">
        <v>0</v>
      </c>
      <c r="CQ77" s="12">
        <v>0</v>
      </c>
      <c r="CR77" s="12">
        <v>0</v>
      </c>
      <c r="CS77" s="12">
        <v>0</v>
      </c>
      <c r="CT77" s="12">
        <v>0</v>
      </c>
      <c r="CU77" s="12">
        <v>0</v>
      </c>
      <c r="CV77" s="12">
        <v>0</v>
      </c>
      <c r="CW77" s="11"/>
      <c r="CX77" s="12">
        <v>0</v>
      </c>
      <c r="CY77" s="12">
        <v>0</v>
      </c>
      <c r="CZ77" s="12">
        <v>0</v>
      </c>
      <c r="DA77" s="12">
        <v>0</v>
      </c>
      <c r="DB77" s="12">
        <v>0</v>
      </c>
      <c r="DC77" s="12">
        <v>0</v>
      </c>
      <c r="DD77" s="12">
        <v>0</v>
      </c>
      <c r="DE77" s="11"/>
      <c r="DF77" s="12">
        <v>0</v>
      </c>
      <c r="DG77" s="12">
        <v>0</v>
      </c>
      <c r="DH77" s="12">
        <v>0</v>
      </c>
      <c r="DI77" s="12">
        <v>0</v>
      </c>
      <c r="DJ77" s="12">
        <v>0</v>
      </c>
      <c r="DK77" s="12">
        <v>0</v>
      </c>
      <c r="DL77" s="12">
        <v>0</v>
      </c>
      <c r="DM77" s="11"/>
      <c r="DN77" s="11"/>
      <c r="DO77" s="11"/>
      <c r="DP77" s="11"/>
      <c r="DQ77" s="11"/>
      <c r="DR77" s="11"/>
      <c r="DS77" s="11"/>
      <c r="DT77" s="11"/>
      <c r="DU77" s="11"/>
      <c r="DV77" s="11"/>
      <c r="DW77" s="11"/>
      <c r="DX77" s="11"/>
      <c r="DY77" s="11"/>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6"/>
      <c r="IU77" s="6"/>
      <c r="IV77" s="6"/>
      <c r="IW77" s="6"/>
      <c r="IX77" s="6"/>
      <c r="IY77" s="6"/>
      <c r="IZ77" s="6"/>
      <c r="JA77" s="6"/>
      <c r="JB77" s="6"/>
      <c r="JC77" s="6"/>
      <c r="JD77" s="6"/>
      <c r="JE77" s="6"/>
      <c r="JF77" s="6"/>
      <c r="JG77" s="6"/>
      <c r="JH77" s="6"/>
      <c r="JI77" s="6"/>
      <c r="JJ77" s="6"/>
      <c r="JK77" s="6"/>
      <c r="JL77" s="6"/>
      <c r="JM77" s="6"/>
      <c r="JN77" s="6"/>
      <c r="JO77" s="6"/>
      <c r="JP77" s="6"/>
      <c r="JQ77" s="6"/>
      <c r="JR77" s="6"/>
      <c r="JS77" s="6"/>
      <c r="JT77" s="6"/>
      <c r="JU77" s="6"/>
      <c r="JV77" s="6"/>
      <c r="JW77" s="6"/>
      <c r="JX77" s="6"/>
      <c r="JY77" s="6"/>
      <c r="JZ77" s="6"/>
      <c r="KA77" s="6"/>
      <c r="KB77" s="6"/>
      <c r="KC77" s="6"/>
      <c r="KD77" s="6"/>
      <c r="KE77" s="6"/>
      <c r="KF77" s="6"/>
      <c r="KG77" s="6"/>
      <c r="KH77" s="6"/>
      <c r="KI77" s="6"/>
      <c r="KJ77" s="6"/>
      <c r="KK77" s="6"/>
      <c r="KL77" s="6"/>
      <c r="KM77" s="6"/>
      <c r="KN77" s="6"/>
      <c r="KO77" s="6"/>
      <c r="KP77" s="6"/>
      <c r="KQ77" s="6"/>
      <c r="KR77" s="6"/>
      <c r="KS77" s="6"/>
      <c r="KT77" s="6"/>
      <c r="KU77" s="6"/>
      <c r="KV77" s="6"/>
      <c r="KW77" s="6"/>
      <c r="KX77" s="6"/>
      <c r="KY77" s="6"/>
      <c r="KZ77" s="6"/>
      <c r="LA77" s="6"/>
      <c r="LB77" s="6"/>
      <c r="LC77" s="6"/>
      <c r="LD77" s="6"/>
      <c r="LE77" s="6"/>
      <c r="LF77" s="6"/>
      <c r="LG77" s="6"/>
      <c r="LH77" s="6"/>
      <c r="LI77" s="6"/>
      <c r="LJ77" s="6"/>
      <c r="LK77" s="6"/>
      <c r="LL77" s="6"/>
      <c r="LM77" s="6"/>
      <c r="LN77" s="6"/>
      <c r="LO77" s="6"/>
      <c r="LP77" s="6"/>
      <c r="LQ77" s="6"/>
      <c r="LR77" s="6"/>
      <c r="LS77" s="6"/>
      <c r="LT77" s="6"/>
      <c r="LU77" s="6"/>
      <c r="LV77" s="6"/>
      <c r="LW77" s="6"/>
      <c r="LX77" s="6"/>
      <c r="LY77" s="6"/>
      <c r="LZ77" s="6"/>
      <c r="MA77" s="6"/>
      <c r="MB77" s="6"/>
      <c r="MC77" s="6"/>
      <c r="MD77" s="6"/>
      <c r="ME77" s="6"/>
      <c r="MF77" s="6"/>
      <c r="MG77" s="6"/>
      <c r="MH77" s="6"/>
      <c r="MI77" s="6"/>
      <c r="MJ77" s="6"/>
      <c r="MK77" s="6"/>
      <c r="ML77" s="6"/>
    </row>
    <row r="78" spans="1:350" x14ac:dyDescent="0.25">
      <c r="A78" s="6"/>
      <c r="B78" s="184" t="str">
        <f>$C$50</f>
        <v>Končna raba energije</v>
      </c>
      <c r="C78" s="83" t="s">
        <v>19</v>
      </c>
      <c r="D78" s="108" t="s">
        <v>16</v>
      </c>
      <c r="E78" s="84">
        <v>1469.0329607337344</v>
      </c>
      <c r="F78" s="84">
        <v>1553.3773176936886</v>
      </c>
      <c r="G78" s="84">
        <v>1760.4510786280691</v>
      </c>
      <c r="H78" s="84">
        <v>2071.4518026599299</v>
      </c>
      <c r="I78" s="84">
        <v>1795.4541629265325</v>
      </c>
      <c r="J78" s="84">
        <v>1792.0761210871633</v>
      </c>
      <c r="K78" s="84">
        <v>1920.6348007510269</v>
      </c>
      <c r="L78" s="84">
        <v>1955.0423779533071</v>
      </c>
      <c r="M78" s="84">
        <v>1833.9083951426428</v>
      </c>
      <c r="N78" s="84">
        <v>1818.5938755168092</v>
      </c>
      <c r="O78" s="84">
        <v>1799.3472299608291</v>
      </c>
      <c r="P78" s="84">
        <v>1902.8307974586796</v>
      </c>
      <c r="Q78" s="84">
        <v>1869.8535833572178</v>
      </c>
      <c r="R78" s="181"/>
      <c r="T78" s="84">
        <v>1969.9623362017396</v>
      </c>
      <c r="U78" s="84">
        <v>2041.4706921707568</v>
      </c>
      <c r="V78" s="84">
        <v>2179.8048700733416</v>
      </c>
      <c r="W78" s="84">
        <v>2279.718281874791</v>
      </c>
      <c r="X78" s="84">
        <v>2287.1003649875893</v>
      </c>
      <c r="Y78" s="84">
        <v>2246.3155298332435</v>
      </c>
      <c r="Z78" s="84">
        <v>2204.6175623033319</v>
      </c>
      <c r="AA78" s="84">
        <v>2184.8791012958968</v>
      </c>
      <c r="AC78" s="84">
        <v>2022.6075755515833</v>
      </c>
      <c r="AD78" s="84">
        <v>2097.5653872520106</v>
      </c>
      <c r="AE78" s="84">
        <v>2075.1758861111748</v>
      </c>
      <c r="AF78" s="84">
        <v>1929.2930822663725</v>
      </c>
      <c r="AG78" s="84">
        <v>1776.8573959214341</v>
      </c>
      <c r="AH78" s="84">
        <v>1565.9931311377716</v>
      </c>
      <c r="AI78" s="84">
        <v>1407.899404465275</v>
      </c>
      <c r="AK78" s="84">
        <v>2022.6075755515833</v>
      </c>
      <c r="AL78" s="84">
        <v>2097.5653872520106</v>
      </c>
      <c r="AM78" s="84">
        <v>2075.1758861111748</v>
      </c>
      <c r="AN78" s="84">
        <v>1929.2930822663725</v>
      </c>
      <c r="AO78" s="84">
        <v>1776.8573959214341</v>
      </c>
      <c r="AP78" s="84">
        <v>1565.9931311377716</v>
      </c>
      <c r="AQ78" s="84">
        <v>1407.899404465275</v>
      </c>
      <c r="AS78" s="84">
        <v>2014.4329952351616</v>
      </c>
      <c r="AT78" s="84">
        <v>2037.9752019843575</v>
      </c>
      <c r="AU78" s="84">
        <v>1942.2972791112302</v>
      </c>
      <c r="AV78" s="84">
        <v>1633.0788624310419</v>
      </c>
      <c r="AW78" s="84">
        <v>1268.5518925218878</v>
      </c>
      <c r="AX78" s="84">
        <v>1094.119889785107</v>
      </c>
      <c r="AY78" s="84">
        <v>1029.2623651427029</v>
      </c>
      <c r="BA78" s="84">
        <v>2014.4329952351616</v>
      </c>
      <c r="BB78" s="84">
        <v>2037.9752019843575</v>
      </c>
      <c r="BC78" s="84">
        <v>1942.2972791112302</v>
      </c>
      <c r="BD78" s="84">
        <v>1633.0788624310419</v>
      </c>
      <c r="BE78" s="84">
        <v>1268.5518925218878</v>
      </c>
      <c r="BF78" s="84">
        <v>1094.119889785107</v>
      </c>
      <c r="BG78" s="84">
        <v>1029.2623651427029</v>
      </c>
      <c r="BI78" s="84">
        <v>2051.038000131161</v>
      </c>
      <c r="BJ78" s="84">
        <v>2206.9558254632398</v>
      </c>
      <c r="BK78" s="84">
        <v>2382.2738026463412</v>
      </c>
      <c r="BL78" s="84">
        <v>2553.490854473218</v>
      </c>
      <c r="BM78" s="84">
        <v>2824.0938807495004</v>
      </c>
      <c r="BN78" s="84">
        <v>2867.1648117454993</v>
      </c>
      <c r="BO78" s="84">
        <v>2824.822207648428</v>
      </c>
      <c r="BQ78" s="12">
        <v>0</v>
      </c>
      <c r="BR78" s="12">
        <v>0</v>
      </c>
      <c r="BS78" s="12">
        <v>0</v>
      </c>
      <c r="BT78" s="12">
        <v>0</v>
      </c>
      <c r="BU78" s="12">
        <v>0</v>
      </c>
      <c r="BV78" s="12">
        <v>0</v>
      </c>
      <c r="BW78" s="12">
        <v>0</v>
      </c>
      <c r="BX78" s="12">
        <v>0</v>
      </c>
      <c r="BY78" s="11"/>
      <c r="BZ78" s="12">
        <v>0</v>
      </c>
      <c r="CA78" s="12">
        <v>0</v>
      </c>
      <c r="CB78" s="12">
        <v>0</v>
      </c>
      <c r="CC78" s="12">
        <v>0</v>
      </c>
      <c r="CD78" s="12">
        <v>0</v>
      </c>
      <c r="CE78" s="12">
        <v>0</v>
      </c>
      <c r="CF78" s="12">
        <v>0</v>
      </c>
      <c r="CG78" s="11"/>
      <c r="CH78" s="12">
        <v>0</v>
      </c>
      <c r="CI78" s="12">
        <v>0</v>
      </c>
      <c r="CJ78" s="12">
        <v>0</v>
      </c>
      <c r="CK78" s="12">
        <v>0</v>
      </c>
      <c r="CL78" s="12">
        <v>0</v>
      </c>
      <c r="CM78" s="12">
        <v>0</v>
      </c>
      <c r="CN78" s="12">
        <v>0</v>
      </c>
      <c r="CO78" s="11"/>
      <c r="CP78" s="12">
        <v>0</v>
      </c>
      <c r="CQ78" s="12">
        <v>0</v>
      </c>
      <c r="CR78" s="12">
        <v>0</v>
      </c>
      <c r="CS78" s="12">
        <v>0</v>
      </c>
      <c r="CT78" s="12">
        <v>0</v>
      </c>
      <c r="CU78" s="12">
        <v>0</v>
      </c>
      <c r="CV78" s="12">
        <v>0</v>
      </c>
      <c r="CW78" s="11"/>
      <c r="CX78" s="12">
        <v>0</v>
      </c>
      <c r="CY78" s="12">
        <v>0</v>
      </c>
      <c r="CZ78" s="12">
        <v>0</v>
      </c>
      <c r="DA78" s="12">
        <v>0</v>
      </c>
      <c r="DB78" s="12">
        <v>0</v>
      </c>
      <c r="DC78" s="12">
        <v>0</v>
      </c>
      <c r="DD78" s="12">
        <v>0</v>
      </c>
      <c r="DE78" s="11"/>
      <c r="DF78" s="12">
        <v>0</v>
      </c>
      <c r="DG78" s="12">
        <v>0</v>
      </c>
      <c r="DH78" s="12">
        <v>0</v>
      </c>
      <c r="DI78" s="12">
        <v>0</v>
      </c>
      <c r="DJ78" s="12">
        <v>0</v>
      </c>
      <c r="DK78" s="12">
        <v>0</v>
      </c>
      <c r="DL78" s="12">
        <v>0</v>
      </c>
      <c r="DM78" s="11"/>
      <c r="DN78" s="11"/>
      <c r="DO78" s="11"/>
      <c r="DP78" s="11"/>
      <c r="DQ78" s="11"/>
      <c r="DR78" s="11"/>
      <c r="DS78" s="11"/>
      <c r="DT78" s="11"/>
      <c r="DU78" s="11"/>
      <c r="DV78" s="11"/>
      <c r="DW78" s="11"/>
      <c r="DX78" s="11"/>
      <c r="DY78" s="11"/>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6"/>
      <c r="IV78" s="6"/>
      <c r="IW78" s="6"/>
      <c r="IX78" s="6"/>
      <c r="IY78" s="6"/>
      <c r="IZ78" s="6"/>
      <c r="JA78" s="6"/>
      <c r="JB78" s="6"/>
      <c r="JC78" s="6"/>
      <c r="JD78" s="6"/>
      <c r="JE78" s="6"/>
      <c r="JF78" s="6"/>
      <c r="JG78" s="6"/>
      <c r="JH78" s="6"/>
      <c r="JI78" s="6"/>
      <c r="JJ78" s="6"/>
      <c r="JK78" s="6"/>
      <c r="JL78" s="6"/>
      <c r="JM78" s="6"/>
      <c r="JN78" s="6"/>
      <c r="JO78" s="6"/>
      <c r="JP78" s="6"/>
      <c r="JQ78" s="6"/>
      <c r="JR78" s="6"/>
      <c r="JS78" s="6"/>
      <c r="JT78" s="6"/>
      <c r="JU78" s="6"/>
      <c r="JV78" s="6"/>
      <c r="JW78" s="6"/>
      <c r="JX78" s="6"/>
      <c r="JY78" s="6"/>
      <c r="JZ78" s="6"/>
      <c r="KA78" s="6"/>
      <c r="KB78" s="6"/>
      <c r="KC78" s="6"/>
      <c r="KD78" s="6"/>
      <c r="KE78" s="6"/>
      <c r="KF78" s="6"/>
      <c r="KG78" s="6"/>
      <c r="KH78" s="6"/>
      <c r="KI78" s="6"/>
      <c r="KJ78" s="6"/>
      <c r="KK78" s="6"/>
      <c r="KL78" s="6"/>
      <c r="KM78" s="6"/>
      <c r="KN78" s="6"/>
      <c r="KO78" s="6"/>
      <c r="KP78" s="6"/>
      <c r="KQ78" s="6"/>
      <c r="KR78" s="6"/>
      <c r="KS78" s="6"/>
      <c r="KT78" s="6"/>
      <c r="KU78" s="6"/>
      <c r="KV78" s="6"/>
      <c r="KW78" s="6"/>
      <c r="KX78" s="6"/>
      <c r="KY78" s="6"/>
      <c r="KZ78" s="6"/>
      <c r="LA78" s="6"/>
      <c r="LB78" s="6"/>
      <c r="LC78" s="6"/>
      <c r="LD78" s="6"/>
      <c r="LE78" s="6"/>
      <c r="LF78" s="6"/>
      <c r="LG78" s="6"/>
      <c r="LH78" s="6"/>
      <c r="LI78" s="6"/>
      <c r="LJ78" s="6"/>
      <c r="LK78" s="6"/>
      <c r="LL78" s="6"/>
      <c r="LM78" s="6"/>
      <c r="LN78" s="6"/>
      <c r="LO78" s="6"/>
      <c r="LP78" s="6"/>
      <c r="LQ78" s="6"/>
      <c r="LR78" s="6"/>
      <c r="LS78" s="6"/>
      <c r="LT78" s="6"/>
      <c r="LU78" s="6"/>
      <c r="LV78" s="6"/>
      <c r="LW78" s="6"/>
      <c r="LX78" s="6"/>
      <c r="LY78" s="6"/>
      <c r="LZ78" s="6"/>
      <c r="MA78" s="6"/>
      <c r="MB78" s="6"/>
      <c r="MC78" s="6"/>
      <c r="MD78" s="6"/>
      <c r="ME78" s="6"/>
      <c r="MF78" s="6"/>
      <c r="MG78" s="6"/>
      <c r="MH78" s="6"/>
      <c r="MI78" s="6"/>
      <c r="MJ78" s="6"/>
      <c r="MK78" s="6"/>
      <c r="ML78" s="6"/>
    </row>
    <row r="79" spans="1:350" x14ac:dyDescent="0.25">
      <c r="A79" s="6"/>
      <c r="B79" s="184" t="str">
        <f>C78</f>
        <v>Promet</v>
      </c>
      <c r="C79" s="85" t="s">
        <v>40</v>
      </c>
      <c r="D79" s="105" t="s">
        <v>16</v>
      </c>
      <c r="E79" s="68">
        <v>1452.0213528231584</v>
      </c>
      <c r="F79" s="68">
        <v>1532.149415544091</v>
      </c>
      <c r="G79" s="68">
        <v>1729.7896477023025</v>
      </c>
      <c r="H79" s="68">
        <v>2029.8485203496705</v>
      </c>
      <c r="I79" s="68">
        <v>1751.4761010795833</v>
      </c>
      <c r="J79" s="68">
        <v>1731.4176958536352</v>
      </c>
      <c r="K79" s="68">
        <v>1870.1341633228242</v>
      </c>
      <c r="L79" s="68">
        <v>1888.6501452183049</v>
      </c>
      <c r="M79" s="68">
        <v>1759.9202629693323</v>
      </c>
      <c r="N79" s="68">
        <v>1761.2177006305531</v>
      </c>
      <c r="O79" s="68">
        <v>1754.1261970956336</v>
      </c>
      <c r="P79" s="68">
        <v>1866.8811311741661</v>
      </c>
      <c r="Q79" s="68">
        <v>1807.4047802617752</v>
      </c>
      <c r="R79" s="172"/>
      <c r="T79" s="68">
        <v>1921.3145045282572</v>
      </c>
      <c r="U79" s="68">
        <v>1885.0772018572918</v>
      </c>
      <c r="V79" s="68">
        <v>1990.6992053494896</v>
      </c>
      <c r="W79" s="68">
        <v>2051.3738836725965</v>
      </c>
      <c r="X79" s="68">
        <v>2023.8321260802463</v>
      </c>
      <c r="Y79" s="68">
        <v>1938.3291354691537</v>
      </c>
      <c r="Z79" s="68">
        <v>1843.2682737092284</v>
      </c>
      <c r="AA79" s="68">
        <v>1760.4715945234723</v>
      </c>
      <c r="AC79" s="68">
        <v>1868.1281647180458</v>
      </c>
      <c r="AD79" s="68">
        <v>1903.9904426869</v>
      </c>
      <c r="AE79" s="68">
        <v>1817.061381430588</v>
      </c>
      <c r="AF79" s="68">
        <v>1520.5572803428763</v>
      </c>
      <c r="AG79" s="68">
        <v>1163.8608109766367</v>
      </c>
      <c r="AH79" s="68">
        <v>787.99287633970096</v>
      </c>
      <c r="AI79" s="68">
        <v>530.45248027452783</v>
      </c>
      <c r="AK79" s="68">
        <v>1868.1281647180458</v>
      </c>
      <c r="AL79" s="68">
        <v>1903.9904426869</v>
      </c>
      <c r="AM79" s="68">
        <v>1817.061381430588</v>
      </c>
      <c r="AN79" s="68">
        <v>1520.5572803428763</v>
      </c>
      <c r="AO79" s="68">
        <v>1163.8608109766367</v>
      </c>
      <c r="AP79" s="68">
        <v>787.99287633970096</v>
      </c>
      <c r="AQ79" s="68">
        <v>530.45248027452783</v>
      </c>
      <c r="AS79" s="68">
        <v>1859.37502291857</v>
      </c>
      <c r="AT79" s="68">
        <v>1825.3376558437108</v>
      </c>
      <c r="AU79" s="68">
        <v>1579.4870899032403</v>
      </c>
      <c r="AV79" s="68">
        <v>1108.0005948839359</v>
      </c>
      <c r="AW79" s="68">
        <v>539.45328771284574</v>
      </c>
      <c r="AX79" s="68">
        <v>234.8678002419509</v>
      </c>
      <c r="AY79" s="68">
        <v>139.39525857208019</v>
      </c>
      <c r="BA79" s="68">
        <v>1859.37502291857</v>
      </c>
      <c r="BB79" s="68">
        <v>1825.3376558437108</v>
      </c>
      <c r="BC79" s="68">
        <v>1579.4870899032403</v>
      </c>
      <c r="BD79" s="68">
        <v>1108.0005948839359</v>
      </c>
      <c r="BE79" s="68">
        <v>539.45328771284574</v>
      </c>
      <c r="BF79" s="68">
        <v>234.8678002419509</v>
      </c>
      <c r="BG79" s="68">
        <v>139.39525857208019</v>
      </c>
      <c r="BI79" s="68">
        <v>2027.3792865364312</v>
      </c>
      <c r="BJ79" s="68">
        <v>2183.1524390011282</v>
      </c>
      <c r="BK79" s="68">
        <v>2358.6925660702354</v>
      </c>
      <c r="BL79" s="68">
        <v>2529.5984286540056</v>
      </c>
      <c r="BM79" s="68">
        <v>2799.3646152539195</v>
      </c>
      <c r="BN79" s="68">
        <v>2840.5307147333569</v>
      </c>
      <c r="BO79" s="68">
        <v>2796.0425713831451</v>
      </c>
      <c r="BQ79" s="12">
        <v>0</v>
      </c>
      <c r="BR79" s="12">
        <v>0</v>
      </c>
      <c r="BS79" s="12">
        <v>0</v>
      </c>
      <c r="BT79" s="12">
        <v>0</v>
      </c>
      <c r="BU79" s="12">
        <v>0</v>
      </c>
      <c r="BV79" s="12">
        <v>0</v>
      </c>
      <c r="BW79" s="12">
        <v>0</v>
      </c>
      <c r="BX79" s="12">
        <v>0</v>
      </c>
      <c r="BY79" s="11"/>
      <c r="BZ79" s="12">
        <v>0</v>
      </c>
      <c r="CA79" s="12">
        <v>0</v>
      </c>
      <c r="CB79" s="12">
        <v>0</v>
      </c>
      <c r="CC79" s="12">
        <v>0</v>
      </c>
      <c r="CD79" s="12">
        <v>0</v>
      </c>
      <c r="CE79" s="12">
        <v>0</v>
      </c>
      <c r="CF79" s="12">
        <v>0</v>
      </c>
      <c r="CG79" s="11"/>
      <c r="CH79" s="12">
        <v>0</v>
      </c>
      <c r="CI79" s="12">
        <v>0</v>
      </c>
      <c r="CJ79" s="12">
        <v>0</v>
      </c>
      <c r="CK79" s="12">
        <v>0</v>
      </c>
      <c r="CL79" s="12">
        <v>0</v>
      </c>
      <c r="CM79" s="12">
        <v>0</v>
      </c>
      <c r="CN79" s="12">
        <v>0</v>
      </c>
      <c r="CO79" s="11"/>
      <c r="CP79" s="12">
        <v>0</v>
      </c>
      <c r="CQ79" s="12">
        <v>0</v>
      </c>
      <c r="CR79" s="12">
        <v>0</v>
      </c>
      <c r="CS79" s="12">
        <v>0</v>
      </c>
      <c r="CT79" s="12">
        <v>0</v>
      </c>
      <c r="CU79" s="12">
        <v>0</v>
      </c>
      <c r="CV79" s="12">
        <v>0</v>
      </c>
      <c r="CW79" s="11"/>
      <c r="CX79" s="12">
        <v>0</v>
      </c>
      <c r="CY79" s="12">
        <v>0</v>
      </c>
      <c r="CZ79" s="12">
        <v>0</v>
      </c>
      <c r="DA79" s="12">
        <v>0</v>
      </c>
      <c r="DB79" s="12">
        <v>0</v>
      </c>
      <c r="DC79" s="12">
        <v>0</v>
      </c>
      <c r="DD79" s="12">
        <v>0</v>
      </c>
      <c r="DE79" s="11"/>
      <c r="DF79" s="12">
        <v>0</v>
      </c>
      <c r="DG79" s="12">
        <v>0</v>
      </c>
      <c r="DH79" s="12">
        <v>0</v>
      </c>
      <c r="DI79" s="12">
        <v>0</v>
      </c>
      <c r="DJ79" s="12">
        <v>0</v>
      </c>
      <c r="DK79" s="12">
        <v>0</v>
      </c>
      <c r="DL79" s="12">
        <v>0</v>
      </c>
      <c r="DM79" s="11"/>
      <c r="DN79" s="11"/>
      <c r="DO79" s="11"/>
      <c r="DP79" s="11"/>
      <c r="DQ79" s="11"/>
      <c r="DR79" s="11"/>
      <c r="DS79" s="11"/>
      <c r="DT79" s="11"/>
      <c r="DU79" s="11"/>
      <c r="DV79" s="11"/>
      <c r="DW79" s="11"/>
      <c r="DX79" s="11"/>
      <c r="DY79" s="11"/>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6"/>
      <c r="IV79" s="6"/>
      <c r="IW79" s="6"/>
      <c r="IX79" s="6"/>
      <c r="IY79" s="6"/>
      <c r="IZ79" s="6"/>
      <c r="JA79" s="6"/>
      <c r="JB79" s="6"/>
      <c r="JC79" s="6"/>
      <c r="JD79" s="6"/>
      <c r="JE79" s="6"/>
      <c r="JF79" s="6"/>
      <c r="JG79" s="6"/>
      <c r="JH79" s="6"/>
      <c r="JI79" s="6"/>
      <c r="JJ79" s="6"/>
      <c r="JK79" s="6"/>
      <c r="JL79" s="6"/>
      <c r="JM79" s="6"/>
      <c r="JN79" s="6"/>
      <c r="JO79" s="6"/>
      <c r="JP79" s="6"/>
      <c r="JQ79" s="6"/>
      <c r="JR79" s="6"/>
      <c r="JS79" s="6"/>
      <c r="JT79" s="6"/>
      <c r="JU79" s="6"/>
      <c r="JV79" s="6"/>
      <c r="JW79" s="6"/>
      <c r="JX79" s="6"/>
      <c r="JY79" s="6"/>
      <c r="JZ79" s="6"/>
      <c r="KA79" s="6"/>
      <c r="KB79" s="6"/>
      <c r="KC79" s="6"/>
      <c r="KD79" s="6"/>
      <c r="KE79" s="6"/>
      <c r="KF79" s="6"/>
      <c r="KG79" s="6"/>
      <c r="KH79" s="6"/>
      <c r="KI79" s="6"/>
      <c r="KJ79" s="6"/>
      <c r="KK79" s="6"/>
      <c r="KL79" s="6"/>
      <c r="KM79" s="6"/>
      <c r="KN79" s="6"/>
      <c r="KO79" s="6"/>
      <c r="KP79" s="6"/>
      <c r="KQ79" s="6"/>
      <c r="KR79" s="6"/>
      <c r="KS79" s="6"/>
      <c r="KT79" s="6"/>
      <c r="KU79" s="6"/>
      <c r="KV79" s="6"/>
      <c r="KW79" s="6"/>
      <c r="KX79" s="6"/>
      <c r="KY79" s="6"/>
      <c r="KZ79" s="6"/>
      <c r="LA79" s="6"/>
      <c r="LB79" s="6"/>
      <c r="LC79" s="6"/>
      <c r="LD79" s="6"/>
      <c r="LE79" s="6"/>
      <c r="LF79" s="6"/>
      <c r="LG79" s="6"/>
      <c r="LH79" s="6"/>
      <c r="LI79" s="6"/>
      <c r="LJ79" s="6"/>
      <c r="LK79" s="6"/>
      <c r="LL79" s="6"/>
      <c r="LM79" s="6"/>
      <c r="LN79" s="6"/>
      <c r="LO79" s="6"/>
      <c r="LP79" s="6"/>
      <c r="LQ79" s="6"/>
      <c r="LR79" s="6"/>
      <c r="LS79" s="6"/>
      <c r="LT79" s="6"/>
      <c r="LU79" s="6"/>
      <c r="LV79" s="6"/>
      <c r="LW79" s="6"/>
      <c r="LX79" s="6"/>
      <c r="LY79" s="6"/>
      <c r="LZ79" s="6"/>
      <c r="MA79" s="6"/>
      <c r="MB79" s="6"/>
      <c r="MC79" s="6"/>
      <c r="MD79" s="6"/>
      <c r="ME79" s="6"/>
      <c r="MF79" s="6"/>
      <c r="MG79" s="6"/>
      <c r="MH79" s="6"/>
      <c r="MI79" s="6"/>
      <c r="MJ79" s="6"/>
      <c r="MK79" s="6"/>
      <c r="ML79" s="6"/>
    </row>
    <row r="80" spans="1:350" x14ac:dyDescent="0.25">
      <c r="A80" s="6"/>
      <c r="B80" s="184" t="str">
        <f t="shared" si="4"/>
        <v>Promet</v>
      </c>
      <c r="C80" s="79" t="s">
        <v>30</v>
      </c>
      <c r="D80" s="105" t="s">
        <v>16</v>
      </c>
      <c r="E80" s="68">
        <f>E79</f>
        <v>1452.0213528231584</v>
      </c>
      <c r="F80" s="68">
        <f t="shared" ref="F80:Q80" si="5">F79</f>
        <v>1532.149415544091</v>
      </c>
      <c r="G80" s="68">
        <f t="shared" si="5"/>
        <v>1729.7896477023025</v>
      </c>
      <c r="H80" s="68">
        <f t="shared" si="5"/>
        <v>2029.8485203496705</v>
      </c>
      <c r="I80" s="68">
        <f t="shared" si="5"/>
        <v>1751.4761010795833</v>
      </c>
      <c r="J80" s="68">
        <f t="shared" si="5"/>
        <v>1731.4176958536352</v>
      </c>
      <c r="K80" s="68">
        <f t="shared" si="5"/>
        <v>1870.1341633228242</v>
      </c>
      <c r="L80" s="68">
        <f t="shared" si="5"/>
        <v>1888.6501452183049</v>
      </c>
      <c r="M80" s="68">
        <f t="shared" si="5"/>
        <v>1759.9202629693323</v>
      </c>
      <c r="N80" s="68">
        <f t="shared" si="5"/>
        <v>1761.2177006305531</v>
      </c>
      <c r="O80" s="68">
        <f t="shared" si="5"/>
        <v>1754.1261970956336</v>
      </c>
      <c r="P80" s="68">
        <f t="shared" si="5"/>
        <v>1866.8811311741661</v>
      </c>
      <c r="Q80" s="68">
        <f t="shared" si="5"/>
        <v>1807.4047802617752</v>
      </c>
      <c r="R80" s="172"/>
      <c r="T80" s="68">
        <v>1921.3145045282572</v>
      </c>
      <c r="U80" s="68">
        <v>1885.0772018572918</v>
      </c>
      <c r="V80" s="68">
        <v>1990.6992053494896</v>
      </c>
      <c r="W80" s="68">
        <v>2051.3738836725965</v>
      </c>
      <c r="X80" s="68">
        <v>2023.8321260802463</v>
      </c>
      <c r="Y80" s="68">
        <v>1938.3291354691537</v>
      </c>
      <c r="Z80" s="68">
        <v>1843.2682737092284</v>
      </c>
      <c r="AA80" s="68">
        <v>1760.4715945234723</v>
      </c>
      <c r="AC80" s="68">
        <v>1868.1281647180458</v>
      </c>
      <c r="AD80" s="68">
        <v>1903.9904426869</v>
      </c>
      <c r="AE80" s="68">
        <v>1817.061381430588</v>
      </c>
      <c r="AF80" s="68">
        <v>1520.5572803428763</v>
      </c>
      <c r="AG80" s="68">
        <v>1163.8608109766367</v>
      </c>
      <c r="AH80" s="68">
        <v>787.99287633970096</v>
      </c>
      <c r="AI80" s="68">
        <v>530.45248027452783</v>
      </c>
      <c r="AK80" s="68">
        <v>1868.1281647180458</v>
      </c>
      <c r="AL80" s="68">
        <v>1903.9904426869</v>
      </c>
      <c r="AM80" s="68">
        <v>1817.061381430588</v>
      </c>
      <c r="AN80" s="68">
        <v>1520.5572803428763</v>
      </c>
      <c r="AO80" s="68">
        <v>1163.8608109766367</v>
      </c>
      <c r="AP80" s="68">
        <v>787.99287633970096</v>
      </c>
      <c r="AQ80" s="68">
        <v>530.45248027452783</v>
      </c>
      <c r="AS80" s="68">
        <v>1859.37502291857</v>
      </c>
      <c r="AT80" s="68">
        <v>1825.3376558437108</v>
      </c>
      <c r="AU80" s="68">
        <v>1579.4870899032403</v>
      </c>
      <c r="AV80" s="68">
        <v>1108.0005948839359</v>
      </c>
      <c r="AW80" s="68">
        <v>491.76015799365854</v>
      </c>
      <c r="AX80" s="68">
        <v>166.33796029940939</v>
      </c>
      <c r="AY80" s="68">
        <v>67.639762995514232</v>
      </c>
      <c r="BA80" s="68">
        <v>1859.37502291857</v>
      </c>
      <c r="BB80" s="68">
        <v>1825.3376558437108</v>
      </c>
      <c r="BC80" s="68">
        <v>1579.4870899032403</v>
      </c>
      <c r="BD80" s="68">
        <v>1108.0005948839359</v>
      </c>
      <c r="BE80" s="68">
        <v>491.76015799365854</v>
      </c>
      <c r="BF80" s="68">
        <v>166.33796029940939</v>
      </c>
      <c r="BG80" s="68">
        <v>67.639762995514232</v>
      </c>
      <c r="BI80" s="68">
        <v>2027.3792865364312</v>
      </c>
      <c r="BJ80" s="68">
        <v>2183.1524390011282</v>
      </c>
      <c r="BK80" s="68">
        <v>2358.6925660702354</v>
      </c>
      <c r="BL80" s="68">
        <v>2529.5984286540056</v>
      </c>
      <c r="BM80" s="68">
        <v>2799.3646152539195</v>
      </c>
      <c r="BN80" s="68">
        <v>2840.5307147333569</v>
      </c>
      <c r="BO80" s="68">
        <v>2796.0425713831451</v>
      </c>
      <c r="BQ80" s="12">
        <v>0</v>
      </c>
      <c r="BR80" s="12">
        <v>0</v>
      </c>
      <c r="BS80" s="12">
        <v>0</v>
      </c>
      <c r="BT80" s="12">
        <v>0</v>
      </c>
      <c r="BU80" s="12">
        <v>0</v>
      </c>
      <c r="BV80" s="12">
        <v>0</v>
      </c>
      <c r="BW80" s="12">
        <v>0</v>
      </c>
      <c r="BX80" s="12">
        <v>0</v>
      </c>
      <c r="BY80" s="11"/>
      <c r="BZ80" s="12">
        <v>0</v>
      </c>
      <c r="CA80" s="12">
        <v>0</v>
      </c>
      <c r="CB80" s="12">
        <v>0</v>
      </c>
      <c r="CC80" s="12">
        <v>0</v>
      </c>
      <c r="CD80" s="12">
        <v>0</v>
      </c>
      <c r="CE80" s="12">
        <v>0</v>
      </c>
      <c r="CF80" s="12">
        <v>0</v>
      </c>
      <c r="CG80" s="11"/>
      <c r="CH80" s="12">
        <v>0</v>
      </c>
      <c r="CI80" s="12">
        <v>0</v>
      </c>
      <c r="CJ80" s="12">
        <v>0</v>
      </c>
      <c r="CK80" s="12">
        <v>0</v>
      </c>
      <c r="CL80" s="12">
        <v>0</v>
      </c>
      <c r="CM80" s="12">
        <v>0</v>
      </c>
      <c r="CN80" s="12">
        <v>0</v>
      </c>
      <c r="CO80" s="11"/>
      <c r="CP80" s="12">
        <v>0</v>
      </c>
      <c r="CQ80" s="12">
        <v>0</v>
      </c>
      <c r="CR80" s="12">
        <v>0</v>
      </c>
      <c r="CS80" s="12">
        <v>0</v>
      </c>
      <c r="CT80" s="12">
        <v>0</v>
      </c>
      <c r="CU80" s="12">
        <v>0</v>
      </c>
      <c r="CV80" s="12">
        <v>0</v>
      </c>
      <c r="CW80" s="11"/>
      <c r="CX80" s="12">
        <v>0</v>
      </c>
      <c r="CY80" s="12">
        <v>0</v>
      </c>
      <c r="CZ80" s="12">
        <v>0</v>
      </c>
      <c r="DA80" s="12">
        <v>0</v>
      </c>
      <c r="DB80" s="12">
        <v>0</v>
      </c>
      <c r="DC80" s="12">
        <v>0</v>
      </c>
      <c r="DD80" s="12">
        <v>0</v>
      </c>
      <c r="DE80" s="11"/>
      <c r="DF80" s="12">
        <v>0</v>
      </c>
      <c r="DG80" s="12">
        <v>0</v>
      </c>
      <c r="DH80" s="12">
        <v>0</v>
      </c>
      <c r="DI80" s="12">
        <v>0</v>
      </c>
      <c r="DJ80" s="12">
        <v>0</v>
      </c>
      <c r="DK80" s="12">
        <v>0</v>
      </c>
      <c r="DL80" s="12">
        <v>0</v>
      </c>
      <c r="DM80" s="11"/>
      <c r="DN80" s="11"/>
      <c r="DO80" s="11"/>
      <c r="DP80" s="11"/>
      <c r="DQ80" s="11"/>
      <c r="DR80" s="11"/>
      <c r="DS80" s="11"/>
      <c r="DT80" s="11"/>
      <c r="DU80" s="11"/>
      <c r="DV80" s="11"/>
      <c r="DW80" s="11"/>
      <c r="DX80" s="11"/>
      <c r="DY80" s="11"/>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6"/>
      <c r="IV80" s="6"/>
      <c r="IW80" s="6"/>
      <c r="IX80" s="6"/>
      <c r="IY80" s="6"/>
      <c r="IZ80" s="6"/>
      <c r="JA80" s="6"/>
      <c r="JB80" s="6"/>
      <c r="JC80" s="6"/>
      <c r="JD80" s="6"/>
      <c r="JE80" s="6"/>
      <c r="JF80" s="6"/>
      <c r="JG80" s="6"/>
      <c r="JH80" s="6"/>
      <c r="JI80" s="6"/>
      <c r="JJ80" s="6"/>
      <c r="JK80" s="6"/>
      <c r="JL80" s="6"/>
      <c r="JM80" s="6"/>
      <c r="JN80" s="6"/>
      <c r="JO80" s="6"/>
      <c r="JP80" s="6"/>
      <c r="JQ80" s="6"/>
      <c r="JR80" s="6"/>
      <c r="JS80" s="6"/>
      <c r="JT80" s="6"/>
      <c r="JU80" s="6"/>
      <c r="JV80" s="6"/>
      <c r="JW80" s="6"/>
      <c r="JX80" s="6"/>
      <c r="JY80" s="6"/>
      <c r="JZ80" s="6"/>
      <c r="KA80" s="6"/>
      <c r="KB80" s="6"/>
      <c r="KC80" s="6"/>
      <c r="KD80" s="6"/>
      <c r="KE80" s="6"/>
      <c r="KF80" s="6"/>
      <c r="KG80" s="6"/>
      <c r="KH80" s="6"/>
      <c r="KI80" s="6"/>
      <c r="KJ80" s="6"/>
      <c r="KK80" s="6"/>
      <c r="KL80" s="6"/>
      <c r="KM80" s="6"/>
      <c r="KN80" s="6"/>
      <c r="KO80" s="6"/>
      <c r="KP80" s="6"/>
      <c r="KQ80" s="6"/>
      <c r="KR80" s="6"/>
      <c r="KS80" s="6"/>
      <c r="KT80" s="6"/>
      <c r="KU80" s="6"/>
      <c r="KV80" s="6"/>
      <c r="KW80" s="6"/>
      <c r="KX80" s="6"/>
      <c r="KY80" s="6"/>
      <c r="KZ80" s="6"/>
      <c r="LA80" s="6"/>
      <c r="LB80" s="6"/>
      <c r="LC80" s="6"/>
      <c r="LD80" s="6"/>
      <c r="LE80" s="6"/>
      <c r="LF80" s="6"/>
      <c r="LG80" s="6"/>
      <c r="LH80" s="6"/>
      <c r="LI80" s="6"/>
      <c r="LJ80" s="6"/>
      <c r="LK80" s="6"/>
      <c r="LL80" s="6"/>
      <c r="LM80" s="6"/>
      <c r="LN80" s="6"/>
      <c r="LO80" s="6"/>
      <c r="LP80" s="6"/>
      <c r="LQ80" s="6"/>
      <c r="LR80" s="6"/>
      <c r="LS80" s="6"/>
      <c r="LT80" s="6"/>
      <c r="LU80" s="6"/>
      <c r="LV80" s="6"/>
      <c r="LW80" s="6"/>
      <c r="LX80" s="6"/>
      <c r="LY80" s="6"/>
      <c r="LZ80" s="6"/>
      <c r="MA80" s="6"/>
      <c r="MB80" s="6"/>
      <c r="MC80" s="6"/>
      <c r="MD80" s="6"/>
      <c r="ME80" s="6"/>
      <c r="MF80" s="6"/>
      <c r="MG80" s="6"/>
      <c r="MH80" s="6"/>
      <c r="MI80" s="6"/>
      <c r="MJ80" s="6"/>
      <c r="MK80" s="6"/>
      <c r="ML80" s="6"/>
    </row>
    <row r="81" spans="1:350" x14ac:dyDescent="0.25">
      <c r="A81" s="6"/>
      <c r="B81" s="184" t="str">
        <f t="shared" si="4"/>
        <v>Promet</v>
      </c>
      <c r="C81" s="69" t="s">
        <v>77</v>
      </c>
      <c r="D81" s="105" t="s">
        <v>16</v>
      </c>
      <c r="E81" s="68"/>
      <c r="F81" s="68"/>
      <c r="G81" s="68"/>
      <c r="H81" s="68"/>
      <c r="I81" s="68"/>
      <c r="J81" s="68"/>
      <c r="K81" s="68"/>
      <c r="L81" s="68"/>
      <c r="M81" s="68"/>
      <c r="N81" s="68"/>
      <c r="O81" s="68"/>
      <c r="P81" s="68"/>
      <c r="Q81" s="68"/>
      <c r="R81" s="172"/>
      <c r="T81" s="68">
        <v>0</v>
      </c>
      <c r="U81" s="68">
        <v>0</v>
      </c>
      <c r="V81" s="68">
        <v>0</v>
      </c>
      <c r="W81" s="68">
        <v>0</v>
      </c>
      <c r="X81" s="68">
        <v>0</v>
      </c>
      <c r="Y81" s="68">
        <v>0</v>
      </c>
      <c r="Z81" s="68">
        <v>0</v>
      </c>
      <c r="AA81" s="68">
        <v>0</v>
      </c>
      <c r="AC81" s="68">
        <v>0</v>
      </c>
      <c r="AD81" s="68">
        <v>0</v>
      </c>
      <c r="AE81" s="68">
        <v>0</v>
      </c>
      <c r="AF81" s="68">
        <v>0</v>
      </c>
      <c r="AG81" s="68">
        <v>0</v>
      </c>
      <c r="AH81" s="68">
        <v>0</v>
      </c>
      <c r="AI81" s="68">
        <v>0</v>
      </c>
      <c r="AK81" s="68">
        <v>0</v>
      </c>
      <c r="AL81" s="68">
        <v>0</v>
      </c>
      <c r="AM81" s="68">
        <v>0</v>
      </c>
      <c r="AN81" s="68">
        <v>0</v>
      </c>
      <c r="AO81" s="68">
        <v>0</v>
      </c>
      <c r="AP81" s="68">
        <v>0</v>
      </c>
      <c r="AQ81" s="68">
        <v>0</v>
      </c>
      <c r="AS81" s="68">
        <v>0</v>
      </c>
      <c r="AT81" s="68">
        <v>0</v>
      </c>
      <c r="AU81" s="68">
        <v>0</v>
      </c>
      <c r="AV81" s="68">
        <v>0</v>
      </c>
      <c r="AW81" s="68">
        <v>47.693129719187219</v>
      </c>
      <c r="AX81" s="68">
        <v>68.529839942541528</v>
      </c>
      <c r="AY81" s="68">
        <v>71.755495576565963</v>
      </c>
      <c r="BA81" s="68">
        <v>0</v>
      </c>
      <c r="BB81" s="68">
        <v>0</v>
      </c>
      <c r="BC81" s="68">
        <v>0</v>
      </c>
      <c r="BD81" s="68">
        <v>0</v>
      </c>
      <c r="BE81" s="68">
        <v>47.693129719187219</v>
      </c>
      <c r="BF81" s="68">
        <v>68.529839942541528</v>
      </c>
      <c r="BG81" s="68">
        <v>71.755495576565963</v>
      </c>
      <c r="BI81" s="68">
        <v>0</v>
      </c>
      <c r="BJ81" s="68">
        <v>0</v>
      </c>
      <c r="BK81" s="68">
        <v>0</v>
      </c>
      <c r="BL81" s="68">
        <v>0</v>
      </c>
      <c r="BM81" s="68">
        <v>0</v>
      </c>
      <c r="BN81" s="68">
        <v>0</v>
      </c>
      <c r="BO81" s="68">
        <v>0</v>
      </c>
      <c r="BQ81" s="12">
        <v>0</v>
      </c>
      <c r="BR81" s="12">
        <v>0</v>
      </c>
      <c r="BS81" s="12">
        <v>0</v>
      </c>
      <c r="BT81" s="12">
        <v>0</v>
      </c>
      <c r="BU81" s="12">
        <v>0</v>
      </c>
      <c r="BV81" s="12">
        <v>0</v>
      </c>
      <c r="BW81" s="12">
        <v>0</v>
      </c>
      <c r="BX81" s="12">
        <v>0</v>
      </c>
      <c r="BY81" s="11"/>
      <c r="BZ81" s="12">
        <v>0</v>
      </c>
      <c r="CA81" s="12">
        <v>0</v>
      </c>
      <c r="CB81" s="12">
        <v>0</v>
      </c>
      <c r="CC81" s="12">
        <v>0</v>
      </c>
      <c r="CD81" s="12">
        <v>0</v>
      </c>
      <c r="CE81" s="12">
        <v>0</v>
      </c>
      <c r="CF81" s="12">
        <v>0</v>
      </c>
      <c r="CG81" s="11"/>
      <c r="CH81" s="12">
        <v>0</v>
      </c>
      <c r="CI81" s="12">
        <v>0</v>
      </c>
      <c r="CJ81" s="12">
        <v>0</v>
      </c>
      <c r="CK81" s="12">
        <v>0</v>
      </c>
      <c r="CL81" s="12">
        <v>0</v>
      </c>
      <c r="CM81" s="12">
        <v>0</v>
      </c>
      <c r="CN81" s="12">
        <v>0</v>
      </c>
      <c r="CO81" s="11"/>
      <c r="CP81" s="12">
        <v>0</v>
      </c>
      <c r="CQ81" s="12">
        <v>0</v>
      </c>
      <c r="CR81" s="12">
        <v>0</v>
      </c>
      <c r="CS81" s="12">
        <v>0</v>
      </c>
      <c r="CT81" s="12">
        <v>0</v>
      </c>
      <c r="CU81" s="12">
        <v>0</v>
      </c>
      <c r="CV81" s="12">
        <v>0</v>
      </c>
      <c r="CW81" s="11"/>
      <c r="CX81" s="12">
        <v>0</v>
      </c>
      <c r="CY81" s="12">
        <v>0</v>
      </c>
      <c r="CZ81" s="12">
        <v>0</v>
      </c>
      <c r="DA81" s="12">
        <v>0</v>
      </c>
      <c r="DB81" s="12">
        <v>0</v>
      </c>
      <c r="DC81" s="12">
        <v>0</v>
      </c>
      <c r="DD81" s="12">
        <v>0</v>
      </c>
      <c r="DE81" s="11"/>
      <c r="DF81" s="12">
        <v>0</v>
      </c>
      <c r="DG81" s="12">
        <v>0</v>
      </c>
      <c r="DH81" s="12">
        <v>0</v>
      </c>
      <c r="DI81" s="12">
        <v>0</v>
      </c>
      <c r="DJ81" s="12">
        <v>0</v>
      </c>
      <c r="DK81" s="12">
        <v>0</v>
      </c>
      <c r="DL81" s="12">
        <v>0</v>
      </c>
      <c r="DM81" s="11"/>
      <c r="DN81" s="11"/>
      <c r="DO81" s="11"/>
      <c r="DP81" s="11"/>
      <c r="DQ81" s="11"/>
      <c r="DR81" s="11"/>
      <c r="DS81" s="11"/>
      <c r="DT81" s="11"/>
      <c r="DU81" s="11"/>
      <c r="DV81" s="11"/>
      <c r="DW81" s="11"/>
      <c r="DX81" s="11"/>
      <c r="DY81" s="11"/>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6"/>
      <c r="IV81" s="6"/>
      <c r="IW81" s="6"/>
      <c r="IX81" s="6"/>
      <c r="IY81" s="6"/>
      <c r="IZ81" s="6"/>
      <c r="JA81" s="6"/>
      <c r="JB81" s="6"/>
      <c r="JC81" s="6"/>
      <c r="JD81" s="6"/>
      <c r="JE81" s="6"/>
      <c r="JF81" s="6"/>
      <c r="JG81" s="6"/>
      <c r="JH81" s="6"/>
      <c r="JI81" s="6"/>
      <c r="JJ81" s="6"/>
      <c r="JK81" s="6"/>
      <c r="JL81" s="6"/>
      <c r="JM81" s="6"/>
      <c r="JN81" s="6"/>
      <c r="JO81" s="6"/>
      <c r="JP81" s="6"/>
      <c r="JQ81" s="6"/>
      <c r="JR81" s="6"/>
      <c r="JS81" s="6"/>
      <c r="JT81" s="6"/>
      <c r="JU81" s="6"/>
      <c r="JV81" s="6"/>
      <c r="JW81" s="6"/>
      <c r="JX81" s="6"/>
      <c r="JY81" s="6"/>
      <c r="JZ81" s="6"/>
      <c r="KA81" s="6"/>
      <c r="KB81" s="6"/>
      <c r="KC81" s="6"/>
      <c r="KD81" s="6"/>
      <c r="KE81" s="6"/>
      <c r="KF81" s="6"/>
      <c r="KG81" s="6"/>
      <c r="KH81" s="6"/>
      <c r="KI81" s="6"/>
      <c r="KJ81" s="6"/>
      <c r="KK81" s="6"/>
      <c r="KL81" s="6"/>
      <c r="KM81" s="6"/>
      <c r="KN81" s="6"/>
      <c r="KO81" s="6"/>
      <c r="KP81" s="6"/>
      <c r="KQ81" s="6"/>
      <c r="KR81" s="6"/>
      <c r="KS81" s="6"/>
      <c r="KT81" s="6"/>
      <c r="KU81" s="6"/>
      <c r="KV81" s="6"/>
      <c r="KW81" s="6"/>
      <c r="KX81" s="6"/>
      <c r="KY81" s="6"/>
      <c r="KZ81" s="6"/>
      <c r="LA81" s="6"/>
      <c r="LB81" s="6"/>
      <c r="LC81" s="6"/>
      <c r="LD81" s="6"/>
      <c r="LE81" s="6"/>
      <c r="LF81" s="6"/>
      <c r="LG81" s="6"/>
      <c r="LH81" s="6"/>
      <c r="LI81" s="6"/>
      <c r="LJ81" s="6"/>
      <c r="LK81" s="6"/>
      <c r="LL81" s="6"/>
      <c r="LM81" s="6"/>
      <c r="LN81" s="6"/>
      <c r="LO81" s="6"/>
      <c r="LP81" s="6"/>
      <c r="LQ81" s="6"/>
      <c r="LR81" s="6"/>
      <c r="LS81" s="6"/>
      <c r="LT81" s="6"/>
      <c r="LU81" s="6"/>
      <c r="LV81" s="6"/>
      <c r="LW81" s="6"/>
      <c r="LX81" s="6"/>
      <c r="LY81" s="6"/>
      <c r="LZ81" s="6"/>
      <c r="MA81" s="6"/>
      <c r="MB81" s="6"/>
      <c r="MC81" s="6"/>
      <c r="MD81" s="6"/>
      <c r="ME81" s="6"/>
      <c r="MF81" s="6"/>
      <c r="MG81" s="6"/>
      <c r="MH81" s="6"/>
      <c r="MI81" s="6"/>
      <c r="MJ81" s="6"/>
      <c r="MK81" s="6"/>
      <c r="ML81" s="6"/>
    </row>
    <row r="82" spans="1:350" x14ac:dyDescent="0.25">
      <c r="A82" s="6"/>
      <c r="B82" s="184" t="str">
        <f t="shared" si="4"/>
        <v>Promet</v>
      </c>
      <c r="C82" s="66" t="s">
        <v>39</v>
      </c>
      <c r="D82" s="107" t="s">
        <v>16</v>
      </c>
      <c r="E82" s="68">
        <v>0</v>
      </c>
      <c r="F82" s="68">
        <v>4.0911867583678587</v>
      </c>
      <c r="G82" s="68">
        <v>13.800295930065921</v>
      </c>
      <c r="H82" s="68">
        <v>24.625638286183815</v>
      </c>
      <c r="I82" s="68">
        <v>30.410134073948431</v>
      </c>
      <c r="J82" s="68">
        <v>45.727556789847768</v>
      </c>
      <c r="K82" s="68">
        <v>36.263406129836596</v>
      </c>
      <c r="L82" s="68">
        <v>51.998371934390484</v>
      </c>
      <c r="M82" s="68">
        <v>59.895615501866708</v>
      </c>
      <c r="N82" s="68">
        <v>44.370665666804818</v>
      </c>
      <c r="O82" s="68">
        <v>29.905901404413875</v>
      </c>
      <c r="P82" s="68">
        <v>18.725203783318999</v>
      </c>
      <c r="Q82" s="68">
        <v>42.598169819432506</v>
      </c>
      <c r="R82" s="172"/>
      <c r="T82" s="68">
        <v>25.083801256329416</v>
      </c>
      <c r="U82" s="68">
        <v>127.35122392272081</v>
      </c>
      <c r="V82" s="68">
        <v>134.33807900586237</v>
      </c>
      <c r="W82" s="68">
        <v>139.00364116757507</v>
      </c>
      <c r="X82" s="68">
        <v>136.83268141103275</v>
      </c>
      <c r="Y82" s="68">
        <v>130.71688798334458</v>
      </c>
      <c r="Z82" s="68">
        <v>124.11817480118739</v>
      </c>
      <c r="AA82" s="68">
        <v>118.40075496635794</v>
      </c>
      <c r="AC82" s="68">
        <v>126.1787252280412</v>
      </c>
      <c r="AD82" s="68">
        <v>138.96118578379009</v>
      </c>
      <c r="AE82" s="68">
        <v>133.26813619352495</v>
      </c>
      <c r="AF82" s="68">
        <v>163.97520657233375</v>
      </c>
      <c r="AG82" s="68">
        <v>197.51319850627993</v>
      </c>
      <c r="AH82" s="68">
        <v>185.7512463888032</v>
      </c>
      <c r="AI82" s="68">
        <v>122.1326717879373</v>
      </c>
      <c r="AK82" s="68">
        <v>126.1787252280412</v>
      </c>
      <c r="AL82" s="68">
        <v>138.96118578379009</v>
      </c>
      <c r="AM82" s="68">
        <v>133.26813619352495</v>
      </c>
      <c r="AN82" s="68">
        <v>163.97520657233375</v>
      </c>
      <c r="AO82" s="68">
        <v>197.51319850627993</v>
      </c>
      <c r="AP82" s="68">
        <v>185.7512463888032</v>
      </c>
      <c r="AQ82" s="68">
        <v>122.1326717879373</v>
      </c>
      <c r="AS82" s="68">
        <v>125.57842555588404</v>
      </c>
      <c r="AT82" s="68">
        <v>153.97087735483635</v>
      </c>
      <c r="AU82" s="68">
        <v>182.38535610809606</v>
      </c>
      <c r="AV82" s="68">
        <v>131.26186323489455</v>
      </c>
      <c r="AW82" s="68">
        <v>99.021475226425665</v>
      </c>
      <c r="AX82" s="68">
        <v>91.433107372980587</v>
      </c>
      <c r="AY82" s="68">
        <v>65.648422816011646</v>
      </c>
      <c r="BA82" s="68">
        <v>125.57842555588404</v>
      </c>
      <c r="BB82" s="68">
        <v>153.97087735483635</v>
      </c>
      <c r="BC82" s="68">
        <v>182.38535610809606</v>
      </c>
      <c r="BD82" s="68">
        <v>131.26186323489455</v>
      </c>
      <c r="BE82" s="68">
        <v>99.021475226425665</v>
      </c>
      <c r="BF82" s="68">
        <v>91.433107372980587</v>
      </c>
      <c r="BG82" s="68">
        <v>65.648422816011646</v>
      </c>
      <c r="BI82" s="68">
        <v>0</v>
      </c>
      <c r="BJ82" s="68">
        <v>0</v>
      </c>
      <c r="BK82" s="68">
        <v>0</v>
      </c>
      <c r="BL82" s="68">
        <v>0</v>
      </c>
      <c r="BM82" s="68">
        <v>0</v>
      </c>
      <c r="BN82" s="68">
        <v>0</v>
      </c>
      <c r="BO82" s="68">
        <v>0</v>
      </c>
      <c r="BQ82" s="12">
        <v>0</v>
      </c>
      <c r="BR82" s="12">
        <v>0</v>
      </c>
      <c r="BS82" s="12">
        <v>0</v>
      </c>
      <c r="BT82" s="12">
        <v>0</v>
      </c>
      <c r="BU82" s="12">
        <v>0</v>
      </c>
      <c r="BV82" s="12">
        <v>0</v>
      </c>
      <c r="BW82" s="12">
        <v>0</v>
      </c>
      <c r="BX82" s="12">
        <v>0</v>
      </c>
      <c r="BY82" s="11"/>
      <c r="BZ82" s="12">
        <v>0</v>
      </c>
      <c r="CA82" s="12">
        <v>0</v>
      </c>
      <c r="CB82" s="12">
        <v>0</v>
      </c>
      <c r="CC82" s="12">
        <v>0</v>
      </c>
      <c r="CD82" s="12">
        <v>0</v>
      </c>
      <c r="CE82" s="12">
        <v>0</v>
      </c>
      <c r="CF82" s="12">
        <v>0</v>
      </c>
      <c r="CG82" s="11"/>
      <c r="CH82" s="12">
        <v>0</v>
      </c>
      <c r="CI82" s="12">
        <v>0</v>
      </c>
      <c r="CJ82" s="12">
        <v>0</v>
      </c>
      <c r="CK82" s="12">
        <v>0</v>
      </c>
      <c r="CL82" s="12">
        <v>0</v>
      </c>
      <c r="CM82" s="12">
        <v>0</v>
      </c>
      <c r="CN82" s="12">
        <v>0</v>
      </c>
      <c r="CO82" s="11"/>
      <c r="CP82" s="12">
        <v>0</v>
      </c>
      <c r="CQ82" s="12">
        <v>0</v>
      </c>
      <c r="CR82" s="12">
        <v>0</v>
      </c>
      <c r="CS82" s="12">
        <v>0</v>
      </c>
      <c r="CT82" s="12">
        <v>0</v>
      </c>
      <c r="CU82" s="12">
        <v>0</v>
      </c>
      <c r="CV82" s="12">
        <v>0</v>
      </c>
      <c r="CW82" s="11"/>
      <c r="CX82" s="12">
        <v>0</v>
      </c>
      <c r="CY82" s="12">
        <v>0</v>
      </c>
      <c r="CZ82" s="12">
        <v>0</v>
      </c>
      <c r="DA82" s="12">
        <v>0</v>
      </c>
      <c r="DB82" s="12">
        <v>0</v>
      </c>
      <c r="DC82" s="12">
        <v>0</v>
      </c>
      <c r="DD82" s="12">
        <v>0</v>
      </c>
      <c r="DE82" s="11"/>
      <c r="DF82" s="12">
        <v>0</v>
      </c>
      <c r="DG82" s="12">
        <v>0</v>
      </c>
      <c r="DH82" s="12">
        <v>0</v>
      </c>
      <c r="DI82" s="12">
        <v>0</v>
      </c>
      <c r="DJ82" s="12">
        <v>0</v>
      </c>
      <c r="DK82" s="12">
        <v>0</v>
      </c>
      <c r="DL82" s="12">
        <v>0</v>
      </c>
      <c r="DM82" s="11"/>
      <c r="DN82" s="11"/>
      <c r="DO82" s="11"/>
      <c r="DP82" s="11"/>
      <c r="DQ82" s="11"/>
      <c r="DR82" s="11"/>
      <c r="DS82" s="11"/>
      <c r="DT82" s="11"/>
      <c r="DU82" s="11"/>
      <c r="DV82" s="11"/>
      <c r="DW82" s="11"/>
      <c r="DX82" s="11"/>
      <c r="DY82" s="11"/>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6"/>
      <c r="IV82" s="6"/>
      <c r="IW82" s="6"/>
      <c r="IX82" s="6"/>
      <c r="IY82" s="6"/>
      <c r="IZ82" s="6"/>
      <c r="JA82" s="6"/>
      <c r="JB82" s="6"/>
      <c r="JC82" s="6"/>
      <c r="JD82" s="6"/>
      <c r="JE82" s="6"/>
      <c r="JF82" s="6"/>
      <c r="JG82" s="6"/>
      <c r="JH82" s="6"/>
      <c r="JI82" s="6"/>
      <c r="JJ82" s="6"/>
      <c r="JK82" s="6"/>
      <c r="JL82" s="6"/>
      <c r="JM82" s="6"/>
      <c r="JN82" s="6"/>
      <c r="JO82" s="6"/>
      <c r="JP82" s="6"/>
      <c r="JQ82" s="6"/>
      <c r="JR82" s="6"/>
      <c r="JS82" s="6"/>
      <c r="JT82" s="6"/>
      <c r="JU82" s="6"/>
      <c r="JV82" s="6"/>
      <c r="JW82" s="6"/>
      <c r="JX82" s="6"/>
      <c r="JY82" s="6"/>
      <c r="JZ82" s="6"/>
      <c r="KA82" s="6"/>
      <c r="KB82" s="6"/>
      <c r="KC82" s="6"/>
      <c r="KD82" s="6"/>
      <c r="KE82" s="6"/>
      <c r="KF82" s="6"/>
      <c r="KG82" s="6"/>
      <c r="KH82" s="6"/>
      <c r="KI82" s="6"/>
      <c r="KJ82" s="6"/>
      <c r="KK82" s="6"/>
      <c r="KL82" s="6"/>
      <c r="KM82" s="6"/>
      <c r="KN82" s="6"/>
      <c r="KO82" s="6"/>
      <c r="KP82" s="6"/>
      <c r="KQ82" s="6"/>
      <c r="KR82" s="6"/>
      <c r="KS82" s="6"/>
      <c r="KT82" s="6"/>
      <c r="KU82" s="6"/>
      <c r="KV82" s="6"/>
      <c r="KW82" s="6"/>
      <c r="KX82" s="6"/>
      <c r="KY82" s="6"/>
      <c r="KZ82" s="6"/>
      <c r="LA82" s="6"/>
      <c r="LB82" s="6"/>
      <c r="LC82" s="6"/>
      <c r="LD82" s="6"/>
      <c r="LE82" s="6"/>
      <c r="LF82" s="6"/>
      <c r="LG82" s="6"/>
      <c r="LH82" s="6"/>
      <c r="LI82" s="6"/>
      <c r="LJ82" s="6"/>
      <c r="LK82" s="6"/>
      <c r="LL82" s="6"/>
      <c r="LM82" s="6"/>
      <c r="LN82" s="6"/>
      <c r="LO82" s="6"/>
      <c r="LP82" s="6"/>
      <c r="LQ82" s="6"/>
      <c r="LR82" s="6"/>
      <c r="LS82" s="6"/>
      <c r="LT82" s="6"/>
      <c r="LU82" s="6"/>
      <c r="LV82" s="6"/>
      <c r="LW82" s="6"/>
      <c r="LX82" s="6"/>
      <c r="LY82" s="6"/>
      <c r="LZ82" s="6"/>
      <c r="MA82" s="6"/>
      <c r="MB82" s="6"/>
      <c r="MC82" s="6"/>
      <c r="MD82" s="6"/>
      <c r="ME82" s="6"/>
      <c r="MF82" s="6"/>
      <c r="MG82" s="6"/>
      <c r="MH82" s="6"/>
      <c r="MI82" s="6"/>
      <c r="MJ82" s="6"/>
      <c r="MK82" s="6"/>
      <c r="ML82" s="6"/>
    </row>
    <row r="83" spans="1:350" x14ac:dyDescent="0.25">
      <c r="A83" s="6"/>
      <c r="B83" s="184" t="str">
        <f t="shared" si="4"/>
        <v>Promet</v>
      </c>
      <c r="C83" s="66" t="s">
        <v>23</v>
      </c>
      <c r="D83" s="107" t="s">
        <v>16</v>
      </c>
      <c r="E83" s="68">
        <v>16.938950988822011</v>
      </c>
      <c r="F83" s="68">
        <v>17.024935511607911</v>
      </c>
      <c r="G83" s="68">
        <v>16.766981943250215</v>
      </c>
      <c r="H83" s="68">
        <v>16.852966466036115</v>
      </c>
      <c r="I83" s="68">
        <v>13.413585554600171</v>
      </c>
      <c r="J83" s="68">
        <v>14.837145313843509</v>
      </c>
      <c r="K83" s="68">
        <v>14.13190025795357</v>
      </c>
      <c r="L83" s="68">
        <v>13.653826311263973</v>
      </c>
      <c r="M83" s="68">
        <v>13.21616509028375</v>
      </c>
      <c r="N83" s="68">
        <v>11.708168529664661</v>
      </c>
      <c r="O83" s="68">
        <v>13.044625967325882</v>
      </c>
      <c r="P83" s="68">
        <v>14.256061908856404</v>
      </c>
      <c r="Q83" s="68">
        <v>16.377300085984523</v>
      </c>
      <c r="R83" s="278">
        <v>20.047000000000001</v>
      </c>
      <c r="T83" s="68">
        <v>20.214967135136838</v>
      </c>
      <c r="U83" s="68">
        <v>22.827354259916316</v>
      </c>
      <c r="V83" s="68">
        <v>31.031736843362605</v>
      </c>
      <c r="W83" s="68">
        <v>46.266498045938668</v>
      </c>
      <c r="X83" s="68">
        <v>71.447696770310102</v>
      </c>
      <c r="Y83" s="68">
        <v>109.89786949600024</v>
      </c>
      <c r="Z83" s="68">
        <v>155.46702032483907</v>
      </c>
      <c r="AA83" s="68">
        <v>205.97084867533465</v>
      </c>
      <c r="AC83" s="68">
        <v>23.129187408651184</v>
      </c>
      <c r="AD83" s="68">
        <v>34.319901925149104</v>
      </c>
      <c r="AE83" s="68">
        <v>65.40515292025691</v>
      </c>
      <c r="AF83" s="68">
        <v>123.10739663426854</v>
      </c>
      <c r="AG83" s="68">
        <v>203.04793404196286</v>
      </c>
      <c r="AH83" s="68">
        <v>277.46900790472557</v>
      </c>
      <c r="AI83" s="68">
        <v>333.40400887821215</v>
      </c>
      <c r="AK83" s="68">
        <v>23.129187408651184</v>
      </c>
      <c r="AL83" s="68">
        <v>34.319901925149104</v>
      </c>
      <c r="AM83" s="68">
        <v>65.40515292025691</v>
      </c>
      <c r="AN83" s="68">
        <v>123.10739663426854</v>
      </c>
      <c r="AO83" s="68">
        <v>203.04793404196286</v>
      </c>
      <c r="AP83" s="68">
        <v>277.46900790472557</v>
      </c>
      <c r="AQ83" s="68">
        <v>333.40400887821215</v>
      </c>
      <c r="AS83" s="68">
        <v>23.421151571882117</v>
      </c>
      <c r="AT83" s="68">
        <v>36.74198234907994</v>
      </c>
      <c r="AU83" s="68">
        <v>93.148757613312384</v>
      </c>
      <c r="AV83" s="68">
        <v>188.88219014412604</v>
      </c>
      <c r="AW83" s="68">
        <v>296.92630192557226</v>
      </c>
      <c r="AX83" s="68">
        <v>346.25028728087915</v>
      </c>
      <c r="AY83" s="68">
        <v>363.67538912986942</v>
      </c>
      <c r="BA83" s="68">
        <v>23.421151571882117</v>
      </c>
      <c r="BB83" s="68">
        <v>36.74198234907994</v>
      </c>
      <c r="BC83" s="68">
        <v>93.148757613312384</v>
      </c>
      <c r="BD83" s="68">
        <v>188.88219014412604</v>
      </c>
      <c r="BE83" s="68">
        <v>296.92630192557226</v>
      </c>
      <c r="BF83" s="68">
        <v>346.25028728087915</v>
      </c>
      <c r="BG83" s="68">
        <v>363.67538912986942</v>
      </c>
      <c r="BI83" s="68">
        <v>20.62671634717487</v>
      </c>
      <c r="BJ83" s="68">
        <v>21.658715684608126</v>
      </c>
      <c r="BK83" s="68">
        <v>22.558052130020634</v>
      </c>
      <c r="BL83" s="68">
        <v>23.478722868279451</v>
      </c>
      <c r="BM83" s="68">
        <v>24.452882092628823</v>
      </c>
      <c r="BN83" s="68">
        <v>26.402688426990167</v>
      </c>
      <c r="BO83" s="68">
        <v>28.535857528058191</v>
      </c>
      <c r="BQ83" s="12">
        <v>0</v>
      </c>
      <c r="BR83" s="12">
        <v>0</v>
      </c>
      <c r="BS83" s="12">
        <v>0</v>
      </c>
      <c r="BT83" s="12">
        <v>0</v>
      </c>
      <c r="BU83" s="12">
        <v>0</v>
      </c>
      <c r="BV83" s="12">
        <v>0</v>
      </c>
      <c r="BW83" s="12">
        <v>0</v>
      </c>
      <c r="BX83" s="12">
        <v>0</v>
      </c>
      <c r="BY83" s="11"/>
      <c r="BZ83" s="12">
        <v>0</v>
      </c>
      <c r="CA83" s="12">
        <v>0</v>
      </c>
      <c r="CB83" s="12">
        <v>0</v>
      </c>
      <c r="CC83" s="12">
        <v>0</v>
      </c>
      <c r="CD83" s="12">
        <v>0</v>
      </c>
      <c r="CE83" s="12">
        <v>0</v>
      </c>
      <c r="CF83" s="12">
        <v>0</v>
      </c>
      <c r="CG83" s="11"/>
      <c r="CH83" s="12">
        <v>0</v>
      </c>
      <c r="CI83" s="12">
        <v>0</v>
      </c>
      <c r="CJ83" s="12">
        <v>0</v>
      </c>
      <c r="CK83" s="12">
        <v>0</v>
      </c>
      <c r="CL83" s="12">
        <v>0</v>
      </c>
      <c r="CM83" s="12">
        <v>0</v>
      </c>
      <c r="CN83" s="12">
        <v>0</v>
      </c>
      <c r="CO83" s="11"/>
      <c r="CP83" s="12">
        <v>0</v>
      </c>
      <c r="CQ83" s="12">
        <v>0</v>
      </c>
      <c r="CR83" s="12">
        <v>0</v>
      </c>
      <c r="CS83" s="12">
        <v>0</v>
      </c>
      <c r="CT83" s="12">
        <v>0</v>
      </c>
      <c r="CU83" s="12">
        <v>0</v>
      </c>
      <c r="CV83" s="12">
        <v>0</v>
      </c>
      <c r="CW83" s="11"/>
      <c r="CX83" s="12">
        <v>0</v>
      </c>
      <c r="CY83" s="12">
        <v>0</v>
      </c>
      <c r="CZ83" s="12">
        <v>0</v>
      </c>
      <c r="DA83" s="12">
        <v>0</v>
      </c>
      <c r="DB83" s="12">
        <v>0</v>
      </c>
      <c r="DC83" s="12">
        <v>0</v>
      </c>
      <c r="DD83" s="12">
        <v>0</v>
      </c>
      <c r="DE83" s="11"/>
      <c r="DF83" s="12">
        <v>0</v>
      </c>
      <c r="DG83" s="12">
        <v>0</v>
      </c>
      <c r="DH83" s="12">
        <v>0</v>
      </c>
      <c r="DI83" s="12">
        <v>0</v>
      </c>
      <c r="DJ83" s="12">
        <v>0</v>
      </c>
      <c r="DK83" s="12">
        <v>0</v>
      </c>
      <c r="DL83" s="12">
        <v>0</v>
      </c>
      <c r="DM83" s="11"/>
      <c r="DN83" s="11"/>
      <c r="DO83" s="11"/>
      <c r="DP83" s="11"/>
      <c r="DQ83" s="11"/>
      <c r="DR83" s="11"/>
      <c r="DS83" s="11"/>
      <c r="DT83" s="11"/>
      <c r="DU83" s="11"/>
      <c r="DV83" s="11"/>
      <c r="DW83" s="11"/>
      <c r="DX83" s="11"/>
      <c r="DY83" s="11"/>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6"/>
      <c r="IR83" s="6"/>
      <c r="IS83" s="6"/>
      <c r="IT83" s="6"/>
      <c r="IU83" s="6"/>
      <c r="IV83" s="6"/>
      <c r="IW83" s="6"/>
      <c r="IX83" s="6"/>
      <c r="IY83" s="6"/>
      <c r="IZ83" s="6"/>
      <c r="JA83" s="6"/>
      <c r="JB83" s="6"/>
      <c r="JC83" s="6"/>
      <c r="JD83" s="6"/>
      <c r="JE83" s="6"/>
      <c r="JF83" s="6"/>
      <c r="JG83" s="6"/>
      <c r="JH83" s="6"/>
      <c r="JI83" s="6"/>
      <c r="JJ83" s="6"/>
      <c r="JK83" s="6"/>
      <c r="JL83" s="6"/>
      <c r="JM83" s="6"/>
      <c r="JN83" s="6"/>
      <c r="JO83" s="6"/>
      <c r="JP83" s="6"/>
      <c r="JQ83" s="6"/>
      <c r="JR83" s="6"/>
      <c r="JS83" s="6"/>
      <c r="JT83" s="6"/>
      <c r="JU83" s="6"/>
      <c r="JV83" s="6"/>
      <c r="JW83" s="6"/>
      <c r="JX83" s="6"/>
      <c r="JY83" s="6"/>
      <c r="JZ83" s="6"/>
      <c r="KA83" s="6"/>
      <c r="KB83" s="6"/>
      <c r="KC83" s="6"/>
      <c r="KD83" s="6"/>
      <c r="KE83" s="6"/>
      <c r="KF83" s="6"/>
      <c r="KG83" s="6"/>
      <c r="KH83" s="6"/>
      <c r="KI83" s="6"/>
      <c r="KJ83" s="6"/>
      <c r="KK83" s="6"/>
      <c r="KL83" s="6"/>
      <c r="KM83" s="6"/>
      <c r="KN83" s="6"/>
      <c r="KO83" s="6"/>
      <c r="KP83" s="6"/>
      <c r="KQ83" s="6"/>
      <c r="KR83" s="6"/>
      <c r="KS83" s="6"/>
      <c r="KT83" s="6"/>
      <c r="KU83" s="6"/>
      <c r="KV83" s="6"/>
      <c r="KW83" s="6"/>
      <c r="KX83" s="6"/>
      <c r="KY83" s="6"/>
      <c r="KZ83" s="6"/>
      <c r="LA83" s="6"/>
      <c r="LB83" s="6"/>
      <c r="LC83" s="6"/>
      <c r="LD83" s="6"/>
      <c r="LE83" s="6"/>
      <c r="LF83" s="6"/>
      <c r="LG83" s="6"/>
      <c r="LH83" s="6"/>
      <c r="LI83" s="6"/>
      <c r="LJ83" s="6"/>
      <c r="LK83" s="6"/>
      <c r="LL83" s="6"/>
      <c r="LM83" s="6"/>
      <c r="LN83" s="6"/>
      <c r="LO83" s="6"/>
      <c r="LP83" s="6"/>
      <c r="LQ83" s="6"/>
      <c r="LR83" s="6"/>
      <c r="LS83" s="6"/>
      <c r="LT83" s="6"/>
      <c r="LU83" s="6"/>
      <c r="LV83" s="6"/>
      <c r="LW83" s="6"/>
      <c r="LX83" s="6"/>
      <c r="LY83" s="6"/>
      <c r="LZ83" s="6"/>
      <c r="MA83" s="6"/>
      <c r="MB83" s="6"/>
      <c r="MC83" s="6"/>
      <c r="MD83" s="6"/>
      <c r="ME83" s="6"/>
      <c r="MF83" s="6"/>
      <c r="MG83" s="6"/>
      <c r="MH83" s="6"/>
      <c r="MI83" s="6"/>
      <c r="MJ83" s="6"/>
      <c r="MK83" s="6"/>
      <c r="ML83" s="6"/>
    </row>
    <row r="84" spans="1:350" x14ac:dyDescent="0.25">
      <c r="A84" s="6"/>
      <c r="B84" s="184" t="str">
        <f t="shared" si="4"/>
        <v>Promet</v>
      </c>
      <c r="C84" s="66" t="s">
        <v>25</v>
      </c>
      <c r="D84" s="107" t="s">
        <v>16</v>
      </c>
      <c r="E84" s="68">
        <v>0</v>
      </c>
      <c r="F84" s="68">
        <v>0</v>
      </c>
      <c r="G84" s="68">
        <v>0</v>
      </c>
      <c r="H84" s="68">
        <v>0</v>
      </c>
      <c r="I84" s="68">
        <v>0</v>
      </c>
      <c r="J84" s="68">
        <v>0</v>
      </c>
      <c r="K84" s="68">
        <v>0</v>
      </c>
      <c r="L84" s="68">
        <v>0.68285478169485037</v>
      </c>
      <c r="M84" s="68">
        <v>0.80412458201968084</v>
      </c>
      <c r="N84" s="68">
        <v>1.1679339829941722</v>
      </c>
      <c r="O84" s="68">
        <v>2.1153034298270756</v>
      </c>
      <c r="P84" s="68">
        <v>2.8087387981274481</v>
      </c>
      <c r="Q84" s="68">
        <v>3.2669595872742909</v>
      </c>
      <c r="R84" s="172"/>
      <c r="T84" s="68">
        <v>3.3490632820159916</v>
      </c>
      <c r="U84" s="68">
        <v>6.2149121308278392</v>
      </c>
      <c r="V84" s="68">
        <v>23.735848874627099</v>
      </c>
      <c r="W84" s="68">
        <v>40.800255072277622</v>
      </c>
      <c r="X84" s="68">
        <v>46.82500294053041</v>
      </c>
      <c r="Y84" s="68">
        <v>50.110486136825045</v>
      </c>
      <c r="Z84" s="68">
        <v>53.118639960779284</v>
      </c>
      <c r="AA84" s="68">
        <v>56.553523446681119</v>
      </c>
      <c r="AC84" s="68">
        <v>5.1714981968450831</v>
      </c>
      <c r="AD84" s="68">
        <v>20.293856856171441</v>
      </c>
      <c r="AE84" s="68">
        <v>58.907711809970372</v>
      </c>
      <c r="AF84" s="68">
        <v>118.29938296982888</v>
      </c>
      <c r="AG84" s="68">
        <v>199.78255409214205</v>
      </c>
      <c r="AH84" s="68">
        <v>282.42526671000496</v>
      </c>
      <c r="AI84" s="68">
        <v>350.92841486476527</v>
      </c>
      <c r="AK84" s="68">
        <v>5.1714981968450831</v>
      </c>
      <c r="AL84" s="68">
        <v>20.293856856171441</v>
      </c>
      <c r="AM84" s="68">
        <v>58.907711809970372</v>
      </c>
      <c r="AN84" s="68">
        <v>118.29938296982888</v>
      </c>
      <c r="AO84" s="68">
        <v>199.78255409214205</v>
      </c>
      <c r="AP84" s="68">
        <v>282.42526671000496</v>
      </c>
      <c r="AQ84" s="68">
        <v>350.92841486476527</v>
      </c>
      <c r="AS84" s="68">
        <v>6.0583951888255427</v>
      </c>
      <c r="AT84" s="68">
        <v>21.924686436730383</v>
      </c>
      <c r="AU84" s="68">
        <v>77.684195544904767</v>
      </c>
      <c r="AV84" s="68">
        <v>176.89444268061243</v>
      </c>
      <c r="AW84" s="68">
        <v>282.28544459992804</v>
      </c>
      <c r="AX84" s="68">
        <v>342.1572983991785</v>
      </c>
      <c r="AY84" s="68">
        <v>338.41708953438513</v>
      </c>
      <c r="BA84" s="68">
        <v>6.0583951888255427</v>
      </c>
      <c r="BB84" s="68">
        <v>21.924686436730383</v>
      </c>
      <c r="BC84" s="68">
        <v>77.684195544904767</v>
      </c>
      <c r="BD84" s="68">
        <v>176.89444268061243</v>
      </c>
      <c r="BE84" s="68">
        <v>282.28544459992804</v>
      </c>
      <c r="BF84" s="68">
        <v>342.1572983991785</v>
      </c>
      <c r="BG84" s="68">
        <v>338.41708953438513</v>
      </c>
      <c r="BI84" s="68">
        <v>3.0319972475548385</v>
      </c>
      <c r="BJ84" s="68">
        <v>2.1446707775036802</v>
      </c>
      <c r="BK84" s="68">
        <v>1.0231844460852011</v>
      </c>
      <c r="BL84" s="68">
        <v>0.41370295093312542</v>
      </c>
      <c r="BM84" s="68">
        <v>0.27638340295211794</v>
      </c>
      <c r="BN84" s="68">
        <v>0.23140858515220475</v>
      </c>
      <c r="BO84" s="68">
        <v>0.24377873722441026</v>
      </c>
      <c r="BQ84" s="12">
        <v>0</v>
      </c>
      <c r="BR84" s="12">
        <v>0</v>
      </c>
      <c r="BS84" s="12">
        <v>0</v>
      </c>
      <c r="BT84" s="12">
        <v>0</v>
      </c>
      <c r="BU84" s="12">
        <v>0</v>
      </c>
      <c r="BV84" s="12">
        <v>0</v>
      </c>
      <c r="BW84" s="12">
        <v>0</v>
      </c>
      <c r="BX84" s="12">
        <v>0</v>
      </c>
      <c r="BY84" s="11"/>
      <c r="BZ84" s="12">
        <v>0</v>
      </c>
      <c r="CA84" s="12">
        <v>0</v>
      </c>
      <c r="CB84" s="12">
        <v>0</v>
      </c>
      <c r="CC84" s="12">
        <v>0</v>
      </c>
      <c r="CD84" s="12">
        <v>0</v>
      </c>
      <c r="CE84" s="12">
        <v>0</v>
      </c>
      <c r="CF84" s="12">
        <v>0</v>
      </c>
      <c r="CG84" s="11"/>
      <c r="CH84" s="12">
        <v>0</v>
      </c>
      <c r="CI84" s="12">
        <v>0</v>
      </c>
      <c r="CJ84" s="12">
        <v>0</v>
      </c>
      <c r="CK84" s="12">
        <v>0</v>
      </c>
      <c r="CL84" s="12">
        <v>0</v>
      </c>
      <c r="CM84" s="12">
        <v>0</v>
      </c>
      <c r="CN84" s="12">
        <v>0</v>
      </c>
      <c r="CO84" s="11"/>
      <c r="CP84" s="12">
        <v>0</v>
      </c>
      <c r="CQ84" s="12">
        <v>0</v>
      </c>
      <c r="CR84" s="12">
        <v>0</v>
      </c>
      <c r="CS84" s="12">
        <v>0</v>
      </c>
      <c r="CT84" s="12">
        <v>0</v>
      </c>
      <c r="CU84" s="12">
        <v>0</v>
      </c>
      <c r="CV84" s="12">
        <v>0</v>
      </c>
      <c r="CW84" s="11"/>
      <c r="CX84" s="12">
        <v>0</v>
      </c>
      <c r="CY84" s="12">
        <v>0</v>
      </c>
      <c r="CZ84" s="12">
        <v>0</v>
      </c>
      <c r="DA84" s="12">
        <v>0</v>
      </c>
      <c r="DB84" s="12">
        <v>0</v>
      </c>
      <c r="DC84" s="12">
        <v>0</v>
      </c>
      <c r="DD84" s="12">
        <v>0</v>
      </c>
      <c r="DE84" s="11"/>
      <c r="DF84" s="12">
        <v>0</v>
      </c>
      <c r="DG84" s="12">
        <v>0</v>
      </c>
      <c r="DH84" s="12">
        <v>0</v>
      </c>
      <c r="DI84" s="12">
        <v>0</v>
      </c>
      <c r="DJ84" s="12">
        <v>0</v>
      </c>
      <c r="DK84" s="12">
        <v>0</v>
      </c>
      <c r="DL84" s="12">
        <v>0</v>
      </c>
      <c r="DM84" s="11"/>
      <c r="DN84" s="11"/>
      <c r="DO84" s="11"/>
      <c r="DP84" s="11"/>
      <c r="DQ84" s="11"/>
      <c r="DR84" s="11"/>
      <c r="DS84" s="11"/>
      <c r="DT84" s="11"/>
      <c r="DU84" s="11"/>
      <c r="DV84" s="11"/>
      <c r="DW84" s="11"/>
      <c r="DX84" s="11"/>
      <c r="DY84" s="11"/>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6"/>
      <c r="IN84" s="6"/>
      <c r="IO84" s="6"/>
      <c r="IP84" s="6"/>
      <c r="IQ84" s="6"/>
      <c r="IR84" s="6"/>
      <c r="IS84" s="6"/>
      <c r="IT84" s="6"/>
      <c r="IU84" s="6"/>
      <c r="IV84" s="6"/>
      <c r="IW84" s="6"/>
      <c r="IX84" s="6"/>
      <c r="IY84" s="6"/>
      <c r="IZ84" s="6"/>
      <c r="JA84" s="6"/>
      <c r="JB84" s="6"/>
      <c r="JC84" s="6"/>
      <c r="JD84" s="6"/>
      <c r="JE84" s="6"/>
      <c r="JF84" s="6"/>
      <c r="JG84" s="6"/>
      <c r="JH84" s="6"/>
      <c r="JI84" s="6"/>
      <c r="JJ84" s="6"/>
      <c r="JK84" s="6"/>
      <c r="JL84" s="6"/>
      <c r="JM84" s="6"/>
      <c r="JN84" s="6"/>
      <c r="JO84" s="6"/>
      <c r="JP84" s="6"/>
      <c r="JQ84" s="6"/>
      <c r="JR84" s="6"/>
      <c r="JS84" s="6"/>
      <c r="JT84" s="6"/>
      <c r="JU84" s="6"/>
      <c r="JV84" s="6"/>
      <c r="JW84" s="6"/>
      <c r="JX84" s="6"/>
      <c r="JY84" s="6"/>
      <c r="JZ84" s="6"/>
      <c r="KA84" s="6"/>
      <c r="KB84" s="6"/>
      <c r="KC84" s="6"/>
      <c r="KD84" s="6"/>
      <c r="KE84" s="6"/>
      <c r="KF84" s="6"/>
      <c r="KG84" s="6"/>
      <c r="KH84" s="6"/>
      <c r="KI84" s="6"/>
      <c r="KJ84" s="6"/>
      <c r="KK84" s="6"/>
      <c r="KL84" s="6"/>
      <c r="KM84" s="6"/>
      <c r="KN84" s="6"/>
      <c r="KO84" s="6"/>
      <c r="KP84" s="6"/>
      <c r="KQ84" s="6"/>
      <c r="KR84" s="6"/>
      <c r="KS84" s="6"/>
      <c r="KT84" s="6"/>
      <c r="KU84" s="6"/>
      <c r="KV84" s="6"/>
      <c r="KW84" s="6"/>
      <c r="KX84" s="6"/>
      <c r="KY84" s="6"/>
      <c r="KZ84" s="6"/>
      <c r="LA84" s="6"/>
      <c r="LB84" s="6"/>
      <c r="LC84" s="6"/>
      <c r="LD84" s="6"/>
      <c r="LE84" s="6"/>
      <c r="LF84" s="6"/>
      <c r="LG84" s="6"/>
      <c r="LH84" s="6"/>
      <c r="LI84" s="6"/>
      <c r="LJ84" s="6"/>
      <c r="LK84" s="6"/>
      <c r="LL84" s="6"/>
      <c r="LM84" s="6"/>
      <c r="LN84" s="6"/>
      <c r="LO84" s="6"/>
      <c r="LP84" s="6"/>
      <c r="LQ84" s="6"/>
      <c r="LR84" s="6"/>
      <c r="LS84" s="6"/>
      <c r="LT84" s="6"/>
      <c r="LU84" s="6"/>
      <c r="LV84" s="6"/>
      <c r="LW84" s="6"/>
      <c r="LX84" s="6"/>
      <c r="LY84" s="6"/>
      <c r="LZ84" s="6"/>
      <c r="MA84" s="6"/>
      <c r="MB84" s="6"/>
      <c r="MC84" s="6"/>
      <c r="MD84" s="6"/>
      <c r="ME84" s="6"/>
      <c r="MF84" s="6"/>
      <c r="MG84" s="6"/>
      <c r="MH84" s="6"/>
      <c r="MI84" s="6"/>
      <c r="MJ84" s="6"/>
      <c r="MK84" s="6"/>
      <c r="ML84" s="6"/>
    </row>
    <row r="85" spans="1:350" x14ac:dyDescent="0.25">
      <c r="A85" s="6"/>
      <c r="B85" s="184" t="str">
        <f t="shared" si="4"/>
        <v>Promet</v>
      </c>
      <c r="C85" s="79" t="s">
        <v>28</v>
      </c>
      <c r="D85" s="105" t="s">
        <v>16</v>
      </c>
      <c r="E85" s="68">
        <v>0</v>
      </c>
      <c r="F85" s="68">
        <v>0</v>
      </c>
      <c r="G85" s="68">
        <v>0</v>
      </c>
      <c r="H85" s="68">
        <v>0</v>
      </c>
      <c r="I85" s="68">
        <v>0</v>
      </c>
      <c r="J85" s="68">
        <v>0</v>
      </c>
      <c r="K85" s="68">
        <v>0</v>
      </c>
      <c r="L85" s="68">
        <v>0.68285478169485037</v>
      </c>
      <c r="M85" s="68">
        <v>0.80412458201968084</v>
      </c>
      <c r="N85" s="68">
        <v>1.1679339829941722</v>
      </c>
      <c r="O85" s="68">
        <v>2.1153034298270756</v>
      </c>
      <c r="P85" s="68">
        <v>2.8087387981274481</v>
      </c>
      <c r="Q85" s="68">
        <v>3.2669595872742909</v>
      </c>
      <c r="R85" s="172"/>
      <c r="T85" s="68">
        <v>3.3490632820159916</v>
      </c>
      <c r="U85" s="68">
        <v>6.2149121308278392</v>
      </c>
      <c r="V85" s="68">
        <v>23.735848874627099</v>
      </c>
      <c r="W85" s="68">
        <v>40.800255072277622</v>
      </c>
      <c r="X85" s="68">
        <v>46.82500294053041</v>
      </c>
      <c r="Y85" s="68">
        <v>50.110486136825045</v>
      </c>
      <c r="Z85" s="68">
        <v>53.118639960779284</v>
      </c>
      <c r="AA85" s="68">
        <v>56.553523446681119</v>
      </c>
      <c r="AC85" s="68">
        <v>5.1714981968450831</v>
      </c>
      <c r="AD85" s="68">
        <v>20.293856856171441</v>
      </c>
      <c r="AE85" s="68">
        <v>58.907711809970372</v>
      </c>
      <c r="AF85" s="68">
        <v>112.38441382133743</v>
      </c>
      <c r="AG85" s="68">
        <v>179.80429868292785</v>
      </c>
      <c r="AH85" s="68">
        <v>211.81895003250369</v>
      </c>
      <c r="AI85" s="68">
        <v>140.37136594590609</v>
      </c>
      <c r="AK85" s="68">
        <v>5.1714981968450831</v>
      </c>
      <c r="AL85" s="68">
        <v>20.293856856171441</v>
      </c>
      <c r="AM85" s="68">
        <v>58.907711809970372</v>
      </c>
      <c r="AN85" s="68">
        <v>112.38441382133743</v>
      </c>
      <c r="AO85" s="68">
        <v>179.80429868292785</v>
      </c>
      <c r="AP85" s="68">
        <v>211.81895003250369</v>
      </c>
      <c r="AQ85" s="68">
        <v>140.37136594590609</v>
      </c>
      <c r="AS85" s="68">
        <v>6.0583951888255427</v>
      </c>
      <c r="AT85" s="68">
        <v>21.924686436730383</v>
      </c>
      <c r="AU85" s="68">
        <v>69.915775990414289</v>
      </c>
      <c r="AV85" s="68">
        <v>150.36027627852056</v>
      </c>
      <c r="AW85" s="68">
        <v>211.714083449946</v>
      </c>
      <c r="AX85" s="68">
        <v>136.86291935967142</v>
      </c>
      <c r="AY85" s="68">
        <v>0</v>
      </c>
      <c r="BA85" s="68">
        <v>6.0583951888255427</v>
      </c>
      <c r="BB85" s="68">
        <v>21.924686436730383</v>
      </c>
      <c r="BC85" s="68">
        <v>69.915775990414289</v>
      </c>
      <c r="BD85" s="68">
        <v>150.36027627852056</v>
      </c>
      <c r="BE85" s="68">
        <v>211.714083449946</v>
      </c>
      <c r="BF85" s="68">
        <v>136.86291935967142</v>
      </c>
      <c r="BG85" s="68">
        <v>0</v>
      </c>
      <c r="BI85" s="68">
        <v>3.0319972475548385</v>
      </c>
      <c r="BJ85" s="68">
        <v>2.1446707775036802</v>
      </c>
      <c r="BK85" s="68">
        <v>1.0231844460852011</v>
      </c>
      <c r="BL85" s="68">
        <v>0.41370295093312542</v>
      </c>
      <c r="BM85" s="68">
        <v>0.27638340295211794</v>
      </c>
      <c r="BN85" s="68">
        <v>0.23140858515220475</v>
      </c>
      <c r="BO85" s="68">
        <v>0.24377873722441026</v>
      </c>
      <c r="BQ85" s="12">
        <v>0</v>
      </c>
      <c r="BR85" s="12">
        <v>0</v>
      </c>
      <c r="BS85" s="12">
        <v>0</v>
      </c>
      <c r="BT85" s="12">
        <v>0</v>
      </c>
      <c r="BU85" s="12">
        <v>0</v>
      </c>
      <c r="BV85" s="12">
        <v>0</v>
      </c>
      <c r="BW85" s="12">
        <v>0</v>
      </c>
      <c r="BX85" s="12">
        <v>0</v>
      </c>
      <c r="BY85" s="13"/>
      <c r="BZ85" s="12">
        <v>0</v>
      </c>
      <c r="CA85" s="12">
        <v>0</v>
      </c>
      <c r="CB85" s="12">
        <v>0</v>
      </c>
      <c r="CC85" s="12">
        <v>0</v>
      </c>
      <c r="CD85" s="12">
        <v>0</v>
      </c>
      <c r="CE85" s="12">
        <v>0</v>
      </c>
      <c r="CF85" s="12">
        <v>0</v>
      </c>
      <c r="CG85" s="11"/>
      <c r="CH85" s="12">
        <v>0</v>
      </c>
      <c r="CI85" s="12">
        <v>0</v>
      </c>
      <c r="CJ85" s="12">
        <v>0</v>
      </c>
      <c r="CK85" s="12">
        <v>0</v>
      </c>
      <c r="CL85" s="12">
        <v>0</v>
      </c>
      <c r="CM85" s="12">
        <v>0</v>
      </c>
      <c r="CN85" s="12">
        <v>0</v>
      </c>
      <c r="CO85" s="11"/>
      <c r="CP85" s="12">
        <v>0</v>
      </c>
      <c r="CQ85" s="12">
        <v>0</v>
      </c>
      <c r="CR85" s="12">
        <v>0</v>
      </c>
      <c r="CS85" s="12">
        <v>0</v>
      </c>
      <c r="CT85" s="12">
        <v>0</v>
      </c>
      <c r="CU85" s="12">
        <v>0</v>
      </c>
      <c r="CV85" s="12">
        <v>0</v>
      </c>
      <c r="CW85" s="11"/>
      <c r="CX85" s="12">
        <v>0</v>
      </c>
      <c r="CY85" s="12">
        <v>0</v>
      </c>
      <c r="CZ85" s="12">
        <v>0</v>
      </c>
      <c r="DA85" s="12">
        <v>0</v>
      </c>
      <c r="DB85" s="12">
        <v>0</v>
      </c>
      <c r="DC85" s="12">
        <v>0</v>
      </c>
      <c r="DD85" s="12">
        <v>0</v>
      </c>
      <c r="DE85" s="11"/>
      <c r="DF85" s="12">
        <v>0</v>
      </c>
      <c r="DG85" s="12">
        <v>0</v>
      </c>
      <c r="DH85" s="12">
        <v>0</v>
      </c>
      <c r="DI85" s="12">
        <v>0</v>
      </c>
      <c r="DJ85" s="12">
        <v>0</v>
      </c>
      <c r="DK85" s="12">
        <v>0</v>
      </c>
      <c r="DL85" s="12">
        <v>0</v>
      </c>
      <c r="DM85" s="11"/>
      <c r="DN85" s="11"/>
      <c r="DO85" s="11"/>
      <c r="DP85" s="11"/>
      <c r="DQ85" s="11"/>
      <c r="DR85" s="11"/>
      <c r="DS85" s="11"/>
      <c r="DT85" s="11"/>
      <c r="DU85" s="11"/>
      <c r="DV85" s="11"/>
      <c r="DW85" s="11"/>
      <c r="DX85" s="11"/>
      <c r="DY85" s="11"/>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6"/>
      <c r="IN85" s="6"/>
      <c r="IO85" s="6"/>
      <c r="IP85" s="6"/>
      <c r="IQ85" s="6"/>
      <c r="IR85" s="6"/>
      <c r="IS85" s="6"/>
      <c r="IT85" s="6"/>
      <c r="IU85" s="6"/>
      <c r="IV85" s="6"/>
      <c r="IW85" s="6"/>
      <c r="IX85" s="6"/>
      <c r="IY85" s="6"/>
      <c r="IZ85" s="6"/>
      <c r="JA85" s="6"/>
      <c r="JB85" s="6"/>
      <c r="JC85" s="6"/>
      <c r="JD85" s="6"/>
      <c r="JE85" s="6"/>
      <c r="JF85" s="6"/>
      <c r="JG85" s="6"/>
      <c r="JH85" s="6"/>
      <c r="JI85" s="6"/>
      <c r="JJ85" s="6"/>
      <c r="JK85" s="6"/>
      <c r="JL85" s="6"/>
      <c r="JM85" s="6"/>
      <c r="JN85" s="6"/>
      <c r="JO85" s="6"/>
      <c r="JP85" s="6"/>
      <c r="JQ85" s="6"/>
      <c r="JR85" s="6"/>
      <c r="JS85" s="6"/>
      <c r="JT85" s="6"/>
      <c r="JU85" s="6"/>
      <c r="JV85" s="6"/>
      <c r="JW85" s="6"/>
      <c r="JX85" s="6"/>
      <c r="JY85" s="6"/>
      <c r="JZ85" s="6"/>
      <c r="KA85" s="6"/>
      <c r="KB85" s="6"/>
      <c r="KC85" s="6"/>
      <c r="KD85" s="6"/>
      <c r="KE85" s="6"/>
      <c r="KF85" s="6"/>
      <c r="KG85" s="6"/>
      <c r="KH85" s="6"/>
      <c r="KI85" s="6"/>
      <c r="KJ85" s="6"/>
      <c r="KK85" s="6"/>
      <c r="KL85" s="6"/>
      <c r="KM85" s="6"/>
      <c r="KN85" s="6"/>
      <c r="KO85" s="6"/>
      <c r="KP85" s="6"/>
      <c r="KQ85" s="6"/>
      <c r="KR85" s="6"/>
      <c r="KS85" s="6"/>
      <c r="KT85" s="6"/>
      <c r="KU85" s="6"/>
      <c r="KV85" s="6"/>
      <c r="KW85" s="6"/>
      <c r="KX85" s="6"/>
      <c r="KY85" s="6"/>
      <c r="KZ85" s="6"/>
      <c r="LA85" s="6"/>
      <c r="LB85" s="6"/>
      <c r="LC85" s="6"/>
      <c r="LD85" s="6"/>
      <c r="LE85" s="6"/>
      <c r="LF85" s="6"/>
      <c r="LG85" s="6"/>
      <c r="LH85" s="6"/>
      <c r="LI85" s="6"/>
      <c r="LJ85" s="6"/>
      <c r="LK85" s="6"/>
      <c r="LL85" s="6"/>
      <c r="LM85" s="6"/>
      <c r="LN85" s="6"/>
      <c r="LO85" s="6"/>
      <c r="LP85" s="6"/>
      <c r="LQ85" s="6"/>
      <c r="LR85" s="6"/>
      <c r="LS85" s="6"/>
      <c r="LT85" s="6"/>
      <c r="LU85" s="6"/>
      <c r="LV85" s="6"/>
      <c r="LW85" s="6"/>
      <c r="LX85" s="6"/>
      <c r="LY85" s="6"/>
      <c r="LZ85" s="6"/>
      <c r="MA85" s="6"/>
      <c r="MB85" s="6"/>
      <c r="MC85" s="6"/>
      <c r="MD85" s="6"/>
      <c r="ME85" s="6"/>
      <c r="MF85" s="6"/>
      <c r="MG85" s="6"/>
      <c r="MH85" s="6"/>
      <c r="MI85" s="6"/>
      <c r="MJ85" s="6"/>
      <c r="MK85" s="6"/>
      <c r="ML85" s="6"/>
    </row>
    <row r="86" spans="1:350" x14ac:dyDescent="0.25">
      <c r="A86" s="6"/>
      <c r="B86" s="184" t="str">
        <f t="shared" si="4"/>
        <v>Promet</v>
      </c>
      <c r="C86" s="71" t="s">
        <v>78</v>
      </c>
      <c r="D86" s="105" t="s">
        <v>16</v>
      </c>
      <c r="E86" s="68"/>
      <c r="F86" s="68"/>
      <c r="G86" s="68"/>
      <c r="H86" s="68"/>
      <c r="I86" s="68"/>
      <c r="J86" s="68"/>
      <c r="K86" s="68"/>
      <c r="L86" s="68"/>
      <c r="M86" s="68"/>
      <c r="N86" s="68"/>
      <c r="O86" s="68"/>
      <c r="P86" s="68"/>
      <c r="Q86" s="68"/>
      <c r="R86" s="172"/>
      <c r="T86" s="68">
        <v>0</v>
      </c>
      <c r="U86" s="68">
        <v>0</v>
      </c>
      <c r="V86" s="68">
        <v>0</v>
      </c>
      <c r="W86" s="68">
        <v>0</v>
      </c>
      <c r="X86" s="68">
        <v>0</v>
      </c>
      <c r="Y86" s="68">
        <v>0</v>
      </c>
      <c r="Z86" s="68">
        <v>0</v>
      </c>
      <c r="AA86" s="68">
        <v>0</v>
      </c>
      <c r="AC86" s="68">
        <v>0</v>
      </c>
      <c r="AD86" s="68">
        <v>0</v>
      </c>
      <c r="AE86" s="68">
        <v>0</v>
      </c>
      <c r="AF86" s="68">
        <v>5.9149691484914442</v>
      </c>
      <c r="AG86" s="68">
        <v>19.978255409214206</v>
      </c>
      <c r="AH86" s="68">
        <v>70.606316677501241</v>
      </c>
      <c r="AI86" s="68">
        <v>210.55704891885912</v>
      </c>
      <c r="AK86" s="68">
        <v>0</v>
      </c>
      <c r="AL86" s="68">
        <v>0</v>
      </c>
      <c r="AM86" s="68">
        <v>0</v>
      </c>
      <c r="AN86" s="68">
        <v>5.9149691484914442</v>
      </c>
      <c r="AO86" s="68">
        <v>19.978255409214206</v>
      </c>
      <c r="AP86" s="68">
        <v>70.606316677501241</v>
      </c>
      <c r="AQ86" s="68">
        <v>210.55704891885912</v>
      </c>
      <c r="AS86" s="68">
        <v>0</v>
      </c>
      <c r="AT86" s="68">
        <v>0</v>
      </c>
      <c r="AU86" s="68">
        <v>7.7684195544904773</v>
      </c>
      <c r="AV86" s="68">
        <v>26.534166402091863</v>
      </c>
      <c r="AW86" s="68">
        <v>70.57136114998201</v>
      </c>
      <c r="AX86" s="68">
        <v>205.29437903950711</v>
      </c>
      <c r="AY86" s="68">
        <v>338.41708953438513</v>
      </c>
      <c r="BA86" s="68">
        <v>0</v>
      </c>
      <c r="BB86" s="68">
        <v>0</v>
      </c>
      <c r="BC86" s="68">
        <v>7.7684195544904773</v>
      </c>
      <c r="BD86" s="68">
        <v>26.534166402091863</v>
      </c>
      <c r="BE86" s="68">
        <v>70.57136114998201</v>
      </c>
      <c r="BF86" s="68">
        <v>205.29437903950711</v>
      </c>
      <c r="BG86" s="68">
        <v>338.41708953438513</v>
      </c>
      <c r="BI86" s="68">
        <v>0</v>
      </c>
      <c r="BJ86" s="68">
        <v>0</v>
      </c>
      <c r="BK86" s="68">
        <v>0</v>
      </c>
      <c r="BL86" s="68">
        <v>0</v>
      </c>
      <c r="BM86" s="68">
        <v>0</v>
      </c>
      <c r="BN86" s="68">
        <v>0</v>
      </c>
      <c r="BO86" s="68">
        <v>0</v>
      </c>
      <c r="BQ86" s="12">
        <v>0</v>
      </c>
      <c r="BR86" s="12">
        <v>0</v>
      </c>
      <c r="BS86" s="12">
        <v>0</v>
      </c>
      <c r="BT86" s="12">
        <v>0</v>
      </c>
      <c r="BU86" s="12">
        <v>0</v>
      </c>
      <c r="BV86" s="12">
        <v>0</v>
      </c>
      <c r="BW86" s="12">
        <v>0</v>
      </c>
      <c r="BX86" s="12">
        <v>0</v>
      </c>
      <c r="BY86" s="13"/>
      <c r="BZ86" s="12">
        <v>0</v>
      </c>
      <c r="CA86" s="12">
        <v>0</v>
      </c>
      <c r="CB86" s="12">
        <v>0</v>
      </c>
      <c r="CC86" s="12">
        <v>0</v>
      </c>
      <c r="CD86" s="12">
        <v>0</v>
      </c>
      <c r="CE86" s="12">
        <v>0</v>
      </c>
      <c r="CF86" s="12">
        <v>0</v>
      </c>
      <c r="CG86" s="11"/>
      <c r="CH86" s="12">
        <v>0</v>
      </c>
      <c r="CI86" s="12">
        <v>0</v>
      </c>
      <c r="CJ86" s="12">
        <v>0</v>
      </c>
      <c r="CK86" s="12">
        <v>0</v>
      </c>
      <c r="CL86" s="12">
        <v>0</v>
      </c>
      <c r="CM86" s="12">
        <v>0</v>
      </c>
      <c r="CN86" s="12">
        <v>0</v>
      </c>
      <c r="CO86" s="11"/>
      <c r="CP86" s="12">
        <v>0</v>
      </c>
      <c r="CQ86" s="12">
        <v>0</v>
      </c>
      <c r="CR86" s="12">
        <v>0</v>
      </c>
      <c r="CS86" s="12">
        <v>0</v>
      </c>
      <c r="CT86" s="12">
        <v>0</v>
      </c>
      <c r="CU86" s="12">
        <v>0</v>
      </c>
      <c r="CV86" s="12">
        <v>0</v>
      </c>
      <c r="CW86" s="11"/>
      <c r="CX86" s="12">
        <v>0</v>
      </c>
      <c r="CY86" s="12">
        <v>0</v>
      </c>
      <c r="CZ86" s="12">
        <v>0</v>
      </c>
      <c r="DA86" s="12">
        <v>0</v>
      </c>
      <c r="DB86" s="12">
        <v>0</v>
      </c>
      <c r="DC86" s="12">
        <v>0</v>
      </c>
      <c r="DD86" s="12">
        <v>0</v>
      </c>
      <c r="DE86" s="11"/>
      <c r="DF86" s="12">
        <v>0</v>
      </c>
      <c r="DG86" s="12">
        <v>0</v>
      </c>
      <c r="DH86" s="12">
        <v>0</v>
      </c>
      <c r="DI86" s="12">
        <v>0</v>
      </c>
      <c r="DJ86" s="12">
        <v>0</v>
      </c>
      <c r="DK86" s="12">
        <v>0</v>
      </c>
      <c r="DL86" s="12">
        <v>0</v>
      </c>
      <c r="DM86" s="11"/>
      <c r="DN86" s="11"/>
      <c r="DO86" s="11"/>
      <c r="DP86" s="11"/>
      <c r="DQ86" s="11"/>
      <c r="DR86" s="11"/>
      <c r="DS86" s="11"/>
      <c r="DT86" s="11"/>
      <c r="DU86" s="11"/>
      <c r="DV86" s="11"/>
      <c r="DW86" s="11"/>
      <c r="DX86" s="11"/>
      <c r="DY86" s="11"/>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6"/>
      <c r="IN86" s="6"/>
      <c r="IO86" s="6"/>
      <c r="IP86" s="6"/>
      <c r="IQ86" s="6"/>
      <c r="IR86" s="6"/>
      <c r="IS86" s="6"/>
      <c r="IT86" s="6"/>
      <c r="IU86" s="6"/>
      <c r="IV86" s="6"/>
      <c r="IW86" s="6"/>
      <c r="IX86" s="6"/>
      <c r="IY86" s="6"/>
      <c r="IZ86" s="6"/>
      <c r="JA86" s="6"/>
      <c r="JB86" s="6"/>
      <c r="JC86" s="6"/>
      <c r="JD86" s="6"/>
      <c r="JE86" s="6"/>
      <c r="JF86" s="6"/>
      <c r="JG86" s="6"/>
      <c r="JH86" s="6"/>
      <c r="JI86" s="6"/>
      <c r="JJ86" s="6"/>
      <c r="JK86" s="6"/>
      <c r="JL86" s="6"/>
      <c r="JM86" s="6"/>
      <c r="JN86" s="6"/>
      <c r="JO86" s="6"/>
      <c r="JP86" s="6"/>
      <c r="JQ86" s="6"/>
      <c r="JR86" s="6"/>
      <c r="JS86" s="6"/>
      <c r="JT86" s="6"/>
      <c r="JU86" s="6"/>
      <c r="JV86" s="6"/>
      <c r="JW86" s="6"/>
      <c r="JX86" s="6"/>
      <c r="JY86" s="6"/>
      <c r="JZ86" s="6"/>
      <c r="KA86" s="6"/>
      <c r="KB86" s="6"/>
      <c r="KC86" s="6"/>
      <c r="KD86" s="6"/>
      <c r="KE86" s="6"/>
      <c r="KF86" s="6"/>
      <c r="KG86" s="6"/>
      <c r="KH86" s="6"/>
      <c r="KI86" s="6"/>
      <c r="KJ86" s="6"/>
      <c r="KK86" s="6"/>
      <c r="KL86" s="6"/>
      <c r="KM86" s="6"/>
      <c r="KN86" s="6"/>
      <c r="KO86" s="6"/>
      <c r="KP86" s="6"/>
      <c r="KQ86" s="6"/>
      <c r="KR86" s="6"/>
      <c r="KS86" s="6"/>
      <c r="KT86" s="6"/>
      <c r="KU86" s="6"/>
      <c r="KV86" s="6"/>
      <c r="KW86" s="6"/>
      <c r="KX86" s="6"/>
      <c r="KY86" s="6"/>
      <c r="KZ86" s="6"/>
      <c r="LA86" s="6"/>
      <c r="LB86" s="6"/>
      <c r="LC86" s="6"/>
      <c r="LD86" s="6"/>
      <c r="LE86" s="6"/>
      <c r="LF86" s="6"/>
      <c r="LG86" s="6"/>
      <c r="LH86" s="6"/>
      <c r="LI86" s="6"/>
      <c r="LJ86" s="6"/>
      <c r="LK86" s="6"/>
      <c r="LL86" s="6"/>
      <c r="LM86" s="6"/>
      <c r="LN86" s="6"/>
      <c r="LO86" s="6"/>
      <c r="LP86" s="6"/>
      <c r="LQ86" s="6"/>
      <c r="LR86" s="6"/>
      <c r="LS86" s="6"/>
      <c r="LT86" s="6"/>
      <c r="LU86" s="6"/>
      <c r="LV86" s="6"/>
      <c r="LW86" s="6"/>
      <c r="LX86" s="6"/>
      <c r="LY86" s="6"/>
      <c r="LZ86" s="6"/>
      <c r="MA86" s="6"/>
      <c r="MB86" s="6"/>
      <c r="MC86" s="6"/>
      <c r="MD86" s="6"/>
      <c r="ME86" s="6"/>
      <c r="MF86" s="6"/>
      <c r="MG86" s="6"/>
      <c r="MH86" s="6"/>
      <c r="MI86" s="6"/>
      <c r="MJ86" s="6"/>
      <c r="MK86" s="6"/>
      <c r="ML86" s="6"/>
    </row>
    <row r="87" spans="1:350" x14ac:dyDescent="0.25">
      <c r="A87" s="6"/>
      <c r="B87" s="184" t="str">
        <f t="shared" si="4"/>
        <v>Promet</v>
      </c>
      <c r="C87" s="66" t="s">
        <v>21</v>
      </c>
      <c r="D87" s="107" t="s">
        <v>16</v>
      </c>
      <c r="E87" s="68">
        <v>0</v>
      </c>
      <c r="F87" s="68">
        <v>0</v>
      </c>
      <c r="G87" s="68">
        <v>0</v>
      </c>
      <c r="H87" s="68">
        <v>0</v>
      </c>
      <c r="I87" s="68">
        <v>0</v>
      </c>
      <c r="J87" s="68">
        <v>0</v>
      </c>
      <c r="K87" s="68">
        <v>0</v>
      </c>
      <c r="L87" s="68">
        <v>0</v>
      </c>
      <c r="M87" s="68">
        <v>0</v>
      </c>
      <c r="N87" s="68">
        <v>0</v>
      </c>
      <c r="O87" s="68">
        <v>0</v>
      </c>
      <c r="P87" s="68">
        <v>0</v>
      </c>
      <c r="Q87" s="68">
        <v>0</v>
      </c>
      <c r="R87" s="172"/>
      <c r="T87" s="68">
        <v>0</v>
      </c>
      <c r="U87" s="68">
        <v>0</v>
      </c>
      <c r="V87" s="68">
        <v>0</v>
      </c>
      <c r="W87" s="68">
        <v>2.2740039164030228</v>
      </c>
      <c r="X87" s="68">
        <v>8.1628577854701714</v>
      </c>
      <c r="Y87" s="68">
        <v>17.26115074792035</v>
      </c>
      <c r="Z87" s="68">
        <v>28.64545350729788</v>
      </c>
      <c r="AA87" s="68">
        <v>43.482379684051061</v>
      </c>
      <c r="AC87" s="68">
        <v>0</v>
      </c>
      <c r="AD87" s="68">
        <v>0</v>
      </c>
      <c r="AE87" s="68">
        <v>0.53350375683465123</v>
      </c>
      <c r="AF87" s="68">
        <v>3.3538157470649317</v>
      </c>
      <c r="AG87" s="68">
        <v>12.652898304412702</v>
      </c>
      <c r="AH87" s="68">
        <v>32.354733794536806</v>
      </c>
      <c r="AI87" s="68">
        <v>70.981828659832374</v>
      </c>
      <c r="AK87" s="68">
        <v>0</v>
      </c>
      <c r="AL87" s="68">
        <v>0</v>
      </c>
      <c r="AM87" s="68">
        <v>0.53350375683465123</v>
      </c>
      <c r="AN87" s="68">
        <v>3.3538157470649317</v>
      </c>
      <c r="AO87" s="68">
        <v>12.652898304412702</v>
      </c>
      <c r="AP87" s="68">
        <v>32.354733794536806</v>
      </c>
      <c r="AQ87" s="68">
        <v>70.981828659832374</v>
      </c>
      <c r="AS87" s="68">
        <v>0</v>
      </c>
      <c r="AT87" s="68">
        <v>0</v>
      </c>
      <c r="AU87" s="68">
        <v>9.5918799416768827</v>
      </c>
      <c r="AV87" s="68">
        <v>28.039771487472947</v>
      </c>
      <c r="AW87" s="68">
        <v>50.865383057116127</v>
      </c>
      <c r="AX87" s="68">
        <v>79.411396490117809</v>
      </c>
      <c r="AY87" s="68">
        <v>122.12620509035645</v>
      </c>
      <c r="BA87" s="68">
        <v>0</v>
      </c>
      <c r="BB87" s="68">
        <v>0</v>
      </c>
      <c r="BC87" s="68">
        <v>9.5918799416768827</v>
      </c>
      <c r="BD87" s="68">
        <v>28.039771487472947</v>
      </c>
      <c r="BE87" s="68">
        <v>50.865383057116127</v>
      </c>
      <c r="BF87" s="68">
        <v>79.411396490117809</v>
      </c>
      <c r="BG87" s="68">
        <v>122.12620509035645</v>
      </c>
      <c r="BI87" s="68">
        <v>0</v>
      </c>
      <c r="BJ87" s="68">
        <v>0</v>
      </c>
      <c r="BK87" s="68">
        <v>0</v>
      </c>
      <c r="BL87" s="68">
        <v>0</v>
      </c>
      <c r="BM87" s="68">
        <v>0</v>
      </c>
      <c r="BN87" s="68">
        <v>0</v>
      </c>
      <c r="BO87" s="68">
        <v>0</v>
      </c>
      <c r="BQ87" s="12">
        <v>0</v>
      </c>
      <c r="BR87" s="12">
        <v>0</v>
      </c>
      <c r="BS87" s="12">
        <v>0</v>
      </c>
      <c r="BT87" s="12">
        <v>0</v>
      </c>
      <c r="BU87" s="12">
        <v>0</v>
      </c>
      <c r="BV87" s="12">
        <v>0</v>
      </c>
      <c r="BW87" s="12">
        <v>0</v>
      </c>
      <c r="BX87" s="12">
        <v>0</v>
      </c>
      <c r="BY87" s="11"/>
      <c r="BZ87" s="12">
        <v>0</v>
      </c>
      <c r="CA87" s="12">
        <v>0</v>
      </c>
      <c r="CB87" s="12">
        <v>0</v>
      </c>
      <c r="CC87" s="12">
        <v>0</v>
      </c>
      <c r="CD87" s="12">
        <v>0</v>
      </c>
      <c r="CE87" s="12">
        <v>0</v>
      </c>
      <c r="CF87" s="12">
        <v>0</v>
      </c>
      <c r="CG87" s="11"/>
      <c r="CH87" s="12">
        <v>0</v>
      </c>
      <c r="CI87" s="12">
        <v>0</v>
      </c>
      <c r="CJ87" s="12">
        <v>0</v>
      </c>
      <c r="CK87" s="12">
        <v>0</v>
      </c>
      <c r="CL87" s="12">
        <v>0</v>
      </c>
      <c r="CM87" s="12">
        <v>0</v>
      </c>
      <c r="CN87" s="12">
        <v>0</v>
      </c>
      <c r="CO87" s="11"/>
      <c r="CP87" s="12">
        <v>0</v>
      </c>
      <c r="CQ87" s="12">
        <v>0</v>
      </c>
      <c r="CR87" s="12">
        <v>0</v>
      </c>
      <c r="CS87" s="12">
        <v>0</v>
      </c>
      <c r="CT87" s="12">
        <v>0</v>
      </c>
      <c r="CU87" s="12">
        <v>0</v>
      </c>
      <c r="CV87" s="12">
        <v>0</v>
      </c>
      <c r="CW87" s="11"/>
      <c r="CX87" s="12">
        <v>0</v>
      </c>
      <c r="CY87" s="12">
        <v>0</v>
      </c>
      <c r="CZ87" s="12">
        <v>0</v>
      </c>
      <c r="DA87" s="12">
        <v>0</v>
      </c>
      <c r="DB87" s="12">
        <v>0</v>
      </c>
      <c r="DC87" s="12">
        <v>0</v>
      </c>
      <c r="DD87" s="12">
        <v>0</v>
      </c>
      <c r="DE87" s="11"/>
      <c r="DF87" s="12">
        <v>0</v>
      </c>
      <c r="DG87" s="12">
        <v>0</v>
      </c>
      <c r="DH87" s="12">
        <v>0</v>
      </c>
      <c r="DI87" s="12">
        <v>0</v>
      </c>
      <c r="DJ87" s="12">
        <v>0</v>
      </c>
      <c r="DK87" s="12">
        <v>0</v>
      </c>
      <c r="DL87" s="12">
        <v>0</v>
      </c>
      <c r="DM87" s="11"/>
      <c r="DN87" s="11"/>
      <c r="DO87" s="11"/>
      <c r="DP87" s="11"/>
      <c r="DQ87" s="11"/>
      <c r="DR87" s="11"/>
      <c r="DS87" s="11"/>
      <c r="DT87" s="11"/>
      <c r="DU87" s="11"/>
      <c r="DV87" s="11"/>
      <c r="DW87" s="11"/>
      <c r="DX87" s="11"/>
      <c r="DY87" s="11"/>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6"/>
      <c r="IM87" s="6"/>
      <c r="IN87" s="6"/>
      <c r="IO87" s="6"/>
      <c r="IP87" s="6"/>
      <c r="IQ87" s="6"/>
      <c r="IR87" s="6"/>
      <c r="IS87" s="6"/>
      <c r="IT87" s="6"/>
      <c r="IU87" s="6"/>
      <c r="IV87" s="6"/>
      <c r="IW87" s="6"/>
      <c r="IX87" s="6"/>
      <c r="IY87" s="6"/>
      <c r="IZ87" s="6"/>
      <c r="JA87" s="6"/>
      <c r="JB87" s="6"/>
      <c r="JC87" s="6"/>
      <c r="JD87" s="6"/>
      <c r="JE87" s="6"/>
      <c r="JF87" s="6"/>
      <c r="JG87" s="6"/>
      <c r="JH87" s="6"/>
      <c r="JI87" s="6"/>
      <c r="JJ87" s="6"/>
      <c r="JK87" s="6"/>
      <c r="JL87" s="6"/>
      <c r="JM87" s="6"/>
      <c r="JN87" s="6"/>
      <c r="JO87" s="6"/>
      <c r="JP87" s="6"/>
      <c r="JQ87" s="6"/>
      <c r="JR87" s="6"/>
      <c r="JS87" s="6"/>
      <c r="JT87" s="6"/>
      <c r="JU87" s="6"/>
      <c r="JV87" s="6"/>
      <c r="JW87" s="6"/>
      <c r="JX87" s="6"/>
      <c r="JY87" s="6"/>
      <c r="JZ87" s="6"/>
      <c r="KA87" s="6"/>
      <c r="KB87" s="6"/>
      <c r="KC87" s="6"/>
      <c r="KD87" s="6"/>
      <c r="KE87" s="6"/>
      <c r="KF87" s="6"/>
      <c r="KG87" s="6"/>
      <c r="KH87" s="6"/>
      <c r="KI87" s="6"/>
      <c r="KJ87" s="6"/>
      <c r="KK87" s="6"/>
      <c r="KL87" s="6"/>
      <c r="KM87" s="6"/>
      <c r="KN87" s="6"/>
      <c r="KO87" s="6"/>
      <c r="KP87" s="6"/>
      <c r="KQ87" s="6"/>
      <c r="KR87" s="6"/>
      <c r="KS87" s="6"/>
      <c r="KT87" s="6"/>
      <c r="KU87" s="6"/>
      <c r="KV87" s="6"/>
      <c r="KW87" s="6"/>
      <c r="KX87" s="6"/>
      <c r="KY87" s="6"/>
      <c r="KZ87" s="6"/>
      <c r="LA87" s="6"/>
      <c r="LB87" s="6"/>
      <c r="LC87" s="6"/>
      <c r="LD87" s="6"/>
      <c r="LE87" s="6"/>
      <c r="LF87" s="6"/>
      <c r="LG87" s="6"/>
      <c r="LH87" s="6"/>
      <c r="LI87" s="6"/>
      <c r="LJ87" s="6"/>
      <c r="LK87" s="6"/>
      <c r="LL87" s="6"/>
      <c r="LM87" s="6"/>
      <c r="LN87" s="6"/>
      <c r="LO87" s="6"/>
      <c r="LP87" s="6"/>
      <c r="LQ87" s="6"/>
      <c r="LR87" s="6"/>
      <c r="LS87" s="6"/>
      <c r="LT87" s="6"/>
      <c r="LU87" s="6"/>
      <c r="LV87" s="6"/>
      <c r="LW87" s="6"/>
      <c r="LX87" s="6"/>
      <c r="LY87" s="6"/>
      <c r="LZ87" s="6"/>
      <c r="MA87" s="6"/>
      <c r="MB87" s="6"/>
      <c r="MC87" s="6"/>
      <c r="MD87" s="6"/>
      <c r="ME87" s="6"/>
      <c r="MF87" s="6"/>
      <c r="MG87" s="6"/>
      <c r="MH87" s="6"/>
      <c r="MI87" s="6"/>
      <c r="MJ87" s="6"/>
      <c r="MK87" s="6"/>
      <c r="ML87" s="6"/>
    </row>
    <row r="88" spans="1:350" x14ac:dyDescent="0.25">
      <c r="A88" s="6"/>
      <c r="B88" s="184" t="str">
        <f t="shared" si="4"/>
        <v>Promet</v>
      </c>
      <c r="C88" s="88" t="s">
        <v>38</v>
      </c>
      <c r="D88" s="110" t="s">
        <v>16</v>
      </c>
      <c r="E88" s="89"/>
      <c r="F88" s="89"/>
      <c r="G88" s="89"/>
      <c r="H88" s="89"/>
      <c r="I88" s="89"/>
      <c r="J88" s="89"/>
      <c r="K88" s="89"/>
      <c r="L88" s="89"/>
      <c r="M88" s="89"/>
      <c r="N88" s="89"/>
      <c r="O88" s="89"/>
      <c r="P88" s="89"/>
      <c r="Q88" s="89"/>
      <c r="R88" s="173"/>
      <c r="T88" s="89">
        <v>426.33808756090571</v>
      </c>
      <c r="U88" s="89">
        <v>396.35216955864553</v>
      </c>
      <c r="V88" s="89">
        <v>399.50679985569167</v>
      </c>
      <c r="W88" s="89">
        <v>438.02960096691749</v>
      </c>
      <c r="X88" s="89">
        <v>463.84395170574618</v>
      </c>
      <c r="Y88" s="89">
        <v>456.8946420742476</v>
      </c>
      <c r="Z88" s="89">
        <v>427.80204646707534</v>
      </c>
      <c r="AA88" s="89">
        <v>387.1530736576097</v>
      </c>
      <c r="AC88" s="89">
        <v>393.85457939533364</v>
      </c>
      <c r="AD88" s="89">
        <v>375.47470983614494</v>
      </c>
      <c r="AE88" s="89">
        <v>382.42769673729737</v>
      </c>
      <c r="AF88" s="89">
        <v>374.04765392852227</v>
      </c>
      <c r="AG88" s="89">
        <v>332.6880687101484</v>
      </c>
      <c r="AH88" s="89">
        <v>270.99610403302125</v>
      </c>
      <c r="AI88" s="89">
        <v>186.73476082216834</v>
      </c>
      <c r="AK88" s="89">
        <v>393.85457939533364</v>
      </c>
      <c r="AL88" s="89">
        <v>375.47470983614494</v>
      </c>
      <c r="AM88" s="89">
        <v>382.42769673729737</v>
      </c>
      <c r="AN88" s="89">
        <v>374.04765392852227</v>
      </c>
      <c r="AO88" s="89">
        <v>332.6880687101484</v>
      </c>
      <c r="AP88" s="89">
        <v>270.99610403302125</v>
      </c>
      <c r="AQ88" s="89">
        <v>186.73476082216834</v>
      </c>
      <c r="AS88" s="89">
        <v>390.88729714177418</v>
      </c>
      <c r="AT88" s="89">
        <v>357.73854036947921</v>
      </c>
      <c r="AU88" s="89">
        <v>323.05984655152247</v>
      </c>
      <c r="AV88" s="89">
        <v>240.31462513326289</v>
      </c>
      <c r="AW88" s="89">
        <v>136.72809313767618</v>
      </c>
      <c r="AX88" s="89">
        <v>60.506107445027517</v>
      </c>
      <c r="AY88" s="89">
        <v>19.47726448702721</v>
      </c>
      <c r="BA88" s="89">
        <v>390.88729714177418</v>
      </c>
      <c r="BB88" s="89">
        <v>357.73854036947921</v>
      </c>
      <c r="BC88" s="89">
        <v>323.05984655152247</v>
      </c>
      <c r="BD88" s="89">
        <v>240.31462513326289</v>
      </c>
      <c r="BE88" s="89">
        <v>136.72809313767618</v>
      </c>
      <c r="BF88" s="89">
        <v>60.506107445027517</v>
      </c>
      <c r="BG88" s="89">
        <v>19.47726448702721</v>
      </c>
      <c r="BI88" s="89">
        <v>410.5383923808584</v>
      </c>
      <c r="BJ88" s="89">
        <v>399.2518899656277</v>
      </c>
      <c r="BK88" s="89">
        <v>416.05422368449865</v>
      </c>
      <c r="BL88" s="89">
        <v>438.70172148696895</v>
      </c>
      <c r="BM88" s="89">
        <v>463.14133666263376</v>
      </c>
      <c r="BN88" s="89">
        <v>523.0388470400278</v>
      </c>
      <c r="BO88" s="89">
        <v>586.42836879357196</v>
      </c>
      <c r="BQ88" s="12">
        <v>0</v>
      </c>
      <c r="BR88" s="12">
        <v>0</v>
      </c>
      <c r="BS88" s="12">
        <v>0</v>
      </c>
      <c r="BT88" s="12">
        <v>0</v>
      </c>
      <c r="BU88" s="12">
        <v>0</v>
      </c>
      <c r="BV88" s="12">
        <v>0</v>
      </c>
      <c r="BW88" s="12">
        <v>0</v>
      </c>
      <c r="BX88" s="12">
        <v>0</v>
      </c>
      <c r="BY88" s="11"/>
      <c r="BZ88" s="12">
        <v>0</v>
      </c>
      <c r="CA88" s="12">
        <v>0</v>
      </c>
      <c r="CB88" s="12">
        <v>0</v>
      </c>
      <c r="CC88" s="12">
        <v>0</v>
      </c>
      <c r="CD88" s="12">
        <v>0</v>
      </c>
      <c r="CE88" s="12">
        <v>0</v>
      </c>
      <c r="CF88" s="12">
        <v>0</v>
      </c>
      <c r="CG88" s="11"/>
      <c r="CH88" s="12">
        <v>0</v>
      </c>
      <c r="CI88" s="12">
        <v>0</v>
      </c>
      <c r="CJ88" s="12">
        <v>0</v>
      </c>
      <c r="CK88" s="12">
        <v>0</v>
      </c>
      <c r="CL88" s="12">
        <v>0</v>
      </c>
      <c r="CM88" s="12">
        <v>0</v>
      </c>
      <c r="CN88" s="12">
        <v>0</v>
      </c>
      <c r="CO88" s="11"/>
      <c r="CP88" s="12">
        <v>0</v>
      </c>
      <c r="CQ88" s="12">
        <v>0</v>
      </c>
      <c r="CR88" s="12">
        <v>0</v>
      </c>
      <c r="CS88" s="12">
        <v>0</v>
      </c>
      <c r="CT88" s="12">
        <v>0</v>
      </c>
      <c r="CU88" s="12">
        <v>0</v>
      </c>
      <c r="CV88" s="12">
        <v>0</v>
      </c>
      <c r="CW88" s="11"/>
      <c r="CX88" s="12">
        <v>0</v>
      </c>
      <c r="CY88" s="12">
        <v>0</v>
      </c>
      <c r="CZ88" s="12">
        <v>0</v>
      </c>
      <c r="DA88" s="12">
        <v>0</v>
      </c>
      <c r="DB88" s="12">
        <v>0</v>
      </c>
      <c r="DC88" s="12">
        <v>0</v>
      </c>
      <c r="DD88" s="12">
        <v>0</v>
      </c>
      <c r="DE88" s="11"/>
      <c r="DF88" s="12">
        <v>0</v>
      </c>
      <c r="DG88" s="12">
        <v>0</v>
      </c>
      <c r="DH88" s="12">
        <v>0</v>
      </c>
      <c r="DI88" s="12">
        <v>0</v>
      </c>
      <c r="DJ88" s="12">
        <v>0</v>
      </c>
      <c r="DK88" s="12">
        <v>0</v>
      </c>
      <c r="DL88" s="12">
        <v>0</v>
      </c>
      <c r="DM88" s="11"/>
      <c r="DN88" s="11"/>
      <c r="DO88" s="11"/>
      <c r="DP88" s="11"/>
      <c r="DQ88" s="11"/>
      <c r="DR88" s="11"/>
      <c r="DS88" s="11"/>
      <c r="DT88" s="11"/>
      <c r="DU88" s="11"/>
      <c r="DV88" s="11"/>
      <c r="DW88" s="11"/>
      <c r="DX88" s="11"/>
      <c r="DY88" s="11"/>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P88" s="6"/>
      <c r="IQ88" s="6"/>
      <c r="IR88" s="6"/>
      <c r="IS88" s="6"/>
      <c r="IT88" s="6"/>
      <c r="IU88" s="6"/>
      <c r="IV88" s="6"/>
      <c r="IW88" s="6"/>
      <c r="IX88" s="6"/>
      <c r="IY88" s="6"/>
      <c r="IZ88" s="6"/>
      <c r="JA88" s="6"/>
      <c r="JB88" s="6"/>
      <c r="JC88" s="6"/>
      <c r="JD88" s="6"/>
      <c r="JE88" s="6"/>
      <c r="JF88" s="6"/>
      <c r="JG88" s="6"/>
      <c r="JH88" s="6"/>
      <c r="JI88" s="6"/>
      <c r="JJ88" s="6"/>
      <c r="JK88" s="6"/>
      <c r="JL88" s="6"/>
      <c r="JM88" s="6"/>
      <c r="JN88" s="6"/>
      <c r="JO88" s="6"/>
      <c r="JP88" s="6"/>
      <c r="JQ88" s="6"/>
      <c r="JR88" s="6"/>
      <c r="JS88" s="6"/>
      <c r="JT88" s="6"/>
      <c r="JU88" s="6"/>
      <c r="JV88" s="6"/>
      <c r="JW88" s="6"/>
      <c r="JX88" s="6"/>
      <c r="JY88" s="6"/>
      <c r="JZ88" s="6"/>
      <c r="KA88" s="6"/>
      <c r="KB88" s="6"/>
      <c r="KC88" s="6"/>
      <c r="KD88" s="6"/>
      <c r="KE88" s="6"/>
      <c r="KF88" s="6"/>
      <c r="KG88" s="6"/>
      <c r="KH88" s="6"/>
      <c r="KI88" s="6"/>
      <c r="KJ88" s="6"/>
      <c r="KK88" s="6"/>
      <c r="KL88" s="6"/>
      <c r="KM88" s="6"/>
      <c r="KN88" s="6"/>
      <c r="KO88" s="6"/>
      <c r="KP88" s="6"/>
      <c r="KQ88" s="6"/>
      <c r="KR88" s="6"/>
      <c r="KS88" s="6"/>
      <c r="KT88" s="6"/>
      <c r="KU88" s="6"/>
      <c r="KV88" s="6"/>
      <c r="KW88" s="6"/>
      <c r="KX88" s="6"/>
      <c r="KY88" s="6"/>
      <c r="KZ88" s="6"/>
      <c r="LA88" s="6"/>
      <c r="LB88" s="6"/>
      <c r="LC88" s="6"/>
      <c r="LD88" s="6"/>
      <c r="LE88" s="6"/>
      <c r="LF88" s="6"/>
      <c r="LG88" s="6"/>
      <c r="LH88" s="6"/>
      <c r="LI88" s="6"/>
      <c r="LJ88" s="6"/>
      <c r="LK88" s="6"/>
      <c r="LL88" s="6"/>
      <c r="LM88" s="6"/>
      <c r="LN88" s="6"/>
      <c r="LO88" s="6"/>
      <c r="LP88" s="6"/>
      <c r="LQ88" s="6"/>
      <c r="LR88" s="6"/>
      <c r="LS88" s="6"/>
      <c r="LT88" s="6"/>
      <c r="LU88" s="6"/>
      <c r="LV88" s="6"/>
      <c r="LW88" s="6"/>
      <c r="LX88" s="6"/>
      <c r="LY88" s="6"/>
      <c r="LZ88" s="6"/>
      <c r="MA88" s="6"/>
      <c r="MB88" s="6"/>
      <c r="MC88" s="6"/>
      <c r="MD88" s="6"/>
      <c r="ME88" s="6"/>
      <c r="MF88" s="6"/>
      <c r="MG88" s="6"/>
      <c r="MH88" s="6"/>
      <c r="MI88" s="6"/>
      <c r="MJ88" s="6"/>
      <c r="MK88" s="6"/>
      <c r="ML88" s="6"/>
    </row>
    <row r="89" spans="1:350" x14ac:dyDescent="0.25">
      <c r="A89" s="6"/>
      <c r="B89" s="184" t="str">
        <f t="shared" si="4"/>
        <v>Promet</v>
      </c>
      <c r="C89" s="88" t="s">
        <v>37</v>
      </c>
      <c r="D89" s="110" t="s">
        <v>16</v>
      </c>
      <c r="E89" s="89"/>
      <c r="F89" s="89"/>
      <c r="G89" s="89"/>
      <c r="H89" s="89"/>
      <c r="I89" s="89"/>
      <c r="J89" s="89"/>
      <c r="K89" s="89"/>
      <c r="L89" s="89"/>
      <c r="M89" s="89"/>
      <c r="N89" s="89"/>
      <c r="O89" s="89"/>
      <c r="P89" s="89"/>
      <c r="Q89" s="89"/>
      <c r="R89" s="173"/>
      <c r="T89" s="89">
        <v>1477.2844922375084</v>
      </c>
      <c r="U89" s="89">
        <v>1562.8974292524438</v>
      </c>
      <c r="V89" s="89">
        <v>1667.2328771575758</v>
      </c>
      <c r="W89" s="89">
        <v>1687.6778282760652</v>
      </c>
      <c r="X89" s="89">
        <v>1626.5724960807761</v>
      </c>
      <c r="Y89" s="89">
        <v>1538.4011271712975</v>
      </c>
      <c r="Z89" s="89">
        <v>1465.030583139644</v>
      </c>
      <c r="AA89" s="89">
        <v>1416.6407944443863</v>
      </c>
      <c r="AC89" s="89">
        <v>1547.3565779591465</v>
      </c>
      <c r="AD89" s="89">
        <v>1609.6850870751414</v>
      </c>
      <c r="AE89" s="89">
        <v>1504.2285603101527</v>
      </c>
      <c r="AF89" s="89">
        <v>1241.5616805764823</v>
      </c>
      <c r="AG89" s="89">
        <v>956.88528812190236</v>
      </c>
      <c r="AH89" s="89">
        <v>628.94122314466767</v>
      </c>
      <c r="AI89" s="89">
        <v>388.11957619254213</v>
      </c>
      <c r="AK89" s="89">
        <v>1547.3565779591465</v>
      </c>
      <c r="AL89" s="89">
        <v>1609.6850870751414</v>
      </c>
      <c r="AM89" s="89">
        <v>1504.2285603101527</v>
      </c>
      <c r="AN89" s="89">
        <v>1241.5616805764823</v>
      </c>
      <c r="AO89" s="89">
        <v>956.88528812190236</v>
      </c>
      <c r="AP89" s="89">
        <v>628.94122314466767</v>
      </c>
      <c r="AQ89" s="89">
        <v>388.11957619254213</v>
      </c>
      <c r="AS89" s="89">
        <v>1541.0884806410572</v>
      </c>
      <c r="AT89" s="89">
        <v>1564.1291580764887</v>
      </c>
      <c r="AU89" s="89">
        <v>1374.8906451670732</v>
      </c>
      <c r="AV89" s="89">
        <v>928.47086030575349</v>
      </c>
      <c r="AW89" s="89">
        <v>376.67442089828035</v>
      </c>
      <c r="AX89" s="89">
        <v>115.71348097865067</v>
      </c>
      <c r="AY89" s="89">
        <v>28.359732564016792</v>
      </c>
      <c r="BA89" s="89">
        <v>1541.0884806410572</v>
      </c>
      <c r="BB89" s="89">
        <v>1564.1291580764887</v>
      </c>
      <c r="BC89" s="89">
        <v>1374.8906451670732</v>
      </c>
      <c r="BD89" s="89">
        <v>928.47086030575349</v>
      </c>
      <c r="BE89" s="89">
        <v>376.67442089828035</v>
      </c>
      <c r="BF89" s="89">
        <v>115.71348097865067</v>
      </c>
      <c r="BG89" s="89">
        <v>28.359732564016792</v>
      </c>
      <c r="BI89" s="89">
        <v>1564.4309345517227</v>
      </c>
      <c r="BJ89" s="89">
        <v>1728.1591726779259</v>
      </c>
      <c r="BK89" s="89">
        <v>1881.5563187924506</v>
      </c>
      <c r="BL89" s="89">
        <v>2023.4093236665899</v>
      </c>
      <c r="BM89" s="89">
        <v>2263.2339593526722</v>
      </c>
      <c r="BN89" s="89">
        <v>2238.6965085470601</v>
      </c>
      <c r="BO89" s="89">
        <v>2123.7914469079124</v>
      </c>
      <c r="BQ89" s="12">
        <v>0</v>
      </c>
      <c r="BR89" s="12">
        <v>0</v>
      </c>
      <c r="BS89" s="12">
        <v>0</v>
      </c>
      <c r="BT89" s="12">
        <v>0</v>
      </c>
      <c r="BU89" s="12">
        <v>0</v>
      </c>
      <c r="BV89" s="12">
        <v>0</v>
      </c>
      <c r="BW89" s="12">
        <v>0</v>
      </c>
      <c r="BX89" s="12">
        <v>0</v>
      </c>
      <c r="BY89" s="11"/>
      <c r="BZ89" s="12">
        <v>0</v>
      </c>
      <c r="CA89" s="12">
        <v>0</v>
      </c>
      <c r="CB89" s="12">
        <v>0</v>
      </c>
      <c r="CC89" s="12">
        <v>0</v>
      </c>
      <c r="CD89" s="12">
        <v>0</v>
      </c>
      <c r="CE89" s="12">
        <v>0</v>
      </c>
      <c r="CF89" s="12">
        <v>0</v>
      </c>
      <c r="CG89" s="11"/>
      <c r="CH89" s="12">
        <v>0</v>
      </c>
      <c r="CI89" s="12">
        <v>0</v>
      </c>
      <c r="CJ89" s="12">
        <v>0</v>
      </c>
      <c r="CK89" s="12">
        <v>0</v>
      </c>
      <c r="CL89" s="12">
        <v>0</v>
      </c>
      <c r="CM89" s="12">
        <v>0</v>
      </c>
      <c r="CN89" s="12">
        <v>0</v>
      </c>
      <c r="CO89" s="11"/>
      <c r="CP89" s="12">
        <v>0</v>
      </c>
      <c r="CQ89" s="12">
        <v>0</v>
      </c>
      <c r="CR89" s="12">
        <v>0</v>
      </c>
      <c r="CS89" s="12">
        <v>0</v>
      </c>
      <c r="CT89" s="12">
        <v>0</v>
      </c>
      <c r="CU89" s="12">
        <v>0</v>
      </c>
      <c r="CV89" s="12">
        <v>0</v>
      </c>
      <c r="CW89" s="11"/>
      <c r="CX89" s="12">
        <v>0</v>
      </c>
      <c r="CY89" s="12">
        <v>0</v>
      </c>
      <c r="CZ89" s="12">
        <v>0</v>
      </c>
      <c r="DA89" s="12">
        <v>0</v>
      </c>
      <c r="DB89" s="12">
        <v>0</v>
      </c>
      <c r="DC89" s="12">
        <v>0</v>
      </c>
      <c r="DD89" s="12">
        <v>0</v>
      </c>
      <c r="DE89" s="11"/>
      <c r="DF89" s="12">
        <v>0</v>
      </c>
      <c r="DG89" s="12">
        <v>0</v>
      </c>
      <c r="DH89" s="12">
        <v>0</v>
      </c>
      <c r="DI89" s="12">
        <v>0</v>
      </c>
      <c r="DJ89" s="12">
        <v>0</v>
      </c>
      <c r="DK89" s="12">
        <v>0</v>
      </c>
      <c r="DL89" s="12">
        <v>0</v>
      </c>
      <c r="DM89" s="11"/>
      <c r="DN89" s="11"/>
      <c r="DO89" s="11"/>
      <c r="DP89" s="11"/>
      <c r="DQ89" s="11"/>
      <c r="DR89" s="11"/>
      <c r="DS89" s="11"/>
      <c r="DT89" s="11"/>
      <c r="DU89" s="11"/>
      <c r="DV89" s="11"/>
      <c r="DW89" s="11"/>
      <c r="DX89" s="11"/>
      <c r="DY89" s="11"/>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c r="IF89" s="6"/>
      <c r="IG89" s="6"/>
      <c r="IH89" s="6"/>
      <c r="II89" s="6"/>
      <c r="IJ89" s="6"/>
      <c r="IK89" s="6"/>
      <c r="IL89" s="6"/>
      <c r="IM89" s="6"/>
      <c r="IN89" s="6"/>
      <c r="IO89" s="6"/>
      <c r="IP89" s="6"/>
      <c r="IQ89" s="6"/>
      <c r="IR89" s="6"/>
      <c r="IS89" s="6"/>
      <c r="IT89" s="6"/>
      <c r="IU89" s="6"/>
      <c r="IV89" s="6"/>
      <c r="IW89" s="6"/>
      <c r="IX89" s="6"/>
      <c r="IY89" s="6"/>
      <c r="IZ89" s="6"/>
      <c r="JA89" s="6"/>
      <c r="JB89" s="6"/>
      <c r="JC89" s="6"/>
      <c r="JD89" s="6"/>
      <c r="JE89" s="6"/>
      <c r="JF89" s="6"/>
      <c r="JG89" s="6"/>
      <c r="JH89" s="6"/>
      <c r="JI89" s="6"/>
      <c r="JJ89" s="6"/>
      <c r="JK89" s="6"/>
      <c r="JL89" s="6"/>
      <c r="JM89" s="6"/>
      <c r="JN89" s="6"/>
      <c r="JO89" s="6"/>
      <c r="JP89" s="6"/>
      <c r="JQ89" s="6"/>
      <c r="JR89" s="6"/>
      <c r="JS89" s="6"/>
      <c r="JT89" s="6"/>
      <c r="JU89" s="6"/>
      <c r="JV89" s="6"/>
      <c r="JW89" s="6"/>
      <c r="JX89" s="6"/>
      <c r="JY89" s="6"/>
      <c r="JZ89" s="6"/>
      <c r="KA89" s="6"/>
      <c r="KB89" s="6"/>
      <c r="KC89" s="6"/>
      <c r="KD89" s="6"/>
      <c r="KE89" s="6"/>
      <c r="KF89" s="6"/>
      <c r="KG89" s="6"/>
      <c r="KH89" s="6"/>
      <c r="KI89" s="6"/>
      <c r="KJ89" s="6"/>
      <c r="KK89" s="6"/>
      <c r="KL89" s="6"/>
      <c r="KM89" s="6"/>
      <c r="KN89" s="6"/>
      <c r="KO89" s="6"/>
      <c r="KP89" s="6"/>
      <c r="KQ89" s="6"/>
      <c r="KR89" s="6"/>
      <c r="KS89" s="6"/>
      <c r="KT89" s="6"/>
      <c r="KU89" s="6"/>
      <c r="KV89" s="6"/>
      <c r="KW89" s="6"/>
      <c r="KX89" s="6"/>
      <c r="KY89" s="6"/>
      <c r="KZ89" s="6"/>
      <c r="LA89" s="6"/>
      <c r="LB89" s="6"/>
      <c r="LC89" s="6"/>
      <c r="LD89" s="6"/>
      <c r="LE89" s="6"/>
      <c r="LF89" s="6"/>
      <c r="LG89" s="6"/>
      <c r="LH89" s="6"/>
      <c r="LI89" s="6"/>
      <c r="LJ89" s="6"/>
      <c r="LK89" s="6"/>
      <c r="LL89" s="6"/>
      <c r="LM89" s="6"/>
      <c r="LN89" s="6"/>
      <c r="LO89" s="6"/>
      <c r="LP89" s="6"/>
      <c r="LQ89" s="6"/>
      <c r="LR89" s="6"/>
      <c r="LS89" s="6"/>
      <c r="LT89" s="6"/>
      <c r="LU89" s="6"/>
      <c r="LV89" s="6"/>
      <c r="LW89" s="6"/>
      <c r="LX89" s="6"/>
      <c r="LY89" s="6"/>
      <c r="LZ89" s="6"/>
      <c r="MA89" s="6"/>
      <c r="MB89" s="6"/>
      <c r="MC89" s="6"/>
      <c r="MD89" s="6"/>
      <c r="ME89" s="6"/>
      <c r="MF89" s="6"/>
      <c r="MG89" s="6"/>
      <c r="MH89" s="6"/>
      <c r="MI89" s="6"/>
      <c r="MJ89" s="6"/>
      <c r="MK89" s="6"/>
      <c r="ML89" s="6"/>
    </row>
    <row r="90" spans="1:350" x14ac:dyDescent="0.25">
      <c r="A90" s="6"/>
      <c r="B90" s="184" t="str">
        <f t="shared" si="4"/>
        <v>Promet</v>
      </c>
      <c r="C90" s="88" t="s">
        <v>36</v>
      </c>
      <c r="D90" s="110" t="s">
        <v>16</v>
      </c>
      <c r="E90" s="89"/>
      <c r="F90" s="89"/>
      <c r="G90" s="89"/>
      <c r="H90" s="89"/>
      <c r="I90" s="89"/>
      <c r="J90" s="89"/>
      <c r="K90" s="89"/>
      <c r="L90" s="89"/>
      <c r="M90" s="89"/>
      <c r="N90" s="89"/>
      <c r="O90" s="89"/>
      <c r="P90" s="89"/>
      <c r="Q90" s="89"/>
      <c r="R90" s="173"/>
      <c r="T90" s="89">
        <v>16.412332941365289</v>
      </c>
      <c r="U90" s="89">
        <v>17.286884626850139</v>
      </c>
      <c r="V90" s="89">
        <v>17.376082860600103</v>
      </c>
      <c r="W90" s="89">
        <v>18.170527191329928</v>
      </c>
      <c r="X90" s="89">
        <v>18.538842523828734</v>
      </c>
      <c r="Y90" s="89">
        <v>16.920121194607876</v>
      </c>
      <c r="Z90" s="89">
        <v>12.696206345017893</v>
      </c>
      <c r="AA90" s="89">
        <v>7.4287717335490289</v>
      </c>
      <c r="AC90" s="89">
        <v>17.203790249533949</v>
      </c>
      <c r="AD90" s="89">
        <v>16.870307077919328</v>
      </c>
      <c r="AE90" s="89">
        <v>16.80415223738191</v>
      </c>
      <c r="AF90" s="89">
        <v>15.754974412352865</v>
      </c>
      <c r="AG90" s="89">
        <v>11.915987639432711</v>
      </c>
      <c r="AH90" s="89">
        <v>7.2694559156215899</v>
      </c>
      <c r="AI90" s="89">
        <v>4.0734545482026228</v>
      </c>
      <c r="AK90" s="89">
        <v>17.203790249533949</v>
      </c>
      <c r="AL90" s="89">
        <v>16.870307077919328</v>
      </c>
      <c r="AM90" s="89">
        <v>16.80415223738191</v>
      </c>
      <c r="AN90" s="89">
        <v>15.754974412352865</v>
      </c>
      <c r="AO90" s="89">
        <v>11.915987639432711</v>
      </c>
      <c r="AP90" s="89">
        <v>7.2694559156215899</v>
      </c>
      <c r="AQ90" s="89">
        <v>4.0734545482026228</v>
      </c>
      <c r="AS90" s="89">
        <v>17.085728349549285</v>
      </c>
      <c r="AT90" s="89">
        <v>16.297848791935802</v>
      </c>
      <c r="AU90" s="89">
        <v>15.852440167738155</v>
      </c>
      <c r="AV90" s="89">
        <v>12.352466025435968</v>
      </c>
      <c r="AW90" s="89">
        <v>6.7145204910125189</v>
      </c>
      <c r="AX90" s="89">
        <v>2.7696417036689884</v>
      </c>
      <c r="AY90" s="89">
        <v>1.1442068809573456</v>
      </c>
      <c r="BA90" s="89">
        <v>17.085728349549285</v>
      </c>
      <c r="BB90" s="89">
        <v>16.297848791935802</v>
      </c>
      <c r="BC90" s="89">
        <v>15.852440167738155</v>
      </c>
      <c r="BD90" s="89">
        <v>12.352466025435968</v>
      </c>
      <c r="BE90" s="89">
        <v>6.7145204910125189</v>
      </c>
      <c r="BF90" s="89">
        <v>2.7696417036689884</v>
      </c>
      <c r="BG90" s="89">
        <v>1.1442068809573456</v>
      </c>
      <c r="BI90" s="89">
        <v>16.518017261776819</v>
      </c>
      <c r="BJ90" s="89">
        <v>14.819851876090569</v>
      </c>
      <c r="BK90" s="89">
        <v>15.415113454208674</v>
      </c>
      <c r="BL90" s="89">
        <v>16.733478624427452</v>
      </c>
      <c r="BM90" s="89">
        <v>17.181849208652874</v>
      </c>
      <c r="BN90" s="89">
        <v>18.02180046434114</v>
      </c>
      <c r="BO90" s="89">
        <v>19.327199567103658</v>
      </c>
      <c r="BQ90" s="12">
        <v>0</v>
      </c>
      <c r="BR90" s="12">
        <v>0</v>
      </c>
      <c r="BS90" s="12">
        <v>0</v>
      </c>
      <c r="BT90" s="12">
        <v>0</v>
      </c>
      <c r="BU90" s="12">
        <v>0</v>
      </c>
      <c r="BV90" s="12">
        <v>0</v>
      </c>
      <c r="BW90" s="12">
        <v>0</v>
      </c>
      <c r="BX90" s="12">
        <v>0</v>
      </c>
      <c r="BY90" s="11"/>
      <c r="BZ90" s="12">
        <v>0</v>
      </c>
      <c r="CA90" s="12">
        <v>0</v>
      </c>
      <c r="CB90" s="12">
        <v>0</v>
      </c>
      <c r="CC90" s="12">
        <v>0</v>
      </c>
      <c r="CD90" s="12">
        <v>0</v>
      </c>
      <c r="CE90" s="12">
        <v>0</v>
      </c>
      <c r="CF90" s="12">
        <v>0</v>
      </c>
      <c r="CG90" s="11"/>
      <c r="CH90" s="12">
        <v>0</v>
      </c>
      <c r="CI90" s="12">
        <v>0</v>
      </c>
      <c r="CJ90" s="12">
        <v>0</v>
      </c>
      <c r="CK90" s="12">
        <v>0</v>
      </c>
      <c r="CL90" s="12">
        <v>0</v>
      </c>
      <c r="CM90" s="12">
        <v>0</v>
      </c>
      <c r="CN90" s="12">
        <v>0</v>
      </c>
      <c r="CO90" s="11"/>
      <c r="CP90" s="12">
        <v>0</v>
      </c>
      <c r="CQ90" s="12">
        <v>0</v>
      </c>
      <c r="CR90" s="12">
        <v>0</v>
      </c>
      <c r="CS90" s="12">
        <v>0</v>
      </c>
      <c r="CT90" s="12">
        <v>0</v>
      </c>
      <c r="CU90" s="12">
        <v>0</v>
      </c>
      <c r="CV90" s="12">
        <v>0</v>
      </c>
      <c r="CW90" s="11"/>
      <c r="CX90" s="12">
        <v>0</v>
      </c>
      <c r="CY90" s="12">
        <v>0</v>
      </c>
      <c r="CZ90" s="12">
        <v>0</v>
      </c>
      <c r="DA90" s="12">
        <v>0</v>
      </c>
      <c r="DB90" s="12">
        <v>0</v>
      </c>
      <c r="DC90" s="12">
        <v>0</v>
      </c>
      <c r="DD90" s="12">
        <v>0</v>
      </c>
      <c r="DE90" s="11"/>
      <c r="DF90" s="12">
        <v>0</v>
      </c>
      <c r="DG90" s="12">
        <v>0</v>
      </c>
      <c r="DH90" s="12">
        <v>0</v>
      </c>
      <c r="DI90" s="12">
        <v>0</v>
      </c>
      <c r="DJ90" s="12">
        <v>0</v>
      </c>
      <c r="DK90" s="12">
        <v>0</v>
      </c>
      <c r="DL90" s="12">
        <v>0</v>
      </c>
      <c r="DM90" s="11"/>
      <c r="DN90" s="11"/>
      <c r="DO90" s="11"/>
      <c r="DP90" s="11"/>
      <c r="DQ90" s="11"/>
      <c r="DR90" s="11"/>
      <c r="DS90" s="11"/>
      <c r="DT90" s="11"/>
      <c r="DU90" s="11"/>
      <c r="DV90" s="11"/>
      <c r="DW90" s="11"/>
      <c r="DX90" s="11"/>
      <c r="DY90" s="11"/>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6"/>
      <c r="IR90" s="6"/>
      <c r="IS90" s="6"/>
      <c r="IT90" s="6"/>
      <c r="IU90" s="6"/>
      <c r="IV90" s="6"/>
      <c r="IW90" s="6"/>
      <c r="IX90" s="6"/>
      <c r="IY90" s="6"/>
      <c r="IZ90" s="6"/>
      <c r="JA90" s="6"/>
      <c r="JB90" s="6"/>
      <c r="JC90" s="6"/>
      <c r="JD90" s="6"/>
      <c r="JE90" s="6"/>
      <c r="JF90" s="6"/>
      <c r="JG90" s="6"/>
      <c r="JH90" s="6"/>
      <c r="JI90" s="6"/>
      <c r="JJ90" s="6"/>
      <c r="JK90" s="6"/>
      <c r="JL90" s="6"/>
      <c r="JM90" s="6"/>
      <c r="JN90" s="6"/>
      <c r="JO90" s="6"/>
      <c r="JP90" s="6"/>
      <c r="JQ90" s="6"/>
      <c r="JR90" s="6"/>
      <c r="JS90" s="6"/>
      <c r="JT90" s="6"/>
      <c r="JU90" s="6"/>
      <c r="JV90" s="6"/>
      <c r="JW90" s="6"/>
      <c r="JX90" s="6"/>
      <c r="JY90" s="6"/>
      <c r="JZ90" s="6"/>
      <c r="KA90" s="6"/>
      <c r="KB90" s="6"/>
      <c r="KC90" s="6"/>
      <c r="KD90" s="6"/>
      <c r="KE90" s="6"/>
      <c r="KF90" s="6"/>
      <c r="KG90" s="6"/>
      <c r="KH90" s="6"/>
      <c r="KI90" s="6"/>
      <c r="KJ90" s="6"/>
      <c r="KK90" s="6"/>
      <c r="KL90" s="6"/>
      <c r="KM90" s="6"/>
      <c r="KN90" s="6"/>
      <c r="KO90" s="6"/>
      <c r="KP90" s="6"/>
      <c r="KQ90" s="6"/>
      <c r="KR90" s="6"/>
      <c r="KS90" s="6"/>
      <c r="KT90" s="6"/>
      <c r="KU90" s="6"/>
      <c r="KV90" s="6"/>
      <c r="KW90" s="6"/>
      <c r="KX90" s="6"/>
      <c r="KY90" s="6"/>
      <c r="KZ90" s="6"/>
      <c r="LA90" s="6"/>
      <c r="LB90" s="6"/>
      <c r="LC90" s="6"/>
      <c r="LD90" s="6"/>
      <c r="LE90" s="6"/>
      <c r="LF90" s="6"/>
      <c r="LG90" s="6"/>
      <c r="LH90" s="6"/>
      <c r="LI90" s="6"/>
      <c r="LJ90" s="6"/>
      <c r="LK90" s="6"/>
      <c r="LL90" s="6"/>
      <c r="LM90" s="6"/>
      <c r="LN90" s="6"/>
      <c r="LO90" s="6"/>
      <c r="LP90" s="6"/>
      <c r="LQ90" s="6"/>
      <c r="LR90" s="6"/>
      <c r="LS90" s="6"/>
      <c r="LT90" s="6"/>
      <c r="LU90" s="6"/>
      <c r="LV90" s="6"/>
      <c r="LW90" s="6"/>
      <c r="LX90" s="6"/>
      <c r="LY90" s="6"/>
      <c r="LZ90" s="6"/>
      <c r="MA90" s="6"/>
      <c r="MB90" s="6"/>
      <c r="MC90" s="6"/>
      <c r="MD90" s="6"/>
      <c r="ME90" s="6"/>
      <c r="MF90" s="6"/>
      <c r="MG90" s="6"/>
      <c r="MH90" s="6"/>
      <c r="MI90" s="6"/>
      <c r="MJ90" s="6"/>
      <c r="MK90" s="6"/>
      <c r="ML90" s="6"/>
    </row>
    <row r="91" spans="1:350" x14ac:dyDescent="0.25">
      <c r="A91" s="6"/>
      <c r="B91" s="184" t="str">
        <f t="shared" si="4"/>
        <v>Promet</v>
      </c>
      <c r="C91" s="88" t="s">
        <v>35</v>
      </c>
      <c r="D91" s="110" t="s">
        <v>16</v>
      </c>
      <c r="E91" s="89"/>
      <c r="F91" s="89"/>
      <c r="G91" s="89"/>
      <c r="H91" s="89"/>
      <c r="I91" s="89"/>
      <c r="J91" s="89"/>
      <c r="K91" s="89"/>
      <c r="L91" s="89"/>
      <c r="M91" s="89"/>
      <c r="N91" s="89"/>
      <c r="O91" s="89"/>
      <c r="P91" s="89"/>
      <c r="Q91" s="89"/>
      <c r="R91" s="173"/>
      <c r="T91" s="89">
        <v>26.363393044807502</v>
      </c>
      <c r="U91" s="89">
        <v>35.891942342073165</v>
      </c>
      <c r="V91" s="89">
        <v>40.92152448148461</v>
      </c>
      <c r="W91" s="89">
        <v>45.666910139077658</v>
      </c>
      <c r="X91" s="89">
        <v>50.753904876019405</v>
      </c>
      <c r="Y91" s="89">
        <v>55.807470029961088</v>
      </c>
      <c r="Z91" s="89">
        <v>60.773558681928144</v>
      </c>
      <c r="AA91" s="89">
        <v>66.495556114556891</v>
      </c>
      <c r="AC91" s="89">
        <v>35.891942342073165</v>
      </c>
      <c r="AD91" s="89">
        <v>40.92152448148461</v>
      </c>
      <c r="AE91" s="89">
        <v>45.666910139077658</v>
      </c>
      <c r="AF91" s="89">
        <v>50.753904876019405</v>
      </c>
      <c r="AG91" s="89">
        <v>55.807470029961088</v>
      </c>
      <c r="AH91" s="89">
        <v>60.773558681928144</v>
      </c>
      <c r="AI91" s="89">
        <v>66.495556114556891</v>
      </c>
      <c r="AK91" s="89">
        <v>35.891942342073165</v>
      </c>
      <c r="AL91" s="89">
        <v>40.92152448148461</v>
      </c>
      <c r="AM91" s="89">
        <v>45.666910139077658</v>
      </c>
      <c r="AN91" s="89">
        <v>50.753904876019405</v>
      </c>
      <c r="AO91" s="89">
        <v>55.807470029961088</v>
      </c>
      <c r="AP91" s="89">
        <v>60.773558681928144</v>
      </c>
      <c r="AQ91" s="89">
        <v>66.495556114556891</v>
      </c>
      <c r="AS91" s="89">
        <v>35.891942342073165</v>
      </c>
      <c r="AT91" s="89">
        <v>40.92152448148461</v>
      </c>
      <c r="AU91" s="89">
        <v>45.666910139077658</v>
      </c>
      <c r="AV91" s="89">
        <v>50.753904876019405</v>
      </c>
      <c r="AW91" s="89">
        <v>55.807470029961088</v>
      </c>
      <c r="AX91" s="89">
        <v>60.773558681928144</v>
      </c>
      <c r="AY91" s="89">
        <v>66.495556114556891</v>
      </c>
      <c r="BA91" s="89">
        <v>35.891942342073165</v>
      </c>
      <c r="BB91" s="89">
        <v>40.92152448148461</v>
      </c>
      <c r="BC91" s="89">
        <v>45.666910139077658</v>
      </c>
      <c r="BD91" s="89">
        <v>50.753904876019405</v>
      </c>
      <c r="BE91" s="89">
        <v>55.807470029961088</v>
      </c>
      <c r="BF91" s="89">
        <v>60.773558681928144</v>
      </c>
      <c r="BG91" s="89">
        <v>66.495556114556891</v>
      </c>
      <c r="BI91" s="89">
        <v>35.891942342073165</v>
      </c>
      <c r="BJ91" s="89">
        <v>40.92152448148461</v>
      </c>
      <c r="BK91" s="89">
        <v>45.666910139077658</v>
      </c>
      <c r="BL91" s="89">
        <v>50.753904876019405</v>
      </c>
      <c r="BM91" s="89">
        <v>55.807470029961088</v>
      </c>
      <c r="BN91" s="89">
        <v>60.773558681928144</v>
      </c>
      <c r="BO91" s="89">
        <v>66.495556114556891</v>
      </c>
      <c r="BQ91" s="12">
        <v>0</v>
      </c>
      <c r="BR91" s="12">
        <v>0</v>
      </c>
      <c r="BS91" s="12">
        <v>0</v>
      </c>
      <c r="BT91" s="12">
        <v>0</v>
      </c>
      <c r="BU91" s="12">
        <v>0</v>
      </c>
      <c r="BV91" s="12">
        <v>0</v>
      </c>
      <c r="BW91" s="12">
        <v>0</v>
      </c>
      <c r="BX91" s="12">
        <v>0</v>
      </c>
      <c r="BY91" s="11"/>
      <c r="BZ91" s="12">
        <v>0</v>
      </c>
      <c r="CA91" s="12">
        <v>0</v>
      </c>
      <c r="CB91" s="12">
        <v>0</v>
      </c>
      <c r="CC91" s="12">
        <v>0</v>
      </c>
      <c r="CD91" s="12">
        <v>0</v>
      </c>
      <c r="CE91" s="12">
        <v>0</v>
      </c>
      <c r="CF91" s="12">
        <v>0</v>
      </c>
      <c r="CG91" s="11"/>
      <c r="CH91" s="12">
        <v>0</v>
      </c>
      <c r="CI91" s="12">
        <v>0</v>
      </c>
      <c r="CJ91" s="12">
        <v>0</v>
      </c>
      <c r="CK91" s="12">
        <v>0</v>
      </c>
      <c r="CL91" s="12">
        <v>0</v>
      </c>
      <c r="CM91" s="12">
        <v>0</v>
      </c>
      <c r="CN91" s="12">
        <v>0</v>
      </c>
      <c r="CO91" s="11"/>
      <c r="CP91" s="12">
        <v>0</v>
      </c>
      <c r="CQ91" s="12">
        <v>0</v>
      </c>
      <c r="CR91" s="12">
        <v>0</v>
      </c>
      <c r="CS91" s="12">
        <v>0</v>
      </c>
      <c r="CT91" s="12">
        <v>0</v>
      </c>
      <c r="CU91" s="12">
        <v>0</v>
      </c>
      <c r="CV91" s="12">
        <v>0</v>
      </c>
      <c r="CW91" s="11"/>
      <c r="CX91" s="12">
        <v>0</v>
      </c>
      <c r="CY91" s="12">
        <v>0</v>
      </c>
      <c r="CZ91" s="12">
        <v>0</v>
      </c>
      <c r="DA91" s="12">
        <v>0</v>
      </c>
      <c r="DB91" s="12">
        <v>0</v>
      </c>
      <c r="DC91" s="12">
        <v>0</v>
      </c>
      <c r="DD91" s="12">
        <v>0</v>
      </c>
      <c r="DE91" s="11"/>
      <c r="DF91" s="12">
        <v>0</v>
      </c>
      <c r="DG91" s="12">
        <v>0</v>
      </c>
      <c r="DH91" s="12">
        <v>0</v>
      </c>
      <c r="DI91" s="12">
        <v>0</v>
      </c>
      <c r="DJ91" s="12">
        <v>0</v>
      </c>
      <c r="DK91" s="12">
        <v>0</v>
      </c>
      <c r="DL91" s="12">
        <v>0</v>
      </c>
      <c r="DM91" s="11"/>
      <c r="DN91" s="11"/>
      <c r="DO91" s="11"/>
      <c r="DP91" s="11"/>
      <c r="DQ91" s="11"/>
      <c r="DR91" s="11"/>
      <c r="DS91" s="11"/>
      <c r="DT91" s="11"/>
      <c r="DU91" s="11"/>
      <c r="DV91" s="11"/>
      <c r="DW91" s="11"/>
      <c r="DX91" s="11"/>
      <c r="DY91" s="11"/>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c r="IF91" s="6"/>
      <c r="IG91" s="6"/>
      <c r="IH91" s="6"/>
      <c r="II91" s="6"/>
      <c r="IJ91" s="6"/>
      <c r="IK91" s="6"/>
      <c r="IL91" s="6"/>
      <c r="IM91" s="6"/>
      <c r="IN91" s="6"/>
      <c r="IO91" s="6"/>
      <c r="IP91" s="6"/>
      <c r="IQ91" s="6"/>
      <c r="IR91" s="6"/>
      <c r="IS91" s="6"/>
      <c r="IT91" s="6"/>
      <c r="IU91" s="6"/>
      <c r="IV91" s="6"/>
      <c r="IW91" s="6"/>
      <c r="IX91" s="6"/>
      <c r="IY91" s="6"/>
      <c r="IZ91" s="6"/>
      <c r="JA91" s="6"/>
      <c r="JB91" s="6"/>
      <c r="JC91" s="6"/>
      <c r="JD91" s="6"/>
      <c r="JE91" s="6"/>
      <c r="JF91" s="6"/>
      <c r="JG91" s="6"/>
      <c r="JH91" s="6"/>
      <c r="JI91" s="6"/>
      <c r="JJ91" s="6"/>
      <c r="JK91" s="6"/>
      <c r="JL91" s="6"/>
      <c r="JM91" s="6"/>
      <c r="JN91" s="6"/>
      <c r="JO91" s="6"/>
      <c r="JP91" s="6"/>
      <c r="JQ91" s="6"/>
      <c r="JR91" s="6"/>
      <c r="JS91" s="6"/>
      <c r="JT91" s="6"/>
      <c r="JU91" s="6"/>
      <c r="JV91" s="6"/>
      <c r="JW91" s="6"/>
      <c r="JX91" s="6"/>
      <c r="JY91" s="6"/>
      <c r="JZ91" s="6"/>
      <c r="KA91" s="6"/>
      <c r="KB91" s="6"/>
      <c r="KC91" s="6"/>
      <c r="KD91" s="6"/>
      <c r="KE91" s="6"/>
      <c r="KF91" s="6"/>
      <c r="KG91" s="6"/>
      <c r="KH91" s="6"/>
      <c r="KI91" s="6"/>
      <c r="KJ91" s="6"/>
      <c r="KK91" s="6"/>
      <c r="KL91" s="6"/>
      <c r="KM91" s="6"/>
      <c r="KN91" s="6"/>
      <c r="KO91" s="6"/>
      <c r="KP91" s="6"/>
      <c r="KQ91" s="6"/>
      <c r="KR91" s="6"/>
      <c r="KS91" s="6"/>
      <c r="KT91" s="6"/>
      <c r="KU91" s="6"/>
      <c r="KV91" s="6"/>
      <c r="KW91" s="6"/>
      <c r="KX91" s="6"/>
      <c r="KY91" s="6"/>
      <c r="KZ91" s="6"/>
      <c r="LA91" s="6"/>
      <c r="LB91" s="6"/>
      <c r="LC91" s="6"/>
      <c r="LD91" s="6"/>
      <c r="LE91" s="6"/>
      <c r="LF91" s="6"/>
      <c r="LG91" s="6"/>
      <c r="LH91" s="6"/>
      <c r="LI91" s="6"/>
      <c r="LJ91" s="6"/>
      <c r="LK91" s="6"/>
      <c r="LL91" s="6"/>
      <c r="LM91" s="6"/>
      <c r="LN91" s="6"/>
      <c r="LO91" s="6"/>
      <c r="LP91" s="6"/>
      <c r="LQ91" s="6"/>
      <c r="LR91" s="6"/>
      <c r="LS91" s="6"/>
      <c r="LT91" s="6"/>
      <c r="LU91" s="6"/>
      <c r="LV91" s="6"/>
      <c r="LW91" s="6"/>
      <c r="LX91" s="6"/>
      <c r="LY91" s="6"/>
      <c r="LZ91" s="6"/>
      <c r="MA91" s="6"/>
      <c r="MB91" s="6"/>
      <c r="MC91" s="6"/>
      <c r="MD91" s="6"/>
      <c r="ME91" s="6"/>
      <c r="MF91" s="6"/>
      <c r="MG91" s="6"/>
      <c r="MH91" s="6"/>
      <c r="MI91" s="6"/>
      <c r="MJ91" s="6"/>
      <c r="MK91" s="6"/>
      <c r="ML91" s="6"/>
    </row>
    <row r="92" spans="1:350" x14ac:dyDescent="0.25">
      <c r="A92" s="6"/>
      <c r="B92" s="184" t="str">
        <f t="shared" si="4"/>
        <v>Promet</v>
      </c>
      <c r="C92" s="90" t="s">
        <v>34</v>
      </c>
      <c r="D92" s="111" t="s">
        <v>16</v>
      </c>
      <c r="E92" s="89"/>
      <c r="F92" s="89"/>
      <c r="G92" s="89"/>
      <c r="H92" s="89"/>
      <c r="I92" s="89"/>
      <c r="J92" s="89"/>
      <c r="K92" s="89"/>
      <c r="L92" s="89"/>
      <c r="M92" s="89"/>
      <c r="N92" s="89"/>
      <c r="O92" s="89"/>
      <c r="P92" s="89"/>
      <c r="Q92" s="89"/>
      <c r="R92" s="173"/>
      <c r="T92" s="89">
        <v>25.083801256329416</v>
      </c>
      <c r="U92" s="89">
        <v>127.35122392272081</v>
      </c>
      <c r="V92" s="89">
        <v>134.33807900586237</v>
      </c>
      <c r="W92" s="89">
        <v>139.00364116757507</v>
      </c>
      <c r="X92" s="89">
        <v>136.83268141103275</v>
      </c>
      <c r="Y92" s="89">
        <v>130.71688798334458</v>
      </c>
      <c r="Z92" s="89">
        <v>124.11817480118739</v>
      </c>
      <c r="AA92" s="89">
        <v>118.40075496635794</v>
      </c>
      <c r="AC92" s="89">
        <v>126.1787252280412</v>
      </c>
      <c r="AD92" s="89">
        <v>138.96118578379009</v>
      </c>
      <c r="AE92" s="89">
        <v>133.26813619352495</v>
      </c>
      <c r="AF92" s="89">
        <v>163.97520657233375</v>
      </c>
      <c r="AG92" s="89">
        <v>197.51319850627993</v>
      </c>
      <c r="AH92" s="89">
        <v>185.7512463888032</v>
      </c>
      <c r="AI92" s="89">
        <v>122.1326717879373</v>
      </c>
      <c r="AK92" s="89">
        <v>126.1787252280412</v>
      </c>
      <c r="AL92" s="89">
        <v>138.96118578379009</v>
      </c>
      <c r="AM92" s="89">
        <v>133.26813619352495</v>
      </c>
      <c r="AN92" s="89">
        <v>163.97520657233375</v>
      </c>
      <c r="AO92" s="89">
        <v>197.51319850627993</v>
      </c>
      <c r="AP92" s="89">
        <v>185.7512463888032</v>
      </c>
      <c r="AQ92" s="89">
        <v>122.1326717879373</v>
      </c>
      <c r="AS92" s="89">
        <v>125.57842555588404</v>
      </c>
      <c r="AT92" s="89">
        <v>153.97087735483635</v>
      </c>
      <c r="AU92" s="89">
        <v>182.38535610809606</v>
      </c>
      <c r="AV92" s="89">
        <v>131.26186323489455</v>
      </c>
      <c r="AW92" s="89">
        <v>99.021475226425665</v>
      </c>
      <c r="AX92" s="89">
        <v>91.433107372980587</v>
      </c>
      <c r="AY92" s="89">
        <v>65.648422816011646</v>
      </c>
      <c r="BA92" s="89">
        <v>125.57842555588404</v>
      </c>
      <c r="BB92" s="89">
        <v>153.97087735483635</v>
      </c>
      <c r="BC92" s="89">
        <v>182.38535610809606</v>
      </c>
      <c r="BD92" s="89">
        <v>131.26186323489455</v>
      </c>
      <c r="BE92" s="89">
        <v>99.021475226425665</v>
      </c>
      <c r="BF92" s="89">
        <v>91.433107372980587</v>
      </c>
      <c r="BG92" s="89">
        <v>65.648422816011646</v>
      </c>
      <c r="BI92" s="89">
        <v>0</v>
      </c>
      <c r="BJ92" s="89">
        <v>0</v>
      </c>
      <c r="BK92" s="89">
        <v>0</v>
      </c>
      <c r="BL92" s="89">
        <v>0</v>
      </c>
      <c r="BM92" s="89">
        <v>0</v>
      </c>
      <c r="BN92" s="89">
        <v>0</v>
      </c>
      <c r="BO92" s="89">
        <v>0</v>
      </c>
      <c r="BQ92" s="12">
        <v>0</v>
      </c>
      <c r="BR92" s="12">
        <v>0</v>
      </c>
      <c r="BS92" s="12">
        <v>0</v>
      </c>
      <c r="BT92" s="12">
        <v>0</v>
      </c>
      <c r="BU92" s="12">
        <v>0</v>
      </c>
      <c r="BV92" s="12">
        <v>0</v>
      </c>
      <c r="BW92" s="12">
        <v>0</v>
      </c>
      <c r="BX92" s="12">
        <v>0</v>
      </c>
      <c r="BY92" s="11"/>
      <c r="BZ92" s="12">
        <v>0</v>
      </c>
      <c r="CA92" s="12">
        <v>0</v>
      </c>
      <c r="CB92" s="12">
        <v>0</v>
      </c>
      <c r="CC92" s="12">
        <v>0</v>
      </c>
      <c r="CD92" s="12">
        <v>0</v>
      </c>
      <c r="CE92" s="12">
        <v>0</v>
      </c>
      <c r="CF92" s="12">
        <v>0</v>
      </c>
      <c r="CG92" s="11"/>
      <c r="CH92" s="12">
        <v>0</v>
      </c>
      <c r="CI92" s="12">
        <v>0</v>
      </c>
      <c r="CJ92" s="12">
        <v>0</v>
      </c>
      <c r="CK92" s="12">
        <v>0</v>
      </c>
      <c r="CL92" s="12">
        <v>0</v>
      </c>
      <c r="CM92" s="12">
        <v>0</v>
      </c>
      <c r="CN92" s="12">
        <v>0</v>
      </c>
      <c r="CO92" s="11"/>
      <c r="CP92" s="12">
        <v>0</v>
      </c>
      <c r="CQ92" s="12">
        <v>0</v>
      </c>
      <c r="CR92" s="12">
        <v>0</v>
      </c>
      <c r="CS92" s="12">
        <v>0</v>
      </c>
      <c r="CT92" s="12">
        <v>0</v>
      </c>
      <c r="CU92" s="12">
        <v>0</v>
      </c>
      <c r="CV92" s="12">
        <v>0</v>
      </c>
      <c r="CW92" s="11"/>
      <c r="CX92" s="12">
        <v>0</v>
      </c>
      <c r="CY92" s="12">
        <v>0</v>
      </c>
      <c r="CZ92" s="12">
        <v>0</v>
      </c>
      <c r="DA92" s="12">
        <v>0</v>
      </c>
      <c r="DB92" s="12">
        <v>0</v>
      </c>
      <c r="DC92" s="12">
        <v>0</v>
      </c>
      <c r="DD92" s="12">
        <v>0</v>
      </c>
      <c r="DE92" s="11"/>
      <c r="DF92" s="12">
        <v>0</v>
      </c>
      <c r="DG92" s="12">
        <v>0</v>
      </c>
      <c r="DH92" s="12">
        <v>0</v>
      </c>
      <c r="DI92" s="12">
        <v>0</v>
      </c>
      <c r="DJ92" s="12">
        <v>0</v>
      </c>
      <c r="DK92" s="12">
        <v>0</v>
      </c>
      <c r="DL92" s="12">
        <v>0</v>
      </c>
      <c r="DM92" s="11"/>
      <c r="DN92" s="11"/>
      <c r="DO92" s="11"/>
      <c r="DP92" s="11"/>
      <c r="DQ92" s="11"/>
      <c r="DR92" s="11"/>
      <c r="DS92" s="11"/>
      <c r="DT92" s="11"/>
      <c r="DU92" s="11"/>
      <c r="DV92" s="11"/>
      <c r="DW92" s="11"/>
      <c r="DX92" s="11"/>
      <c r="DY92" s="11"/>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c r="IF92" s="6"/>
      <c r="IG92" s="6"/>
      <c r="IH92" s="6"/>
      <c r="II92" s="6"/>
      <c r="IJ92" s="6"/>
      <c r="IK92" s="6"/>
      <c r="IL92" s="6"/>
      <c r="IM92" s="6"/>
      <c r="IN92" s="6"/>
      <c r="IO92" s="6"/>
      <c r="IP92" s="6"/>
      <c r="IQ92" s="6"/>
      <c r="IR92" s="6"/>
      <c r="IS92" s="6"/>
      <c r="IT92" s="6"/>
      <c r="IU92" s="6"/>
      <c r="IV92" s="6"/>
      <c r="IW92" s="6"/>
      <c r="IX92" s="6"/>
      <c r="IY92" s="6"/>
      <c r="IZ92" s="6"/>
      <c r="JA92" s="6"/>
      <c r="JB92" s="6"/>
      <c r="JC92" s="6"/>
      <c r="JD92" s="6"/>
      <c r="JE92" s="6"/>
      <c r="JF92" s="6"/>
      <c r="JG92" s="6"/>
      <c r="JH92" s="6"/>
      <c r="JI92" s="6"/>
      <c r="JJ92" s="6"/>
      <c r="JK92" s="6"/>
      <c r="JL92" s="6"/>
      <c r="JM92" s="6"/>
      <c r="JN92" s="6"/>
      <c r="JO92" s="6"/>
      <c r="JP92" s="6"/>
      <c r="JQ92" s="6"/>
      <c r="JR92" s="6"/>
      <c r="JS92" s="6"/>
      <c r="JT92" s="6"/>
      <c r="JU92" s="6"/>
      <c r="JV92" s="6"/>
      <c r="JW92" s="6"/>
      <c r="JX92" s="6"/>
      <c r="JY92" s="6"/>
      <c r="JZ92" s="6"/>
      <c r="KA92" s="6"/>
      <c r="KB92" s="6"/>
      <c r="KC92" s="6"/>
      <c r="KD92" s="6"/>
      <c r="KE92" s="6"/>
      <c r="KF92" s="6"/>
      <c r="KG92" s="6"/>
      <c r="KH92" s="6"/>
      <c r="KI92" s="6"/>
      <c r="KJ92" s="6"/>
      <c r="KK92" s="6"/>
      <c r="KL92" s="6"/>
      <c r="KM92" s="6"/>
      <c r="KN92" s="6"/>
      <c r="KO92" s="6"/>
      <c r="KP92" s="6"/>
      <c r="KQ92" s="6"/>
      <c r="KR92" s="6"/>
      <c r="KS92" s="6"/>
      <c r="KT92" s="6"/>
      <c r="KU92" s="6"/>
      <c r="KV92" s="6"/>
      <c r="KW92" s="6"/>
      <c r="KX92" s="6"/>
      <c r="KY92" s="6"/>
      <c r="KZ92" s="6"/>
      <c r="LA92" s="6"/>
      <c r="LB92" s="6"/>
      <c r="LC92" s="6"/>
      <c r="LD92" s="6"/>
      <c r="LE92" s="6"/>
      <c r="LF92" s="6"/>
      <c r="LG92" s="6"/>
      <c r="LH92" s="6"/>
      <c r="LI92" s="6"/>
      <c r="LJ92" s="6"/>
      <c r="LK92" s="6"/>
      <c r="LL92" s="6"/>
      <c r="LM92" s="6"/>
      <c r="LN92" s="6"/>
      <c r="LO92" s="6"/>
      <c r="LP92" s="6"/>
      <c r="LQ92" s="6"/>
      <c r="LR92" s="6"/>
      <c r="LS92" s="6"/>
      <c r="LT92" s="6"/>
      <c r="LU92" s="6"/>
      <c r="LV92" s="6"/>
      <c r="LW92" s="6"/>
      <c r="LX92" s="6"/>
      <c r="LY92" s="6"/>
      <c r="LZ92" s="6"/>
      <c r="MA92" s="6"/>
      <c r="MB92" s="6"/>
      <c r="MC92" s="6"/>
      <c r="MD92" s="6"/>
      <c r="ME92" s="6"/>
      <c r="MF92" s="6"/>
      <c r="MG92" s="6"/>
      <c r="MH92" s="6"/>
      <c r="MI92" s="6"/>
      <c r="MJ92" s="6"/>
      <c r="MK92" s="6"/>
      <c r="ML92" s="6"/>
    </row>
    <row r="93" spans="1:350" x14ac:dyDescent="0.25">
      <c r="A93" s="6"/>
      <c r="B93" s="184" t="str">
        <f t="shared" si="4"/>
        <v>Promet</v>
      </c>
      <c r="C93" s="91" t="s">
        <v>33</v>
      </c>
      <c r="D93" s="110" t="s">
        <v>16</v>
      </c>
      <c r="E93" s="92">
        <v>148.07341705009043</v>
      </c>
      <c r="F93" s="92">
        <v>188.25728380947646</v>
      </c>
      <c r="G93" s="92">
        <v>237.95379650585318</v>
      </c>
      <c r="H93" s="92">
        <v>475.21621805200698</v>
      </c>
      <c r="I93" s="92">
        <v>260.8228954660899</v>
      </c>
      <c r="J93" s="92">
        <v>331.77115497431896</v>
      </c>
      <c r="K93" s="92">
        <v>462.14848600404781</v>
      </c>
      <c r="L93" s="92">
        <v>530.65371572847346</v>
      </c>
      <c r="M93" s="92">
        <v>429.32904752493857</v>
      </c>
      <c r="N93" s="92">
        <v>396.22153840982173</v>
      </c>
      <c r="O93" s="92">
        <v>340.10688028613413</v>
      </c>
      <c r="P93" s="92">
        <v>428.34531612983807</v>
      </c>
      <c r="Q93" s="92">
        <v>449.76338389458351</v>
      </c>
      <c r="R93" s="183"/>
      <c r="T93" s="92">
        <v>449.76338389458351</v>
      </c>
      <c r="U93" s="92">
        <v>451.16138714055836</v>
      </c>
      <c r="V93" s="92">
        <v>480.63108126375283</v>
      </c>
      <c r="W93" s="92">
        <v>503.28798149507543</v>
      </c>
      <c r="X93" s="92">
        <v>507.84464430771084</v>
      </c>
      <c r="Y93" s="92">
        <v>501.01314917923719</v>
      </c>
      <c r="Z93" s="92">
        <v>491.70789284480179</v>
      </c>
      <c r="AA93" s="92">
        <v>484.75106281357921</v>
      </c>
      <c r="AC93" s="92">
        <v>446.76294949027658</v>
      </c>
      <c r="AD93" s="92">
        <v>469.05294151292111</v>
      </c>
      <c r="AE93" s="92">
        <v>462.13625738581385</v>
      </c>
      <c r="AF93" s="92">
        <v>424.58593764059015</v>
      </c>
      <c r="AG93" s="92">
        <v>407.66410719756777</v>
      </c>
      <c r="AH93" s="92">
        <v>325.48819480518603</v>
      </c>
      <c r="AI93" s="92">
        <v>264.63646498270862</v>
      </c>
      <c r="AK93" s="92">
        <v>446.76294949027658</v>
      </c>
      <c r="AL93" s="92">
        <v>469.05294151292111</v>
      </c>
      <c r="AM93" s="92">
        <v>462.13625738581385</v>
      </c>
      <c r="AN93" s="92">
        <v>424.58593764059015</v>
      </c>
      <c r="AO93" s="92">
        <v>407.66410719756777</v>
      </c>
      <c r="AP93" s="92">
        <v>325.48819480518603</v>
      </c>
      <c r="AQ93" s="92">
        <v>264.63646498270862</v>
      </c>
      <c r="AS93" s="92">
        <v>444.66984723764131</v>
      </c>
      <c r="AT93" s="92">
        <v>459.4678232041457</v>
      </c>
      <c r="AU93" s="92">
        <v>444.06079679025356</v>
      </c>
      <c r="AV93" s="92">
        <v>371.69969509034365</v>
      </c>
      <c r="AW93" s="92">
        <v>272.2466091773428</v>
      </c>
      <c r="AX93" s="92">
        <v>221.93569669640254</v>
      </c>
      <c r="AY93" s="92">
        <v>202.56694289917232</v>
      </c>
      <c r="BA93" s="92">
        <v>444.66984723764131</v>
      </c>
      <c r="BB93" s="92">
        <v>459.4678232041457</v>
      </c>
      <c r="BC93" s="92">
        <v>444.06079679025356</v>
      </c>
      <c r="BD93" s="92">
        <v>371.69969509034365</v>
      </c>
      <c r="BE93" s="92">
        <v>272.2466091773428</v>
      </c>
      <c r="BF93" s="92">
        <v>221.93569669640254</v>
      </c>
      <c r="BG93" s="92">
        <v>202.56694289917232</v>
      </c>
      <c r="BI93" s="92"/>
      <c r="BJ93" s="92"/>
      <c r="BK93" s="92"/>
      <c r="BL93" s="92"/>
      <c r="BM93" s="92"/>
      <c r="BN93" s="92"/>
      <c r="BO93" s="92"/>
      <c r="BQ93" s="12">
        <v>0</v>
      </c>
      <c r="BR93" s="12">
        <v>0</v>
      </c>
      <c r="BS93" s="12">
        <v>0</v>
      </c>
      <c r="BT93" s="12">
        <v>0</v>
      </c>
      <c r="BU93" s="12">
        <v>0</v>
      </c>
      <c r="BV93" s="12">
        <v>0</v>
      </c>
      <c r="BW93" s="12">
        <v>0</v>
      </c>
      <c r="BX93" s="12">
        <v>0</v>
      </c>
      <c r="BY93" s="11"/>
      <c r="BZ93" s="12">
        <v>0</v>
      </c>
      <c r="CA93" s="12">
        <v>0</v>
      </c>
      <c r="CB93" s="12">
        <v>0</v>
      </c>
      <c r="CC93" s="12">
        <v>0</v>
      </c>
      <c r="CD93" s="12">
        <v>0</v>
      </c>
      <c r="CE93" s="12">
        <v>0</v>
      </c>
      <c r="CF93" s="12">
        <v>0</v>
      </c>
      <c r="CG93" s="11"/>
      <c r="CH93" s="12">
        <v>0</v>
      </c>
      <c r="CI93" s="12">
        <v>0</v>
      </c>
      <c r="CJ93" s="12">
        <v>0</v>
      </c>
      <c r="CK93" s="12">
        <v>0</v>
      </c>
      <c r="CL93" s="12">
        <v>0</v>
      </c>
      <c r="CM93" s="12">
        <v>0</v>
      </c>
      <c r="CN93" s="12">
        <v>0</v>
      </c>
      <c r="CO93" s="11"/>
      <c r="CP93" s="12">
        <v>0</v>
      </c>
      <c r="CQ93" s="12">
        <v>0</v>
      </c>
      <c r="CR93" s="12">
        <v>0</v>
      </c>
      <c r="CS93" s="12">
        <v>0</v>
      </c>
      <c r="CT93" s="12">
        <v>0</v>
      </c>
      <c r="CU93" s="12">
        <v>0</v>
      </c>
      <c r="CV93" s="12">
        <v>0</v>
      </c>
      <c r="CW93" s="11"/>
      <c r="CX93" s="12">
        <v>0</v>
      </c>
      <c r="CY93" s="12">
        <v>0</v>
      </c>
      <c r="CZ93" s="12">
        <v>0</v>
      </c>
      <c r="DA93" s="12">
        <v>0</v>
      </c>
      <c r="DB93" s="12">
        <v>0</v>
      </c>
      <c r="DC93" s="12">
        <v>0</v>
      </c>
      <c r="DD93" s="12">
        <v>0</v>
      </c>
      <c r="DE93" s="11"/>
      <c r="DF93" s="12">
        <v>0</v>
      </c>
      <c r="DG93" s="12">
        <v>0</v>
      </c>
      <c r="DH93" s="12">
        <v>0</v>
      </c>
      <c r="DI93" s="12">
        <v>0</v>
      </c>
      <c r="DJ93" s="12">
        <v>0</v>
      </c>
      <c r="DK93" s="12">
        <v>0</v>
      </c>
      <c r="DL93" s="12">
        <v>0</v>
      </c>
      <c r="DM93" s="11"/>
      <c r="DN93" s="11"/>
      <c r="DO93" s="11"/>
      <c r="DP93" s="11"/>
      <c r="DQ93" s="11"/>
      <c r="DR93" s="11"/>
      <c r="DS93" s="11"/>
      <c r="DT93" s="11"/>
      <c r="DU93" s="11"/>
      <c r="DV93" s="11"/>
      <c r="DW93" s="11"/>
      <c r="DX93" s="11"/>
      <c r="DY93" s="11"/>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6"/>
      <c r="IN93" s="6"/>
      <c r="IO93" s="6"/>
      <c r="IP93" s="6"/>
      <c r="IQ93" s="6"/>
      <c r="IR93" s="6"/>
      <c r="IS93" s="6"/>
      <c r="IT93" s="6"/>
      <c r="IU93" s="6"/>
      <c r="IV93" s="6"/>
      <c r="IW93" s="6"/>
      <c r="IX93" s="6"/>
      <c r="IY93" s="6"/>
      <c r="IZ93" s="6"/>
      <c r="JA93" s="6"/>
      <c r="JB93" s="6"/>
      <c r="JC93" s="6"/>
      <c r="JD93" s="6"/>
      <c r="JE93" s="6"/>
      <c r="JF93" s="6"/>
      <c r="JG93" s="6"/>
      <c r="JH93" s="6"/>
      <c r="JI93" s="6"/>
      <c r="JJ93" s="6"/>
      <c r="JK93" s="6"/>
      <c r="JL93" s="6"/>
      <c r="JM93" s="6"/>
      <c r="JN93" s="6"/>
      <c r="JO93" s="6"/>
      <c r="JP93" s="6"/>
      <c r="JQ93" s="6"/>
      <c r="JR93" s="6"/>
      <c r="JS93" s="6"/>
      <c r="JT93" s="6"/>
      <c r="JU93" s="6"/>
      <c r="JV93" s="6"/>
      <c r="JW93" s="6"/>
      <c r="JX93" s="6"/>
      <c r="JY93" s="6"/>
      <c r="JZ93" s="6"/>
      <c r="KA93" s="6"/>
      <c r="KB93" s="6"/>
      <c r="KC93" s="6"/>
      <c r="KD93" s="6"/>
      <c r="KE93" s="6"/>
      <c r="KF93" s="6"/>
      <c r="KG93" s="6"/>
      <c r="KH93" s="6"/>
      <c r="KI93" s="6"/>
      <c r="KJ93" s="6"/>
      <c r="KK93" s="6"/>
      <c r="KL93" s="6"/>
      <c r="KM93" s="6"/>
      <c r="KN93" s="6"/>
      <c r="KO93" s="6"/>
      <c r="KP93" s="6"/>
      <c r="KQ93" s="6"/>
      <c r="KR93" s="6"/>
      <c r="KS93" s="6"/>
      <c r="KT93" s="6"/>
      <c r="KU93" s="6"/>
      <c r="KV93" s="6"/>
      <c r="KW93" s="6"/>
      <c r="KX93" s="6"/>
      <c r="KY93" s="6"/>
      <c r="KZ93" s="6"/>
      <c r="LA93" s="6"/>
      <c r="LB93" s="6"/>
      <c r="LC93" s="6"/>
      <c r="LD93" s="6"/>
      <c r="LE93" s="6"/>
      <c r="LF93" s="6"/>
      <c r="LG93" s="6"/>
      <c r="LH93" s="6"/>
      <c r="LI93" s="6"/>
      <c r="LJ93" s="6"/>
      <c r="LK93" s="6"/>
      <c r="LL93" s="6"/>
      <c r="LM93" s="6"/>
      <c r="LN93" s="6"/>
      <c r="LO93" s="6"/>
      <c r="LP93" s="6"/>
      <c r="LQ93" s="6"/>
      <c r="LR93" s="6"/>
      <c r="LS93" s="6"/>
      <c r="LT93" s="6"/>
      <c r="LU93" s="6"/>
      <c r="LV93" s="6"/>
      <c r="LW93" s="6"/>
      <c r="LX93" s="6"/>
      <c r="LY93" s="6"/>
      <c r="LZ93" s="6"/>
      <c r="MA93" s="6"/>
      <c r="MB93" s="6"/>
      <c r="MC93" s="6"/>
      <c r="MD93" s="6"/>
      <c r="ME93" s="6"/>
      <c r="MF93" s="6"/>
      <c r="MG93" s="6"/>
      <c r="MH93" s="6"/>
      <c r="MI93" s="6"/>
      <c r="MJ93" s="6"/>
      <c r="MK93" s="6"/>
      <c r="ML93" s="6"/>
    </row>
    <row r="94" spans="1:350" x14ac:dyDescent="0.25">
      <c r="A94" s="6"/>
      <c r="B94" s="184" t="str">
        <f t="shared" si="4"/>
        <v>Promet</v>
      </c>
      <c r="C94" s="93" t="s">
        <v>32</v>
      </c>
      <c r="D94" s="111" t="s">
        <v>16</v>
      </c>
      <c r="E94" s="89">
        <v>87.629741978839917</v>
      </c>
      <c r="F94" s="89">
        <v>112.15305644544443</v>
      </c>
      <c r="G94" s="89">
        <v>131.68250150166571</v>
      </c>
      <c r="H94" s="89">
        <v>310.82422627137316</v>
      </c>
      <c r="I94" s="89">
        <v>165.42646641249885</v>
      </c>
      <c r="J94" s="89">
        <v>229.29122695099863</v>
      </c>
      <c r="K94" s="89">
        <v>352.58505901099824</v>
      </c>
      <c r="L94" s="89">
        <v>402.9051284533947</v>
      </c>
      <c r="M94" s="89">
        <v>323.43571965190904</v>
      </c>
      <c r="N94" s="89">
        <v>297.5528895994176</v>
      </c>
      <c r="O94" s="89">
        <v>250.05913897422525</v>
      </c>
      <c r="P94" s="89">
        <v>335.38574010497422</v>
      </c>
      <c r="Q94" s="89">
        <v>357.30075097712864</v>
      </c>
      <c r="R94" s="173"/>
      <c r="T94" s="89">
        <v>357.30075097712864</v>
      </c>
      <c r="U94" s="89">
        <v>346.86634449326692</v>
      </c>
      <c r="V94" s="89">
        <v>357.52243568719865</v>
      </c>
      <c r="W94" s="89">
        <v>364.04699739589449</v>
      </c>
      <c r="X94" s="89">
        <v>360.92962958813308</v>
      </c>
      <c r="Y94" s="89">
        <v>345.93891601830614</v>
      </c>
      <c r="Z94" s="89">
        <v>325.70054523526937</v>
      </c>
      <c r="AA94" s="89">
        <v>304.88079678855331</v>
      </c>
      <c r="AC94" s="89">
        <v>344.62025482924611</v>
      </c>
      <c r="AD94" s="89">
        <v>351.45290624177034</v>
      </c>
      <c r="AE94" s="89">
        <v>336.33976283324995</v>
      </c>
      <c r="AF94" s="89">
        <v>301.99694838789583</v>
      </c>
      <c r="AG94" s="89">
        <v>287.25554016854835</v>
      </c>
      <c r="AH94" s="89">
        <v>201.30744326165274</v>
      </c>
      <c r="AI94" s="89">
        <v>135.19928093724744</v>
      </c>
      <c r="AK94" s="89">
        <v>344.62025482924611</v>
      </c>
      <c r="AL94" s="89">
        <v>351.45290624177034</v>
      </c>
      <c r="AM94" s="89">
        <v>336.33976283324995</v>
      </c>
      <c r="AN94" s="89">
        <v>301.99694838789583</v>
      </c>
      <c r="AO94" s="89">
        <v>287.25554016854835</v>
      </c>
      <c r="AP94" s="89">
        <v>201.30744326165274</v>
      </c>
      <c r="AQ94" s="89">
        <v>135.19928093724744</v>
      </c>
      <c r="AS94" s="89">
        <v>342.47525823464366</v>
      </c>
      <c r="AT94" s="89">
        <v>348.62019182704148</v>
      </c>
      <c r="AU94" s="89">
        <v>327.8532892826633</v>
      </c>
      <c r="AV94" s="89">
        <v>260.8922612291405</v>
      </c>
      <c r="AW94" s="89">
        <v>165.90441635697559</v>
      </c>
      <c r="AX94" s="89">
        <v>114.50148600996</v>
      </c>
      <c r="AY94" s="89">
        <v>94.423941350676216</v>
      </c>
      <c r="BA94" s="89">
        <v>342.47525823464366</v>
      </c>
      <c r="BB94" s="89">
        <v>348.62019182704148</v>
      </c>
      <c r="BC94" s="89">
        <v>327.8532892826633</v>
      </c>
      <c r="BD94" s="89">
        <v>260.8922612291405</v>
      </c>
      <c r="BE94" s="89">
        <v>165.90441635697559</v>
      </c>
      <c r="BF94" s="89">
        <v>114.50148600996</v>
      </c>
      <c r="BG94" s="89">
        <v>94.423941350676216</v>
      </c>
      <c r="BI94" s="89"/>
      <c r="BJ94" s="89"/>
      <c r="BK94" s="89"/>
      <c r="BL94" s="89"/>
      <c r="BM94" s="89"/>
      <c r="BN94" s="89"/>
      <c r="BO94" s="89"/>
      <c r="BQ94" s="12">
        <v>0</v>
      </c>
      <c r="BR94" s="12">
        <v>0</v>
      </c>
      <c r="BS94" s="12">
        <v>0</v>
      </c>
      <c r="BT94" s="12">
        <v>0</v>
      </c>
      <c r="BU94" s="12">
        <v>0</v>
      </c>
      <c r="BV94" s="12">
        <v>0</v>
      </c>
      <c r="BW94" s="12">
        <v>0</v>
      </c>
      <c r="BX94" s="12">
        <v>0</v>
      </c>
      <c r="BY94" s="11"/>
      <c r="BZ94" s="12">
        <v>0</v>
      </c>
      <c r="CA94" s="12">
        <v>0</v>
      </c>
      <c r="CB94" s="12">
        <v>0</v>
      </c>
      <c r="CC94" s="12">
        <v>0</v>
      </c>
      <c r="CD94" s="12">
        <v>0</v>
      </c>
      <c r="CE94" s="12">
        <v>0</v>
      </c>
      <c r="CF94" s="12">
        <v>0</v>
      </c>
      <c r="CG94" s="11"/>
      <c r="CH94" s="12">
        <v>0</v>
      </c>
      <c r="CI94" s="12">
        <v>0</v>
      </c>
      <c r="CJ94" s="12">
        <v>0</v>
      </c>
      <c r="CK94" s="12">
        <v>0</v>
      </c>
      <c r="CL94" s="12">
        <v>0</v>
      </c>
      <c r="CM94" s="12">
        <v>0</v>
      </c>
      <c r="CN94" s="12">
        <v>0</v>
      </c>
      <c r="CO94" s="11"/>
      <c r="CP94" s="12">
        <v>0</v>
      </c>
      <c r="CQ94" s="12">
        <v>0</v>
      </c>
      <c r="CR94" s="12">
        <v>0</v>
      </c>
      <c r="CS94" s="12">
        <v>0</v>
      </c>
      <c r="CT94" s="12">
        <v>0</v>
      </c>
      <c r="CU94" s="12">
        <v>0</v>
      </c>
      <c r="CV94" s="12">
        <v>0</v>
      </c>
      <c r="CW94" s="11"/>
      <c r="CX94" s="12">
        <v>0</v>
      </c>
      <c r="CY94" s="12">
        <v>0</v>
      </c>
      <c r="CZ94" s="12">
        <v>0</v>
      </c>
      <c r="DA94" s="12">
        <v>0</v>
      </c>
      <c r="DB94" s="12">
        <v>0</v>
      </c>
      <c r="DC94" s="12">
        <v>0</v>
      </c>
      <c r="DD94" s="12">
        <v>0</v>
      </c>
      <c r="DE94" s="11"/>
      <c r="DF94" s="12">
        <v>0</v>
      </c>
      <c r="DG94" s="12">
        <v>0</v>
      </c>
      <c r="DH94" s="12">
        <v>0</v>
      </c>
      <c r="DI94" s="12">
        <v>0</v>
      </c>
      <c r="DJ94" s="12">
        <v>0</v>
      </c>
      <c r="DK94" s="12">
        <v>0</v>
      </c>
      <c r="DL94" s="12">
        <v>0</v>
      </c>
      <c r="DM94" s="11"/>
      <c r="DN94" s="11"/>
      <c r="DO94" s="11"/>
      <c r="DP94" s="11"/>
      <c r="DQ94" s="11"/>
      <c r="DR94" s="11"/>
      <c r="DS94" s="11"/>
      <c r="DT94" s="11"/>
      <c r="DU94" s="11"/>
      <c r="DV94" s="11"/>
      <c r="DW94" s="11"/>
      <c r="DX94" s="11"/>
      <c r="DY94" s="11"/>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c r="IW94" s="6"/>
      <c r="IX94" s="6"/>
      <c r="IY94" s="6"/>
      <c r="IZ94" s="6"/>
      <c r="JA94" s="6"/>
      <c r="JB94" s="6"/>
      <c r="JC94" s="6"/>
      <c r="JD94" s="6"/>
      <c r="JE94" s="6"/>
      <c r="JF94" s="6"/>
      <c r="JG94" s="6"/>
      <c r="JH94" s="6"/>
      <c r="JI94" s="6"/>
      <c r="JJ94" s="6"/>
      <c r="JK94" s="6"/>
      <c r="JL94" s="6"/>
      <c r="JM94" s="6"/>
      <c r="JN94" s="6"/>
      <c r="JO94" s="6"/>
      <c r="JP94" s="6"/>
      <c r="JQ94" s="6"/>
      <c r="JR94" s="6"/>
      <c r="JS94" s="6"/>
      <c r="JT94" s="6"/>
      <c r="JU94" s="6"/>
      <c r="JV94" s="6"/>
      <c r="JW94" s="6"/>
      <c r="JX94" s="6"/>
      <c r="JY94" s="6"/>
      <c r="JZ94" s="6"/>
      <c r="KA94" s="6"/>
      <c r="KB94" s="6"/>
      <c r="KC94" s="6"/>
      <c r="KD94" s="6"/>
      <c r="KE94" s="6"/>
      <c r="KF94" s="6"/>
      <c r="KG94" s="6"/>
      <c r="KH94" s="6"/>
      <c r="KI94" s="6"/>
      <c r="KJ94" s="6"/>
      <c r="KK94" s="6"/>
      <c r="KL94" s="6"/>
      <c r="KM94" s="6"/>
      <c r="KN94" s="6"/>
      <c r="KO94" s="6"/>
      <c r="KP94" s="6"/>
      <c r="KQ94" s="6"/>
      <c r="KR94" s="6"/>
      <c r="KS94" s="6"/>
      <c r="KT94" s="6"/>
      <c r="KU94" s="6"/>
      <c r="KV94" s="6"/>
      <c r="KW94" s="6"/>
      <c r="KX94" s="6"/>
      <c r="KY94" s="6"/>
      <c r="KZ94" s="6"/>
      <c r="LA94" s="6"/>
      <c r="LB94" s="6"/>
      <c r="LC94" s="6"/>
      <c r="LD94" s="6"/>
      <c r="LE94" s="6"/>
      <c r="LF94" s="6"/>
      <c r="LG94" s="6"/>
      <c r="LH94" s="6"/>
      <c r="LI94" s="6"/>
      <c r="LJ94" s="6"/>
      <c r="LK94" s="6"/>
      <c r="LL94" s="6"/>
      <c r="LM94" s="6"/>
      <c r="LN94" s="6"/>
      <c r="LO94" s="6"/>
      <c r="LP94" s="6"/>
      <c r="LQ94" s="6"/>
      <c r="LR94" s="6"/>
      <c r="LS94" s="6"/>
      <c r="LT94" s="6"/>
      <c r="LU94" s="6"/>
      <c r="LV94" s="6"/>
      <c r="LW94" s="6"/>
      <c r="LX94" s="6"/>
      <c r="LY94" s="6"/>
      <c r="LZ94" s="6"/>
      <c r="MA94" s="6"/>
      <c r="MB94" s="6"/>
      <c r="MC94" s="6"/>
      <c r="MD94" s="6"/>
      <c r="ME94" s="6"/>
      <c r="MF94" s="6"/>
      <c r="MG94" s="6"/>
      <c r="MH94" s="6"/>
      <c r="MI94" s="6"/>
      <c r="MJ94" s="6"/>
      <c r="MK94" s="6"/>
      <c r="ML94" s="6"/>
    </row>
    <row r="95" spans="1:350" x14ac:dyDescent="0.25">
      <c r="A95" s="6"/>
      <c r="B95" s="184" t="str">
        <f t="shared" si="4"/>
        <v>Promet</v>
      </c>
      <c r="C95" s="93" t="s">
        <v>31</v>
      </c>
      <c r="D95" s="111" t="s">
        <v>16</v>
      </c>
      <c r="E95" s="89">
        <v>60.443675071250496</v>
      </c>
      <c r="F95" s="89">
        <v>76.104227364032027</v>
      </c>
      <c r="G95" s="89">
        <v>106.27129500418745</v>
      </c>
      <c r="H95" s="89">
        <v>164.39199178063379</v>
      </c>
      <c r="I95" s="89">
        <v>95.396429053591064</v>
      </c>
      <c r="J95" s="89">
        <v>102.47992802332031</v>
      </c>
      <c r="K95" s="89">
        <v>109.56342699304959</v>
      </c>
      <c r="L95" s="89">
        <v>127.74858727507878</v>
      </c>
      <c r="M95" s="89">
        <v>105.89332787302952</v>
      </c>
      <c r="N95" s="89">
        <v>98.668648810404108</v>
      </c>
      <c r="O95" s="89">
        <v>90.047741311908851</v>
      </c>
      <c r="P95" s="89">
        <v>92.95957602486385</v>
      </c>
      <c r="Q95" s="89">
        <v>92.462632917454854</v>
      </c>
      <c r="R95" s="173"/>
      <c r="T95" s="89">
        <v>92.462632917454854</v>
      </c>
      <c r="U95" s="89">
        <v>104.29504264729144</v>
      </c>
      <c r="V95" s="89">
        <v>123.10864557655417</v>
      </c>
      <c r="W95" s="89">
        <v>139.24098409918093</v>
      </c>
      <c r="X95" s="89">
        <v>146.91501471957778</v>
      </c>
      <c r="Y95" s="89">
        <v>155.07423316093104</v>
      </c>
      <c r="Z95" s="89">
        <v>166.00734760953242</v>
      </c>
      <c r="AA95" s="89">
        <v>179.87026602502587</v>
      </c>
      <c r="AC95" s="89">
        <v>102.14269466103046</v>
      </c>
      <c r="AD95" s="89">
        <v>117.60003527115079</v>
      </c>
      <c r="AE95" s="89">
        <v>125.7964945525639</v>
      </c>
      <c r="AF95" s="89">
        <v>122.58898925269432</v>
      </c>
      <c r="AG95" s="89">
        <v>120.40856702901939</v>
      </c>
      <c r="AH95" s="89">
        <v>124.1807515435333</v>
      </c>
      <c r="AI95" s="89">
        <v>129.43718404546118</v>
      </c>
      <c r="AK95" s="89">
        <v>102.14269466103046</v>
      </c>
      <c r="AL95" s="89">
        <v>117.60003527115079</v>
      </c>
      <c r="AM95" s="89">
        <v>125.7964945525639</v>
      </c>
      <c r="AN95" s="89">
        <v>122.58898925269432</v>
      </c>
      <c r="AO95" s="89">
        <v>120.40856702901939</v>
      </c>
      <c r="AP95" s="89">
        <v>124.1807515435333</v>
      </c>
      <c r="AQ95" s="89">
        <v>129.43718404546118</v>
      </c>
      <c r="AS95" s="89">
        <v>102.19458900299762</v>
      </c>
      <c r="AT95" s="89">
        <v>110.84763137710422</v>
      </c>
      <c r="AU95" s="89">
        <v>116.20750750759025</v>
      </c>
      <c r="AV95" s="89">
        <v>110.80743386120317</v>
      </c>
      <c r="AW95" s="89">
        <v>106.34219282036723</v>
      </c>
      <c r="AX95" s="89">
        <v>107.43421068644253</v>
      </c>
      <c r="AY95" s="89">
        <v>108.1430015484961</v>
      </c>
      <c r="BA95" s="89">
        <v>102.19458900299762</v>
      </c>
      <c r="BB95" s="89">
        <v>110.84763137710422</v>
      </c>
      <c r="BC95" s="89">
        <v>116.20750750759025</v>
      </c>
      <c r="BD95" s="89">
        <v>110.80743386120317</v>
      </c>
      <c r="BE95" s="89">
        <v>106.34219282036723</v>
      </c>
      <c r="BF95" s="89">
        <v>107.43421068644253</v>
      </c>
      <c r="BG95" s="89">
        <v>108.1430015484961</v>
      </c>
      <c r="BI95" s="89"/>
      <c r="BJ95" s="89"/>
      <c r="BK95" s="89"/>
      <c r="BL95" s="89"/>
      <c r="BM95" s="89"/>
      <c r="BN95" s="89"/>
      <c r="BO95" s="89"/>
      <c r="BQ95" s="12">
        <v>0</v>
      </c>
      <c r="BR95" s="12">
        <v>0</v>
      </c>
      <c r="BS95" s="12">
        <v>0</v>
      </c>
      <c r="BT95" s="12">
        <v>0</v>
      </c>
      <c r="BU95" s="12">
        <v>0</v>
      </c>
      <c r="BV95" s="12">
        <v>0</v>
      </c>
      <c r="BW95" s="12">
        <v>0</v>
      </c>
      <c r="BX95" s="12">
        <v>0</v>
      </c>
      <c r="BY95" s="11"/>
      <c r="BZ95" s="12">
        <v>0</v>
      </c>
      <c r="CA95" s="12">
        <v>0</v>
      </c>
      <c r="CB95" s="12">
        <v>0</v>
      </c>
      <c r="CC95" s="12">
        <v>0</v>
      </c>
      <c r="CD95" s="12">
        <v>0</v>
      </c>
      <c r="CE95" s="12">
        <v>0</v>
      </c>
      <c r="CF95" s="12">
        <v>0</v>
      </c>
      <c r="CG95" s="11"/>
      <c r="CH95" s="12">
        <v>0</v>
      </c>
      <c r="CI95" s="12">
        <v>0</v>
      </c>
      <c r="CJ95" s="12">
        <v>0</v>
      </c>
      <c r="CK95" s="12">
        <v>0</v>
      </c>
      <c r="CL95" s="12">
        <v>0</v>
      </c>
      <c r="CM95" s="12">
        <v>0</v>
      </c>
      <c r="CN95" s="12">
        <v>0</v>
      </c>
      <c r="CO95" s="11"/>
      <c r="CP95" s="12">
        <v>0</v>
      </c>
      <c r="CQ95" s="12">
        <v>0</v>
      </c>
      <c r="CR95" s="12">
        <v>0</v>
      </c>
      <c r="CS95" s="12">
        <v>0</v>
      </c>
      <c r="CT95" s="12">
        <v>0</v>
      </c>
      <c r="CU95" s="12">
        <v>0</v>
      </c>
      <c r="CV95" s="12">
        <v>0</v>
      </c>
      <c r="CW95" s="11"/>
      <c r="CX95" s="12">
        <v>0</v>
      </c>
      <c r="CY95" s="12">
        <v>0</v>
      </c>
      <c r="CZ95" s="12">
        <v>0</v>
      </c>
      <c r="DA95" s="12">
        <v>0</v>
      </c>
      <c r="DB95" s="12">
        <v>0</v>
      </c>
      <c r="DC95" s="12">
        <v>0</v>
      </c>
      <c r="DD95" s="12">
        <v>0</v>
      </c>
      <c r="DE95" s="11"/>
      <c r="DF95" s="12">
        <v>0</v>
      </c>
      <c r="DG95" s="12">
        <v>0</v>
      </c>
      <c r="DH95" s="12">
        <v>0</v>
      </c>
      <c r="DI95" s="12">
        <v>0</v>
      </c>
      <c r="DJ95" s="12">
        <v>0</v>
      </c>
      <c r="DK95" s="12">
        <v>0</v>
      </c>
      <c r="DL95" s="12">
        <v>0</v>
      </c>
      <c r="DM95" s="11"/>
      <c r="DN95" s="11"/>
      <c r="DO95" s="11"/>
      <c r="DP95" s="11"/>
      <c r="DQ95" s="11"/>
      <c r="DR95" s="11"/>
      <c r="DS95" s="11"/>
      <c r="DT95" s="11"/>
      <c r="DU95" s="11"/>
      <c r="DV95" s="11"/>
      <c r="DW95" s="11"/>
      <c r="DX95" s="11"/>
      <c r="DY95" s="11"/>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6"/>
      <c r="IN95" s="6"/>
      <c r="IO95" s="6"/>
      <c r="IP95" s="6"/>
      <c r="IQ95" s="6"/>
      <c r="IR95" s="6"/>
      <c r="IS95" s="6"/>
      <c r="IT95" s="6"/>
      <c r="IU95" s="6"/>
      <c r="IV95" s="6"/>
      <c r="IW95" s="6"/>
      <c r="IX95" s="6"/>
      <c r="IY95" s="6"/>
      <c r="IZ95" s="6"/>
      <c r="JA95" s="6"/>
      <c r="JB95" s="6"/>
      <c r="JC95" s="6"/>
      <c r="JD95" s="6"/>
      <c r="JE95" s="6"/>
      <c r="JF95" s="6"/>
      <c r="JG95" s="6"/>
      <c r="JH95" s="6"/>
      <c r="JI95" s="6"/>
      <c r="JJ95" s="6"/>
      <c r="JK95" s="6"/>
      <c r="JL95" s="6"/>
      <c r="JM95" s="6"/>
      <c r="JN95" s="6"/>
      <c r="JO95" s="6"/>
      <c r="JP95" s="6"/>
      <c r="JQ95" s="6"/>
      <c r="JR95" s="6"/>
      <c r="JS95" s="6"/>
      <c r="JT95" s="6"/>
      <c r="JU95" s="6"/>
      <c r="JV95" s="6"/>
      <c r="JW95" s="6"/>
      <c r="JX95" s="6"/>
      <c r="JY95" s="6"/>
      <c r="JZ95" s="6"/>
      <c r="KA95" s="6"/>
      <c r="KB95" s="6"/>
      <c r="KC95" s="6"/>
      <c r="KD95" s="6"/>
      <c r="KE95" s="6"/>
      <c r="KF95" s="6"/>
      <c r="KG95" s="6"/>
      <c r="KH95" s="6"/>
      <c r="KI95" s="6"/>
      <c r="KJ95" s="6"/>
      <c r="KK95" s="6"/>
      <c r="KL95" s="6"/>
      <c r="KM95" s="6"/>
      <c r="KN95" s="6"/>
      <c r="KO95" s="6"/>
      <c r="KP95" s="6"/>
      <c r="KQ95" s="6"/>
      <c r="KR95" s="6"/>
      <c r="KS95" s="6"/>
      <c r="KT95" s="6"/>
      <c r="KU95" s="6"/>
      <c r="KV95" s="6"/>
      <c r="KW95" s="6"/>
      <c r="KX95" s="6"/>
      <c r="KY95" s="6"/>
      <c r="KZ95" s="6"/>
      <c r="LA95" s="6"/>
      <c r="LB95" s="6"/>
      <c r="LC95" s="6"/>
      <c r="LD95" s="6"/>
      <c r="LE95" s="6"/>
      <c r="LF95" s="6"/>
      <c r="LG95" s="6"/>
      <c r="LH95" s="6"/>
      <c r="LI95" s="6"/>
      <c r="LJ95" s="6"/>
      <c r="LK95" s="6"/>
      <c r="LL95" s="6"/>
      <c r="LM95" s="6"/>
      <c r="LN95" s="6"/>
      <c r="LO95" s="6"/>
      <c r="LP95" s="6"/>
      <c r="LQ95" s="6"/>
      <c r="LR95" s="6"/>
      <c r="LS95" s="6"/>
      <c r="LT95" s="6"/>
      <c r="LU95" s="6"/>
      <c r="LV95" s="6"/>
      <c r="LW95" s="6"/>
      <c r="LX95" s="6"/>
      <c r="LY95" s="6"/>
      <c r="LZ95" s="6"/>
      <c r="MA95" s="6"/>
      <c r="MB95" s="6"/>
      <c r="MC95" s="6"/>
      <c r="MD95" s="6"/>
      <c r="ME95" s="6"/>
      <c r="MF95" s="6"/>
      <c r="MG95" s="6"/>
      <c r="MH95" s="6"/>
      <c r="MI95" s="6"/>
      <c r="MJ95" s="6"/>
      <c r="MK95" s="6"/>
      <c r="ML95" s="6"/>
    </row>
    <row r="96" spans="1:350" x14ac:dyDescent="0.25">
      <c r="A96" s="6"/>
      <c r="B96" s="184" t="str">
        <f>$C$50</f>
        <v>Končna raba energije</v>
      </c>
      <c r="C96" s="83" t="s">
        <v>18</v>
      </c>
      <c r="D96" s="108" t="s">
        <v>16</v>
      </c>
      <c r="E96" s="84">
        <v>1185.727104423426</v>
      </c>
      <c r="F96" s="84">
        <v>1158.1317230342981</v>
      </c>
      <c r="G96" s="84">
        <v>1048.0554357026845</v>
      </c>
      <c r="H96" s="84">
        <v>1114.8588816757426</v>
      </c>
      <c r="I96" s="84">
        <v>1285.9674552402792</v>
      </c>
      <c r="J96" s="84">
        <v>1326.587862281456</v>
      </c>
      <c r="K96" s="84">
        <v>1264.6806500429923</v>
      </c>
      <c r="L96" s="84">
        <v>1218.9870619088563</v>
      </c>
      <c r="M96" s="84">
        <v>1203.5305271328939</v>
      </c>
      <c r="N96" s="84">
        <v>1017.2944567211234</v>
      </c>
      <c r="O96" s="84">
        <v>1110.8574301614599</v>
      </c>
      <c r="P96" s="84">
        <v>1147.0266479590025</v>
      </c>
      <c r="Q96" s="84">
        <v>1120.3795240278971</v>
      </c>
      <c r="R96" s="181"/>
      <c r="T96" s="84">
        <v>1136.3551434085393</v>
      </c>
      <c r="U96" s="84">
        <v>1040.8699546135917</v>
      </c>
      <c r="V96" s="84">
        <v>918.68392440416153</v>
      </c>
      <c r="W96" s="84">
        <v>833.36880583614516</v>
      </c>
      <c r="X96" s="84">
        <v>773.5565210662586</v>
      </c>
      <c r="Y96" s="84">
        <v>731.65704302269467</v>
      </c>
      <c r="Z96" s="84">
        <v>707.49094757050125</v>
      </c>
      <c r="AA96" s="84">
        <v>689.41787513798613</v>
      </c>
      <c r="AC96" s="84">
        <v>1030.0153025522811</v>
      </c>
      <c r="AD96" s="84">
        <v>890.16503502885553</v>
      </c>
      <c r="AE96" s="84">
        <v>793.35267900829297</v>
      </c>
      <c r="AF96" s="84">
        <v>724.04217888260803</v>
      </c>
      <c r="AG96" s="84">
        <v>681.96219956268271</v>
      </c>
      <c r="AH96" s="84">
        <v>658.27579143216053</v>
      </c>
      <c r="AI96" s="84">
        <v>647.76961556306799</v>
      </c>
      <c r="AK96" s="84">
        <v>1030.0153025522811</v>
      </c>
      <c r="AL96" s="84">
        <v>890.16503502885553</v>
      </c>
      <c r="AM96" s="84">
        <v>793.35267900829297</v>
      </c>
      <c r="AN96" s="84">
        <v>724.04217888260803</v>
      </c>
      <c r="AO96" s="84">
        <v>681.96219956268271</v>
      </c>
      <c r="AP96" s="84">
        <v>658.27579143216053</v>
      </c>
      <c r="AQ96" s="84">
        <v>647.76961556306799</v>
      </c>
      <c r="AS96" s="84">
        <v>1032.7144515151417</v>
      </c>
      <c r="AT96" s="84">
        <v>885.54468269261258</v>
      </c>
      <c r="AU96" s="84">
        <v>779.14449981880705</v>
      </c>
      <c r="AV96" s="84">
        <v>702.03984248896836</v>
      </c>
      <c r="AW96" s="84">
        <v>655.59773219850285</v>
      </c>
      <c r="AX96" s="84">
        <v>636.04132927070407</v>
      </c>
      <c r="AY96" s="84">
        <v>621.63450964657807</v>
      </c>
      <c r="BA96" s="84">
        <v>1032.7144515151417</v>
      </c>
      <c r="BB96" s="84">
        <v>885.54468269261258</v>
      </c>
      <c r="BC96" s="84">
        <v>779.14449981880705</v>
      </c>
      <c r="BD96" s="84">
        <v>702.03984248896836</v>
      </c>
      <c r="BE96" s="84">
        <v>655.59773219850285</v>
      </c>
      <c r="BF96" s="84">
        <v>636.04132927070407</v>
      </c>
      <c r="BG96" s="84">
        <v>621.63450964657807</v>
      </c>
      <c r="BI96" s="84">
        <v>1125.6327183464014</v>
      </c>
      <c r="BJ96" s="84">
        <v>1094.2086491908192</v>
      </c>
      <c r="BK96" s="84">
        <v>1080.2635191802674</v>
      </c>
      <c r="BL96" s="84">
        <v>1075.7929601766573</v>
      </c>
      <c r="BM96" s="84">
        <v>1081.7004965701581</v>
      </c>
      <c r="BN96" s="84">
        <v>1094.5959503064837</v>
      </c>
      <c r="BO96" s="84">
        <v>1108.205138852619</v>
      </c>
      <c r="BQ96" s="12">
        <v>0</v>
      </c>
      <c r="BR96" s="12">
        <v>0</v>
      </c>
      <c r="BS96" s="12">
        <v>0</v>
      </c>
      <c r="BT96" s="12">
        <v>0</v>
      </c>
      <c r="BU96" s="12">
        <v>0</v>
      </c>
      <c r="BV96" s="12">
        <v>0</v>
      </c>
      <c r="BW96" s="12">
        <v>0</v>
      </c>
      <c r="BX96" s="12">
        <v>0</v>
      </c>
      <c r="BY96" s="11"/>
      <c r="BZ96" s="12">
        <v>0</v>
      </c>
      <c r="CA96" s="12">
        <v>0</v>
      </c>
      <c r="CB96" s="12">
        <v>0</v>
      </c>
      <c r="CC96" s="12">
        <v>0</v>
      </c>
      <c r="CD96" s="12">
        <v>0</v>
      </c>
      <c r="CE96" s="12">
        <v>0</v>
      </c>
      <c r="CF96" s="12">
        <v>0</v>
      </c>
      <c r="CG96" s="11"/>
      <c r="CH96" s="12">
        <v>0</v>
      </c>
      <c r="CI96" s="12">
        <v>0</v>
      </c>
      <c r="CJ96" s="12">
        <v>0</v>
      </c>
      <c r="CK96" s="12">
        <v>0</v>
      </c>
      <c r="CL96" s="12">
        <v>0</v>
      </c>
      <c r="CM96" s="12">
        <v>0</v>
      </c>
      <c r="CN96" s="12">
        <v>0</v>
      </c>
      <c r="CO96" s="11"/>
      <c r="CP96" s="12">
        <v>0</v>
      </c>
      <c r="CQ96" s="12">
        <v>0</v>
      </c>
      <c r="CR96" s="12">
        <v>0</v>
      </c>
      <c r="CS96" s="12">
        <v>0</v>
      </c>
      <c r="CT96" s="12">
        <v>0</v>
      </c>
      <c r="CU96" s="12">
        <v>0</v>
      </c>
      <c r="CV96" s="12">
        <v>0</v>
      </c>
      <c r="CW96" s="11"/>
      <c r="CX96" s="12">
        <v>0</v>
      </c>
      <c r="CY96" s="12">
        <v>0</v>
      </c>
      <c r="CZ96" s="12">
        <v>0</v>
      </c>
      <c r="DA96" s="12">
        <v>0</v>
      </c>
      <c r="DB96" s="12">
        <v>0</v>
      </c>
      <c r="DC96" s="12">
        <v>0</v>
      </c>
      <c r="DD96" s="12">
        <v>0</v>
      </c>
      <c r="DE96" s="11"/>
      <c r="DF96" s="12">
        <v>0</v>
      </c>
      <c r="DG96" s="12">
        <v>0</v>
      </c>
      <c r="DH96" s="12">
        <v>0</v>
      </c>
      <c r="DI96" s="12">
        <v>0</v>
      </c>
      <c r="DJ96" s="12">
        <v>0</v>
      </c>
      <c r="DK96" s="12">
        <v>0</v>
      </c>
      <c r="DL96" s="12">
        <v>0</v>
      </c>
      <c r="DM96" s="11"/>
      <c r="DN96" s="11"/>
      <c r="DO96" s="11"/>
      <c r="DP96" s="11"/>
      <c r="DQ96" s="11"/>
      <c r="DR96" s="11"/>
      <c r="DS96" s="11"/>
      <c r="DT96" s="11"/>
      <c r="DU96" s="11"/>
      <c r="DV96" s="11"/>
      <c r="DW96" s="11"/>
      <c r="DX96" s="11"/>
      <c r="DY96" s="11"/>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c r="IF96" s="6"/>
      <c r="IG96" s="6"/>
      <c r="IH96" s="6"/>
      <c r="II96" s="6"/>
      <c r="IJ96" s="6"/>
      <c r="IK96" s="6"/>
      <c r="IL96" s="6"/>
      <c r="IM96" s="6"/>
      <c r="IN96" s="6"/>
      <c r="IO96" s="6"/>
      <c r="IP96" s="6"/>
      <c r="IQ96" s="6"/>
      <c r="IR96" s="6"/>
      <c r="IS96" s="6"/>
      <c r="IT96" s="6"/>
      <c r="IU96" s="6"/>
      <c r="IV96" s="6"/>
      <c r="IW96" s="6"/>
      <c r="IX96" s="6"/>
      <c r="IY96" s="6"/>
      <c r="IZ96" s="6"/>
      <c r="JA96" s="6"/>
      <c r="JB96" s="6"/>
      <c r="JC96" s="6"/>
      <c r="JD96" s="6"/>
      <c r="JE96" s="6"/>
      <c r="JF96" s="6"/>
      <c r="JG96" s="6"/>
      <c r="JH96" s="6"/>
      <c r="JI96" s="6"/>
      <c r="JJ96" s="6"/>
      <c r="JK96" s="6"/>
      <c r="JL96" s="6"/>
      <c r="JM96" s="6"/>
      <c r="JN96" s="6"/>
      <c r="JO96" s="6"/>
      <c r="JP96" s="6"/>
      <c r="JQ96" s="6"/>
      <c r="JR96" s="6"/>
      <c r="JS96" s="6"/>
      <c r="JT96" s="6"/>
      <c r="JU96" s="6"/>
      <c r="JV96" s="6"/>
      <c r="JW96" s="6"/>
      <c r="JX96" s="6"/>
      <c r="JY96" s="6"/>
      <c r="JZ96" s="6"/>
      <c r="KA96" s="6"/>
      <c r="KB96" s="6"/>
      <c r="KC96" s="6"/>
      <c r="KD96" s="6"/>
      <c r="KE96" s="6"/>
      <c r="KF96" s="6"/>
      <c r="KG96" s="6"/>
      <c r="KH96" s="6"/>
      <c r="KI96" s="6"/>
      <c r="KJ96" s="6"/>
      <c r="KK96" s="6"/>
      <c r="KL96" s="6"/>
      <c r="KM96" s="6"/>
      <c r="KN96" s="6"/>
      <c r="KO96" s="6"/>
      <c r="KP96" s="6"/>
      <c r="KQ96" s="6"/>
      <c r="KR96" s="6"/>
      <c r="KS96" s="6"/>
      <c r="KT96" s="6"/>
      <c r="KU96" s="6"/>
      <c r="KV96" s="6"/>
      <c r="KW96" s="6"/>
      <c r="KX96" s="6"/>
      <c r="KY96" s="6"/>
      <c r="KZ96" s="6"/>
      <c r="LA96" s="6"/>
      <c r="LB96" s="6"/>
      <c r="LC96" s="6"/>
      <c r="LD96" s="6"/>
      <c r="LE96" s="6"/>
      <c r="LF96" s="6"/>
      <c r="LG96" s="6"/>
      <c r="LH96" s="6"/>
      <c r="LI96" s="6"/>
      <c r="LJ96" s="6"/>
      <c r="LK96" s="6"/>
      <c r="LL96" s="6"/>
      <c r="LM96" s="6"/>
      <c r="LN96" s="6"/>
      <c r="LO96" s="6"/>
      <c r="LP96" s="6"/>
      <c r="LQ96" s="6"/>
      <c r="LR96" s="6"/>
      <c r="LS96" s="6"/>
      <c r="LT96" s="6"/>
      <c r="LU96" s="6"/>
      <c r="LV96" s="6"/>
      <c r="LW96" s="6"/>
      <c r="LX96" s="6"/>
      <c r="LY96" s="6"/>
      <c r="LZ96" s="6"/>
      <c r="MA96" s="6"/>
      <c r="MB96" s="6"/>
      <c r="MC96" s="6"/>
      <c r="MD96" s="6"/>
      <c r="ME96" s="6"/>
      <c r="MF96" s="6"/>
      <c r="MG96" s="6"/>
      <c r="MH96" s="6"/>
      <c r="MI96" s="6"/>
      <c r="MJ96" s="6"/>
      <c r="MK96" s="6"/>
      <c r="ML96" s="6"/>
    </row>
    <row r="97" spans="1:350" x14ac:dyDescent="0.25">
      <c r="A97" s="6"/>
      <c r="B97" s="184" t="str">
        <f>C96</f>
        <v>Gospodinjstva</v>
      </c>
      <c r="C97" s="85" t="s">
        <v>27</v>
      </c>
      <c r="D97" s="105" t="s">
        <v>16</v>
      </c>
      <c r="E97" s="68">
        <v>0</v>
      </c>
      <c r="F97" s="68">
        <v>0</v>
      </c>
      <c r="G97" s="68">
        <v>0</v>
      </c>
      <c r="H97" s="68">
        <v>0</v>
      </c>
      <c r="I97" s="68">
        <v>2.1568739849049394</v>
      </c>
      <c r="J97" s="68">
        <v>1.18276488009936</v>
      </c>
      <c r="K97" s="68">
        <v>0.81780835005254615</v>
      </c>
      <c r="L97" s="68">
        <v>0.57705168625203018</v>
      </c>
      <c r="M97" s="68">
        <v>0.39476449794592522</v>
      </c>
      <c r="N97" s="68">
        <v>0.21591669055125629</v>
      </c>
      <c r="O97" s="68">
        <v>0.18687302952135282</v>
      </c>
      <c r="P97" s="68">
        <v>0.13833954332664564</v>
      </c>
      <c r="Q97" s="68">
        <v>9.553835865099837E-2</v>
      </c>
      <c r="R97" s="172"/>
      <c r="T97" s="68">
        <v>9.6444979586602878E-2</v>
      </c>
      <c r="U97" s="68">
        <v>2.8774619327687254E-2</v>
      </c>
      <c r="V97" s="68">
        <v>3.0652443225788087E-3</v>
      </c>
      <c r="W97" s="68">
        <v>1.9701605816425778E-4</v>
      </c>
      <c r="X97" s="68">
        <v>6.1991151401929252E-6</v>
      </c>
      <c r="Y97" s="68">
        <v>8.5235788324005026E-8</v>
      </c>
      <c r="Z97" s="68">
        <v>4.861581282070444E-10</v>
      </c>
      <c r="AA97" s="68">
        <v>1.1073077552628524E-12</v>
      </c>
      <c r="AC97" s="68">
        <v>2.8413877233683004E-2</v>
      </c>
      <c r="AD97" s="68">
        <v>2.9928636593923243E-3</v>
      </c>
      <c r="AE97" s="68">
        <v>1.9135426017101743E-4</v>
      </c>
      <c r="AF97" s="68">
        <v>6.0080158046952972E-6</v>
      </c>
      <c r="AG97" s="68">
        <v>8.3151865975788429E-8</v>
      </c>
      <c r="AH97" s="68">
        <v>4.7917987839956297E-10</v>
      </c>
      <c r="AI97" s="68">
        <v>1.1233302007907771E-12</v>
      </c>
      <c r="AK97" s="68">
        <v>2.8413877233683004E-2</v>
      </c>
      <c r="AL97" s="68">
        <v>2.9928636593923243E-3</v>
      </c>
      <c r="AM97" s="68">
        <v>1.9135426017101743E-4</v>
      </c>
      <c r="AN97" s="68">
        <v>6.0080158046952972E-6</v>
      </c>
      <c r="AO97" s="68">
        <v>8.3151865975788429E-8</v>
      </c>
      <c r="AP97" s="68">
        <v>4.7917987839956297E-10</v>
      </c>
      <c r="AQ97" s="68">
        <v>1.1233302007907771E-12</v>
      </c>
      <c r="AS97" s="68">
        <v>2.8464403021015678E-2</v>
      </c>
      <c r="AT97" s="68">
        <v>2.959592072448176E-3</v>
      </c>
      <c r="AU97" s="68">
        <v>1.8574707134205083E-4</v>
      </c>
      <c r="AV97" s="68">
        <v>5.7334709111995358E-6</v>
      </c>
      <c r="AW97" s="68">
        <v>7.8519441299622885E-8</v>
      </c>
      <c r="AX97" s="68">
        <v>4.5996659395084562E-10</v>
      </c>
      <c r="AY97" s="68">
        <v>1.0748392485606434E-12</v>
      </c>
      <c r="BA97" s="68">
        <v>2.8464403021015678E-2</v>
      </c>
      <c r="BB97" s="68">
        <v>2.959592072448176E-3</v>
      </c>
      <c r="BC97" s="68">
        <v>1.8574707134205083E-4</v>
      </c>
      <c r="BD97" s="68">
        <v>5.7334709111995358E-6</v>
      </c>
      <c r="BE97" s="68">
        <v>7.8519441299622885E-8</v>
      </c>
      <c r="BF97" s="68">
        <v>4.5996659395084562E-10</v>
      </c>
      <c r="BG97" s="68">
        <v>1.0748392485606434E-12</v>
      </c>
      <c r="BI97" s="68">
        <v>3.018718745469948E-2</v>
      </c>
      <c r="BJ97" s="68">
        <v>3.5039973533927114E-3</v>
      </c>
      <c r="BK97" s="68">
        <v>2.4107486823697022E-4</v>
      </c>
      <c r="BL97" s="68">
        <v>8.0027105052629639E-6</v>
      </c>
      <c r="BM97" s="68">
        <v>1.1483572300702791E-7</v>
      </c>
      <c r="BN97" s="68">
        <v>6.7888869273681709E-10</v>
      </c>
      <c r="BO97" s="68">
        <v>1.5921081040009402E-12</v>
      </c>
      <c r="BQ97" s="12">
        <v>0</v>
      </c>
      <c r="BR97" s="12">
        <v>0</v>
      </c>
      <c r="BS97" s="12">
        <v>0</v>
      </c>
      <c r="BT97" s="12">
        <v>0</v>
      </c>
      <c r="BU97" s="12">
        <v>0</v>
      </c>
      <c r="BV97" s="12">
        <v>0</v>
      </c>
      <c r="BW97" s="12">
        <v>0</v>
      </c>
      <c r="BX97" s="12">
        <v>0</v>
      </c>
      <c r="BY97" s="11"/>
      <c r="BZ97" s="12">
        <v>0</v>
      </c>
      <c r="CA97" s="12">
        <v>0</v>
      </c>
      <c r="CB97" s="12">
        <v>0</v>
      </c>
      <c r="CC97" s="12">
        <v>0</v>
      </c>
      <c r="CD97" s="12">
        <v>0</v>
      </c>
      <c r="CE97" s="12">
        <v>0</v>
      </c>
      <c r="CF97" s="12">
        <v>0</v>
      </c>
      <c r="CG97" s="11"/>
      <c r="CH97" s="12">
        <v>0</v>
      </c>
      <c r="CI97" s="12">
        <v>0</v>
      </c>
      <c r="CJ97" s="12">
        <v>0</v>
      </c>
      <c r="CK97" s="12">
        <v>0</v>
      </c>
      <c r="CL97" s="12">
        <v>0</v>
      </c>
      <c r="CM97" s="12">
        <v>0</v>
      </c>
      <c r="CN97" s="12">
        <v>0</v>
      </c>
      <c r="CO97" s="11"/>
      <c r="CP97" s="12">
        <v>0</v>
      </c>
      <c r="CQ97" s="12">
        <v>0</v>
      </c>
      <c r="CR97" s="12">
        <v>0</v>
      </c>
      <c r="CS97" s="12">
        <v>0</v>
      </c>
      <c r="CT97" s="12">
        <v>0</v>
      </c>
      <c r="CU97" s="12">
        <v>0</v>
      </c>
      <c r="CV97" s="12">
        <v>0</v>
      </c>
      <c r="CW97" s="11"/>
      <c r="CX97" s="12">
        <v>0</v>
      </c>
      <c r="CY97" s="12">
        <v>0</v>
      </c>
      <c r="CZ97" s="12">
        <v>0</v>
      </c>
      <c r="DA97" s="12">
        <v>0</v>
      </c>
      <c r="DB97" s="12">
        <v>0</v>
      </c>
      <c r="DC97" s="12">
        <v>0</v>
      </c>
      <c r="DD97" s="12">
        <v>0</v>
      </c>
      <c r="DE97" s="11"/>
      <c r="DF97" s="12">
        <v>0</v>
      </c>
      <c r="DG97" s="12">
        <v>0</v>
      </c>
      <c r="DH97" s="12">
        <v>0</v>
      </c>
      <c r="DI97" s="12">
        <v>0</v>
      </c>
      <c r="DJ97" s="12">
        <v>0</v>
      </c>
      <c r="DK97" s="12">
        <v>0</v>
      </c>
      <c r="DL97" s="12">
        <v>0</v>
      </c>
      <c r="DM97" s="11"/>
      <c r="DN97" s="11"/>
      <c r="DO97" s="11"/>
      <c r="DP97" s="11"/>
      <c r="DQ97" s="11"/>
      <c r="DR97" s="11"/>
      <c r="DS97" s="11"/>
      <c r="DT97" s="11"/>
      <c r="DU97" s="11"/>
      <c r="DV97" s="11"/>
      <c r="DW97" s="11"/>
      <c r="DX97" s="11"/>
      <c r="DY97" s="11"/>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6"/>
      <c r="IN97" s="6"/>
      <c r="IO97" s="6"/>
      <c r="IP97" s="6"/>
      <c r="IQ97" s="6"/>
      <c r="IR97" s="6"/>
      <c r="IS97" s="6"/>
      <c r="IT97" s="6"/>
      <c r="IU97" s="6"/>
      <c r="IV97" s="6"/>
      <c r="IW97" s="6"/>
      <c r="IX97" s="6"/>
      <c r="IY97" s="6"/>
      <c r="IZ97" s="6"/>
      <c r="JA97" s="6"/>
      <c r="JB97" s="6"/>
      <c r="JC97" s="6"/>
      <c r="JD97" s="6"/>
      <c r="JE97" s="6"/>
      <c r="JF97" s="6"/>
      <c r="JG97" s="6"/>
      <c r="JH97" s="6"/>
      <c r="JI97" s="6"/>
      <c r="JJ97" s="6"/>
      <c r="JK97" s="6"/>
      <c r="JL97" s="6"/>
      <c r="JM97" s="6"/>
      <c r="JN97" s="6"/>
      <c r="JO97" s="6"/>
      <c r="JP97" s="6"/>
      <c r="JQ97" s="6"/>
      <c r="JR97" s="6"/>
      <c r="JS97" s="6"/>
      <c r="JT97" s="6"/>
      <c r="JU97" s="6"/>
      <c r="JV97" s="6"/>
      <c r="JW97" s="6"/>
      <c r="JX97" s="6"/>
      <c r="JY97" s="6"/>
      <c r="JZ97" s="6"/>
      <c r="KA97" s="6"/>
      <c r="KB97" s="6"/>
      <c r="KC97" s="6"/>
      <c r="KD97" s="6"/>
      <c r="KE97" s="6"/>
      <c r="KF97" s="6"/>
      <c r="KG97" s="6"/>
      <c r="KH97" s="6"/>
      <c r="KI97" s="6"/>
      <c r="KJ97" s="6"/>
      <c r="KK97" s="6"/>
      <c r="KL97" s="6"/>
      <c r="KM97" s="6"/>
      <c r="KN97" s="6"/>
      <c r="KO97" s="6"/>
      <c r="KP97" s="6"/>
      <c r="KQ97" s="6"/>
      <c r="KR97" s="6"/>
      <c r="KS97" s="6"/>
      <c r="KT97" s="6"/>
      <c r="KU97" s="6"/>
      <c r="KV97" s="6"/>
      <c r="KW97" s="6"/>
      <c r="KX97" s="6"/>
      <c r="KY97" s="6"/>
      <c r="KZ97" s="6"/>
      <c r="LA97" s="6"/>
      <c r="LB97" s="6"/>
      <c r="LC97" s="6"/>
      <c r="LD97" s="6"/>
      <c r="LE97" s="6"/>
      <c r="LF97" s="6"/>
      <c r="LG97" s="6"/>
      <c r="LH97" s="6"/>
      <c r="LI97" s="6"/>
      <c r="LJ97" s="6"/>
      <c r="LK97" s="6"/>
      <c r="LL97" s="6"/>
      <c r="LM97" s="6"/>
      <c r="LN97" s="6"/>
      <c r="LO97" s="6"/>
      <c r="LP97" s="6"/>
      <c r="LQ97" s="6"/>
      <c r="LR97" s="6"/>
      <c r="LS97" s="6"/>
      <c r="LT97" s="6"/>
      <c r="LU97" s="6"/>
      <c r="LV97" s="6"/>
      <c r="LW97" s="6"/>
      <c r="LX97" s="6"/>
      <c r="LY97" s="6"/>
      <c r="LZ97" s="6"/>
      <c r="MA97" s="6"/>
      <c r="MB97" s="6"/>
      <c r="MC97" s="6"/>
      <c r="MD97" s="6"/>
      <c r="ME97" s="6"/>
      <c r="MF97" s="6"/>
      <c r="MG97" s="6"/>
      <c r="MH97" s="6"/>
      <c r="MI97" s="6"/>
      <c r="MJ97" s="6"/>
      <c r="MK97" s="6"/>
      <c r="ML97" s="6"/>
    </row>
    <row r="98" spans="1:350" x14ac:dyDescent="0.25">
      <c r="A98" s="6"/>
      <c r="B98" s="184" t="str">
        <f t="shared" si="4"/>
        <v>Gospodinjstva</v>
      </c>
      <c r="C98" s="85" t="s">
        <v>26</v>
      </c>
      <c r="D98" s="105" t="s">
        <v>16</v>
      </c>
      <c r="E98" s="68">
        <v>400.52665520206364</v>
      </c>
      <c r="F98" s="68">
        <v>377.14759959873885</v>
      </c>
      <c r="G98" s="68">
        <v>285.9458691602178</v>
      </c>
      <c r="H98" s="68">
        <v>315.24767483519628</v>
      </c>
      <c r="I98" s="68">
        <v>296.40139008311837</v>
      </c>
      <c r="J98" s="68">
        <v>308.43332975064487</v>
      </c>
      <c r="K98" s="68">
        <v>252.31264689022646</v>
      </c>
      <c r="L98" s="68">
        <v>220.25060189165947</v>
      </c>
      <c r="M98" s="68">
        <v>182.57155703640009</v>
      </c>
      <c r="N98" s="68">
        <v>148.64983877901977</v>
      </c>
      <c r="O98" s="68">
        <v>153.89048796216679</v>
      </c>
      <c r="P98" s="68">
        <v>143.09031137736488</v>
      </c>
      <c r="Q98" s="68">
        <v>133.98854256233878</v>
      </c>
      <c r="R98" s="172"/>
      <c r="T98" s="68">
        <v>133.92772049462008</v>
      </c>
      <c r="U98" s="68">
        <v>105.53396346844653</v>
      </c>
      <c r="V98" s="68">
        <v>72.5808031392571</v>
      </c>
      <c r="W98" s="68">
        <v>49.58481752471414</v>
      </c>
      <c r="X98" s="68">
        <v>34.237881233627867</v>
      </c>
      <c r="Y98" s="68">
        <v>24.636493208319273</v>
      </c>
      <c r="Z98" s="68">
        <v>18.815067646697571</v>
      </c>
      <c r="AA98" s="68">
        <v>15.327187963905221</v>
      </c>
      <c r="AC98" s="68">
        <v>104.3488758755243</v>
      </c>
      <c r="AD98" s="68">
        <v>70.107058413885511</v>
      </c>
      <c r="AE98" s="68">
        <v>46.32164391719062</v>
      </c>
      <c r="AF98" s="68">
        <v>24.431387742617709</v>
      </c>
      <c r="AG98" s="68">
        <v>17.193164662404293</v>
      </c>
      <c r="AH98" s="68">
        <v>13.701227653642803</v>
      </c>
      <c r="AI98" s="68">
        <v>13.001947757000549</v>
      </c>
      <c r="AK98" s="68">
        <v>104.3488758755243</v>
      </c>
      <c r="AL98" s="68">
        <v>70.107058413885511</v>
      </c>
      <c r="AM98" s="68">
        <v>46.32164391719062</v>
      </c>
      <c r="AN98" s="68">
        <v>24.431387742617709</v>
      </c>
      <c r="AO98" s="68">
        <v>17.193164662404293</v>
      </c>
      <c r="AP98" s="68">
        <v>13.701227653642803</v>
      </c>
      <c r="AQ98" s="68">
        <v>13.001947757000549</v>
      </c>
      <c r="AS98" s="68">
        <v>104.37303074554271</v>
      </c>
      <c r="AT98" s="68">
        <v>66.371515213073295</v>
      </c>
      <c r="AU98" s="68">
        <v>39.49199776889926</v>
      </c>
      <c r="AV98" s="68">
        <v>17.872746119569751</v>
      </c>
      <c r="AW98" s="68">
        <v>9.2583891344780209</v>
      </c>
      <c r="AX98" s="68">
        <v>4.5842995334507064</v>
      </c>
      <c r="AY98" s="68">
        <v>2.6169095448529034</v>
      </c>
      <c r="BA98" s="68">
        <v>104.37303074554271</v>
      </c>
      <c r="BB98" s="68">
        <v>66.371515213073295</v>
      </c>
      <c r="BC98" s="68">
        <v>39.49199776889926</v>
      </c>
      <c r="BD98" s="68">
        <v>17.872746119569751</v>
      </c>
      <c r="BE98" s="68">
        <v>9.2583891344780209</v>
      </c>
      <c r="BF98" s="68">
        <v>4.5842995334507064</v>
      </c>
      <c r="BG98" s="68">
        <v>2.6169095448529034</v>
      </c>
      <c r="BI98" s="68">
        <v>114.78757042865125</v>
      </c>
      <c r="BJ98" s="68">
        <v>101.18602890738363</v>
      </c>
      <c r="BK98" s="68">
        <v>93.700127179194155</v>
      </c>
      <c r="BL98" s="68">
        <v>89.59273271236043</v>
      </c>
      <c r="BM98" s="68">
        <v>86.960206179084409</v>
      </c>
      <c r="BN98" s="68">
        <v>84.499153738247387</v>
      </c>
      <c r="BO98" s="68">
        <v>81.623695308161999</v>
      </c>
      <c r="BQ98" s="12">
        <v>0</v>
      </c>
      <c r="BR98" s="12">
        <v>0</v>
      </c>
      <c r="BS98" s="12">
        <v>0</v>
      </c>
      <c r="BT98" s="12">
        <v>0</v>
      </c>
      <c r="BU98" s="12">
        <v>0</v>
      </c>
      <c r="BV98" s="12">
        <v>0</v>
      </c>
      <c r="BW98" s="12">
        <v>0</v>
      </c>
      <c r="BX98" s="12">
        <v>0</v>
      </c>
      <c r="BY98" s="11"/>
      <c r="BZ98" s="12">
        <v>0</v>
      </c>
      <c r="CA98" s="12">
        <v>0</v>
      </c>
      <c r="CB98" s="12">
        <v>0</v>
      </c>
      <c r="CC98" s="12">
        <v>0</v>
      </c>
      <c r="CD98" s="12">
        <v>0</v>
      </c>
      <c r="CE98" s="12">
        <v>0</v>
      </c>
      <c r="CF98" s="12">
        <v>0</v>
      </c>
      <c r="CG98" s="11"/>
      <c r="CH98" s="12">
        <v>0</v>
      </c>
      <c r="CI98" s="12">
        <v>0</v>
      </c>
      <c r="CJ98" s="12">
        <v>0</v>
      </c>
      <c r="CK98" s="12">
        <v>0</v>
      </c>
      <c r="CL98" s="12">
        <v>0</v>
      </c>
      <c r="CM98" s="12">
        <v>0</v>
      </c>
      <c r="CN98" s="12">
        <v>0</v>
      </c>
      <c r="CO98" s="11"/>
      <c r="CP98" s="12">
        <v>0</v>
      </c>
      <c r="CQ98" s="12">
        <v>0</v>
      </c>
      <c r="CR98" s="12">
        <v>0</v>
      </c>
      <c r="CS98" s="12">
        <v>0</v>
      </c>
      <c r="CT98" s="12">
        <v>0</v>
      </c>
      <c r="CU98" s="12">
        <v>0</v>
      </c>
      <c r="CV98" s="12">
        <v>0</v>
      </c>
      <c r="CW98" s="11"/>
      <c r="CX98" s="12">
        <v>0</v>
      </c>
      <c r="CY98" s="12">
        <v>0</v>
      </c>
      <c r="CZ98" s="12">
        <v>0</v>
      </c>
      <c r="DA98" s="12">
        <v>0</v>
      </c>
      <c r="DB98" s="12">
        <v>0</v>
      </c>
      <c r="DC98" s="12">
        <v>0</v>
      </c>
      <c r="DD98" s="12">
        <v>0</v>
      </c>
      <c r="DE98" s="11"/>
      <c r="DF98" s="12">
        <v>0</v>
      </c>
      <c r="DG98" s="12">
        <v>0</v>
      </c>
      <c r="DH98" s="12">
        <v>0</v>
      </c>
      <c r="DI98" s="12">
        <v>0</v>
      </c>
      <c r="DJ98" s="12">
        <v>0</v>
      </c>
      <c r="DK98" s="12">
        <v>0</v>
      </c>
      <c r="DL98" s="12">
        <v>0</v>
      </c>
      <c r="DM98" s="11"/>
      <c r="DN98" s="11"/>
      <c r="DO98" s="11"/>
      <c r="DP98" s="11"/>
      <c r="DQ98" s="11"/>
      <c r="DR98" s="11"/>
      <c r="DS98" s="11"/>
      <c r="DT98" s="11"/>
      <c r="DU98" s="11"/>
      <c r="DV98" s="11"/>
      <c r="DW98" s="11"/>
      <c r="DX98" s="11"/>
      <c r="DY98" s="11"/>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6"/>
      <c r="IV98" s="6"/>
      <c r="IW98" s="6"/>
      <c r="IX98" s="6"/>
      <c r="IY98" s="6"/>
      <c r="IZ98" s="6"/>
      <c r="JA98" s="6"/>
      <c r="JB98" s="6"/>
      <c r="JC98" s="6"/>
      <c r="JD98" s="6"/>
      <c r="JE98" s="6"/>
      <c r="JF98" s="6"/>
      <c r="JG98" s="6"/>
      <c r="JH98" s="6"/>
      <c r="JI98" s="6"/>
      <c r="JJ98" s="6"/>
      <c r="JK98" s="6"/>
      <c r="JL98" s="6"/>
      <c r="JM98" s="6"/>
      <c r="JN98" s="6"/>
      <c r="JO98" s="6"/>
      <c r="JP98" s="6"/>
      <c r="JQ98" s="6"/>
      <c r="JR98" s="6"/>
      <c r="JS98" s="6"/>
      <c r="JT98" s="6"/>
      <c r="JU98" s="6"/>
      <c r="JV98" s="6"/>
      <c r="JW98" s="6"/>
      <c r="JX98" s="6"/>
      <c r="JY98" s="6"/>
      <c r="JZ98" s="6"/>
      <c r="KA98" s="6"/>
      <c r="KB98" s="6"/>
      <c r="KC98" s="6"/>
      <c r="KD98" s="6"/>
      <c r="KE98" s="6"/>
      <c r="KF98" s="6"/>
      <c r="KG98" s="6"/>
      <c r="KH98" s="6"/>
      <c r="KI98" s="6"/>
      <c r="KJ98" s="6"/>
      <c r="KK98" s="6"/>
      <c r="KL98" s="6"/>
      <c r="KM98" s="6"/>
      <c r="KN98" s="6"/>
      <c r="KO98" s="6"/>
      <c r="KP98" s="6"/>
      <c r="KQ98" s="6"/>
      <c r="KR98" s="6"/>
      <c r="KS98" s="6"/>
      <c r="KT98" s="6"/>
      <c r="KU98" s="6"/>
      <c r="KV98" s="6"/>
      <c r="KW98" s="6"/>
      <c r="KX98" s="6"/>
      <c r="KY98" s="6"/>
      <c r="KZ98" s="6"/>
      <c r="LA98" s="6"/>
      <c r="LB98" s="6"/>
      <c r="LC98" s="6"/>
      <c r="LD98" s="6"/>
      <c r="LE98" s="6"/>
      <c r="LF98" s="6"/>
      <c r="LG98" s="6"/>
      <c r="LH98" s="6"/>
      <c r="LI98" s="6"/>
      <c r="LJ98" s="6"/>
      <c r="LK98" s="6"/>
      <c r="LL98" s="6"/>
      <c r="LM98" s="6"/>
      <c r="LN98" s="6"/>
      <c r="LO98" s="6"/>
      <c r="LP98" s="6"/>
      <c r="LQ98" s="6"/>
      <c r="LR98" s="6"/>
      <c r="LS98" s="6"/>
      <c r="LT98" s="6"/>
      <c r="LU98" s="6"/>
      <c r="LV98" s="6"/>
      <c r="LW98" s="6"/>
      <c r="LX98" s="6"/>
      <c r="LY98" s="6"/>
      <c r="LZ98" s="6"/>
      <c r="MA98" s="6"/>
      <c r="MB98" s="6"/>
      <c r="MC98" s="6"/>
      <c r="MD98" s="6"/>
      <c r="ME98" s="6"/>
      <c r="MF98" s="6"/>
      <c r="MG98" s="6"/>
      <c r="MH98" s="6"/>
      <c r="MI98" s="6"/>
      <c r="MJ98" s="6"/>
      <c r="MK98" s="6"/>
      <c r="ML98" s="6"/>
    </row>
    <row r="99" spans="1:350" x14ac:dyDescent="0.25">
      <c r="A99" s="6"/>
      <c r="B99" s="184" t="str">
        <f t="shared" si="4"/>
        <v>Gospodinjstva</v>
      </c>
      <c r="C99" s="79" t="s">
        <v>30</v>
      </c>
      <c r="D99" s="105" t="s">
        <v>16</v>
      </c>
      <c r="E99" s="68">
        <v>400.52665520206364</v>
      </c>
      <c r="F99" s="68">
        <v>377.14759959873885</v>
      </c>
      <c r="G99" s="68">
        <v>285.9458691602178</v>
      </c>
      <c r="H99" s="68">
        <v>315.24767483519628</v>
      </c>
      <c r="I99" s="68">
        <v>296.40139008311837</v>
      </c>
      <c r="J99" s="68">
        <v>308.43332975064487</v>
      </c>
      <c r="K99" s="68">
        <v>252.31264689022646</v>
      </c>
      <c r="L99" s="68">
        <v>220.25060189165947</v>
      </c>
      <c r="M99" s="68">
        <v>182.57155703640009</v>
      </c>
      <c r="N99" s="68">
        <v>148.64983877901977</v>
      </c>
      <c r="O99" s="68">
        <v>153.89048796216679</v>
      </c>
      <c r="P99" s="68">
        <v>143.09031137736488</v>
      </c>
      <c r="Q99" s="68">
        <v>133.98854256233878</v>
      </c>
      <c r="R99" s="172"/>
      <c r="T99" s="68">
        <v>133.92772049462008</v>
      </c>
      <c r="U99" s="68">
        <v>105.53396346844653</v>
      </c>
      <c r="V99" s="68">
        <v>72.5808031392571</v>
      </c>
      <c r="W99" s="68">
        <v>49.58481752471414</v>
      </c>
      <c r="X99" s="68">
        <v>34.237881233627867</v>
      </c>
      <c r="Y99" s="68">
        <v>24.636493208319273</v>
      </c>
      <c r="Z99" s="68">
        <v>18.815067646697571</v>
      </c>
      <c r="AA99" s="68">
        <v>15.327187963905221</v>
      </c>
      <c r="AC99" s="68">
        <v>104.3488758755243</v>
      </c>
      <c r="AD99" s="68">
        <v>70.107058413885511</v>
      </c>
      <c r="AE99" s="68">
        <v>46.32164391719062</v>
      </c>
      <c r="AF99" s="68">
        <v>24.431387742617709</v>
      </c>
      <c r="AG99" s="68">
        <v>17.193164662404293</v>
      </c>
      <c r="AH99" s="68">
        <v>13.701227653642803</v>
      </c>
      <c r="AI99" s="68">
        <v>13.001947757000549</v>
      </c>
      <c r="AK99" s="68">
        <v>104.3488758755243</v>
      </c>
      <c r="AL99" s="68">
        <v>70.107058413885511</v>
      </c>
      <c r="AM99" s="68">
        <v>46.32164391719062</v>
      </c>
      <c r="AN99" s="68">
        <v>24.431387742617709</v>
      </c>
      <c r="AO99" s="68">
        <v>17.193164662404293</v>
      </c>
      <c r="AP99" s="68">
        <v>13.701227653642803</v>
      </c>
      <c r="AQ99" s="68">
        <v>13.001947757000549</v>
      </c>
      <c r="AS99" s="68">
        <v>104.37303074554271</v>
      </c>
      <c r="AT99" s="68">
        <v>66.371515213073295</v>
      </c>
      <c r="AU99" s="68">
        <v>39.49199776889926</v>
      </c>
      <c r="AV99" s="68">
        <v>17.872746119569751</v>
      </c>
      <c r="AW99" s="68">
        <v>9.2583891344780209</v>
      </c>
      <c r="AX99" s="68">
        <v>4.5842995334507064</v>
      </c>
      <c r="AY99" s="68">
        <v>2.6169095448529034</v>
      </c>
      <c r="BA99" s="68">
        <v>104.37303074554271</v>
      </c>
      <c r="BB99" s="68">
        <v>66.371515213073295</v>
      </c>
      <c r="BC99" s="68">
        <v>39.49199776889926</v>
      </c>
      <c r="BD99" s="68">
        <v>17.872746119569751</v>
      </c>
      <c r="BE99" s="68">
        <v>9.2583891344780209</v>
      </c>
      <c r="BF99" s="68">
        <v>4.5842995334507064</v>
      </c>
      <c r="BG99" s="68">
        <v>2.6169095448529034</v>
      </c>
      <c r="BI99" s="68">
        <v>114.78757042865125</v>
      </c>
      <c r="BJ99" s="68">
        <v>101.18602890738363</v>
      </c>
      <c r="BK99" s="68">
        <v>93.700127179194155</v>
      </c>
      <c r="BL99" s="68">
        <v>89.59273271236043</v>
      </c>
      <c r="BM99" s="68">
        <v>86.960206179084409</v>
      </c>
      <c r="BN99" s="68">
        <v>84.499153738247387</v>
      </c>
      <c r="BO99" s="68">
        <v>81.623695308161999</v>
      </c>
      <c r="BQ99" s="12">
        <v>0</v>
      </c>
      <c r="BR99" s="12">
        <v>0</v>
      </c>
      <c r="BS99" s="12">
        <v>0</v>
      </c>
      <c r="BT99" s="12">
        <v>0</v>
      </c>
      <c r="BU99" s="12">
        <v>0</v>
      </c>
      <c r="BV99" s="12">
        <v>0</v>
      </c>
      <c r="BW99" s="12">
        <v>0</v>
      </c>
      <c r="BX99" s="12">
        <v>0</v>
      </c>
      <c r="BY99" s="11"/>
      <c r="BZ99" s="12">
        <v>0</v>
      </c>
      <c r="CA99" s="12">
        <v>0</v>
      </c>
      <c r="CB99" s="12">
        <v>0</v>
      </c>
      <c r="CC99" s="12">
        <v>0</v>
      </c>
      <c r="CD99" s="12">
        <v>0</v>
      </c>
      <c r="CE99" s="12">
        <v>0</v>
      </c>
      <c r="CF99" s="12">
        <v>0</v>
      </c>
      <c r="CG99" s="11"/>
      <c r="CH99" s="12">
        <v>0</v>
      </c>
      <c r="CI99" s="12">
        <v>0</v>
      </c>
      <c r="CJ99" s="12">
        <v>0</v>
      </c>
      <c r="CK99" s="12">
        <v>0</v>
      </c>
      <c r="CL99" s="12">
        <v>0</v>
      </c>
      <c r="CM99" s="12">
        <v>0</v>
      </c>
      <c r="CN99" s="12">
        <v>0</v>
      </c>
      <c r="CO99" s="11"/>
      <c r="CP99" s="12">
        <v>0</v>
      </c>
      <c r="CQ99" s="12">
        <v>0</v>
      </c>
      <c r="CR99" s="12">
        <v>0</v>
      </c>
      <c r="CS99" s="12">
        <v>0</v>
      </c>
      <c r="CT99" s="12">
        <v>0</v>
      </c>
      <c r="CU99" s="12">
        <v>0</v>
      </c>
      <c r="CV99" s="12">
        <v>0</v>
      </c>
      <c r="CW99" s="11"/>
      <c r="CX99" s="12">
        <v>0</v>
      </c>
      <c r="CY99" s="12">
        <v>0</v>
      </c>
      <c r="CZ99" s="12">
        <v>0</v>
      </c>
      <c r="DA99" s="12">
        <v>0</v>
      </c>
      <c r="DB99" s="12">
        <v>0</v>
      </c>
      <c r="DC99" s="12">
        <v>0</v>
      </c>
      <c r="DD99" s="12">
        <v>0</v>
      </c>
      <c r="DE99" s="11"/>
      <c r="DF99" s="12">
        <v>0</v>
      </c>
      <c r="DG99" s="12">
        <v>0</v>
      </c>
      <c r="DH99" s="12">
        <v>0</v>
      </c>
      <c r="DI99" s="12">
        <v>0</v>
      </c>
      <c r="DJ99" s="12">
        <v>0</v>
      </c>
      <c r="DK99" s="12">
        <v>0</v>
      </c>
      <c r="DL99" s="12">
        <v>0</v>
      </c>
      <c r="DM99" s="11"/>
      <c r="DN99" s="11"/>
      <c r="DO99" s="11"/>
      <c r="DP99" s="11"/>
      <c r="DQ99" s="11"/>
      <c r="DR99" s="11"/>
      <c r="DS99" s="11"/>
      <c r="DT99" s="11"/>
      <c r="DU99" s="11"/>
      <c r="DV99" s="11"/>
      <c r="DW99" s="11"/>
      <c r="DX99" s="11"/>
      <c r="DY99" s="11"/>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6"/>
      <c r="IN99" s="6"/>
      <c r="IO99" s="6"/>
      <c r="IP99" s="6"/>
      <c r="IQ99" s="6"/>
      <c r="IR99" s="6"/>
      <c r="IS99" s="6"/>
      <c r="IT99" s="6"/>
      <c r="IU99" s="6"/>
      <c r="IV99" s="6"/>
      <c r="IW99" s="6"/>
      <c r="IX99" s="6"/>
      <c r="IY99" s="6"/>
      <c r="IZ99" s="6"/>
      <c r="JA99" s="6"/>
      <c r="JB99" s="6"/>
      <c r="JC99" s="6"/>
      <c r="JD99" s="6"/>
      <c r="JE99" s="6"/>
      <c r="JF99" s="6"/>
      <c r="JG99" s="6"/>
      <c r="JH99" s="6"/>
      <c r="JI99" s="6"/>
      <c r="JJ99" s="6"/>
      <c r="JK99" s="6"/>
      <c r="JL99" s="6"/>
      <c r="JM99" s="6"/>
      <c r="JN99" s="6"/>
      <c r="JO99" s="6"/>
      <c r="JP99" s="6"/>
      <c r="JQ99" s="6"/>
      <c r="JR99" s="6"/>
      <c r="JS99" s="6"/>
      <c r="JT99" s="6"/>
      <c r="JU99" s="6"/>
      <c r="JV99" s="6"/>
      <c r="JW99" s="6"/>
      <c r="JX99" s="6"/>
      <c r="JY99" s="6"/>
      <c r="JZ99" s="6"/>
      <c r="KA99" s="6"/>
      <c r="KB99" s="6"/>
      <c r="KC99" s="6"/>
      <c r="KD99" s="6"/>
      <c r="KE99" s="6"/>
      <c r="KF99" s="6"/>
      <c r="KG99" s="6"/>
      <c r="KH99" s="6"/>
      <c r="KI99" s="6"/>
      <c r="KJ99" s="6"/>
      <c r="KK99" s="6"/>
      <c r="KL99" s="6"/>
      <c r="KM99" s="6"/>
      <c r="KN99" s="6"/>
      <c r="KO99" s="6"/>
      <c r="KP99" s="6"/>
      <c r="KQ99" s="6"/>
      <c r="KR99" s="6"/>
      <c r="KS99" s="6"/>
      <c r="KT99" s="6"/>
      <c r="KU99" s="6"/>
      <c r="KV99" s="6"/>
      <c r="KW99" s="6"/>
      <c r="KX99" s="6"/>
      <c r="KY99" s="6"/>
      <c r="KZ99" s="6"/>
      <c r="LA99" s="6"/>
      <c r="LB99" s="6"/>
      <c r="LC99" s="6"/>
      <c r="LD99" s="6"/>
      <c r="LE99" s="6"/>
      <c r="LF99" s="6"/>
      <c r="LG99" s="6"/>
      <c r="LH99" s="6"/>
      <c r="LI99" s="6"/>
      <c r="LJ99" s="6"/>
      <c r="LK99" s="6"/>
      <c r="LL99" s="6"/>
      <c r="LM99" s="6"/>
      <c r="LN99" s="6"/>
      <c r="LO99" s="6"/>
      <c r="LP99" s="6"/>
      <c r="LQ99" s="6"/>
      <c r="LR99" s="6"/>
      <c r="LS99" s="6"/>
      <c r="LT99" s="6"/>
      <c r="LU99" s="6"/>
      <c r="LV99" s="6"/>
      <c r="LW99" s="6"/>
      <c r="LX99" s="6"/>
      <c r="LY99" s="6"/>
      <c r="LZ99" s="6"/>
      <c r="MA99" s="6"/>
      <c r="MB99" s="6"/>
      <c r="MC99" s="6"/>
      <c r="MD99" s="6"/>
      <c r="ME99" s="6"/>
      <c r="MF99" s="6"/>
      <c r="MG99" s="6"/>
      <c r="MH99" s="6"/>
      <c r="MI99" s="6"/>
      <c r="MJ99" s="6"/>
      <c r="MK99" s="6"/>
      <c r="ML99" s="6"/>
    </row>
    <row r="100" spans="1:350" x14ac:dyDescent="0.25">
      <c r="A100" s="6"/>
      <c r="B100" s="184" t="str">
        <f t="shared" si="4"/>
        <v>Gospodinjstva</v>
      </c>
      <c r="C100" s="69" t="s">
        <v>77</v>
      </c>
      <c r="D100" s="105" t="s">
        <v>16</v>
      </c>
      <c r="E100" s="68"/>
      <c r="F100" s="68"/>
      <c r="G100" s="68"/>
      <c r="H100" s="68"/>
      <c r="I100" s="68"/>
      <c r="J100" s="68"/>
      <c r="K100" s="68"/>
      <c r="L100" s="68"/>
      <c r="M100" s="68"/>
      <c r="N100" s="68"/>
      <c r="O100" s="68"/>
      <c r="P100" s="68"/>
      <c r="Q100" s="68"/>
      <c r="R100" s="172"/>
      <c r="T100" s="68">
        <v>0</v>
      </c>
      <c r="U100" s="68">
        <v>0</v>
      </c>
      <c r="V100" s="68">
        <v>0</v>
      </c>
      <c r="W100" s="68">
        <v>0</v>
      </c>
      <c r="X100" s="68">
        <v>0</v>
      </c>
      <c r="Y100" s="68">
        <v>0</v>
      </c>
      <c r="Z100" s="68">
        <v>0</v>
      </c>
      <c r="AA100" s="68">
        <v>0</v>
      </c>
      <c r="AC100" s="68">
        <v>0</v>
      </c>
      <c r="AD100" s="68">
        <v>0</v>
      </c>
      <c r="AE100" s="68">
        <v>0</v>
      </c>
      <c r="AF100" s="68">
        <v>0</v>
      </c>
      <c r="AG100" s="68">
        <v>0</v>
      </c>
      <c r="AH100" s="68">
        <v>0</v>
      </c>
      <c r="AI100" s="68">
        <v>0</v>
      </c>
      <c r="AK100" s="68">
        <v>0</v>
      </c>
      <c r="AL100" s="68">
        <v>0</v>
      </c>
      <c r="AM100" s="68">
        <v>0</v>
      </c>
      <c r="AN100" s="68">
        <v>0</v>
      </c>
      <c r="AO100" s="68">
        <v>0</v>
      </c>
      <c r="AP100" s="68">
        <v>0</v>
      </c>
      <c r="AQ100" s="68">
        <v>0</v>
      </c>
      <c r="AS100" s="68">
        <v>0</v>
      </c>
      <c r="AT100" s="68">
        <v>0</v>
      </c>
      <c r="AU100" s="68">
        <v>0</v>
      </c>
      <c r="AV100" s="68">
        <v>0</v>
      </c>
      <c r="AW100" s="68">
        <v>0</v>
      </c>
      <c r="AX100" s="68">
        <v>0</v>
      </c>
      <c r="AY100" s="68">
        <v>0</v>
      </c>
      <c r="BA100" s="68">
        <v>0</v>
      </c>
      <c r="BB100" s="68">
        <v>0</v>
      </c>
      <c r="BC100" s="68">
        <v>0</v>
      </c>
      <c r="BD100" s="68">
        <v>0</v>
      </c>
      <c r="BE100" s="68">
        <v>0</v>
      </c>
      <c r="BF100" s="68">
        <v>0</v>
      </c>
      <c r="BG100" s="68">
        <v>0</v>
      </c>
      <c r="BI100" s="68">
        <v>0</v>
      </c>
      <c r="BJ100" s="68">
        <v>0</v>
      </c>
      <c r="BK100" s="68">
        <v>0</v>
      </c>
      <c r="BL100" s="68">
        <v>0</v>
      </c>
      <c r="BM100" s="68">
        <v>0</v>
      </c>
      <c r="BN100" s="68">
        <v>0</v>
      </c>
      <c r="BO100" s="68">
        <v>0</v>
      </c>
      <c r="BQ100" s="12">
        <v>0</v>
      </c>
      <c r="BR100" s="12">
        <v>0</v>
      </c>
      <c r="BS100" s="12">
        <v>0</v>
      </c>
      <c r="BT100" s="12">
        <v>0</v>
      </c>
      <c r="BU100" s="12">
        <v>0</v>
      </c>
      <c r="BV100" s="12">
        <v>0</v>
      </c>
      <c r="BW100" s="12">
        <v>0</v>
      </c>
      <c r="BX100" s="12">
        <v>0</v>
      </c>
      <c r="BY100" s="11"/>
      <c r="BZ100" s="12">
        <v>0</v>
      </c>
      <c r="CA100" s="12">
        <v>0</v>
      </c>
      <c r="CB100" s="12">
        <v>0</v>
      </c>
      <c r="CC100" s="12">
        <v>0</v>
      </c>
      <c r="CD100" s="12">
        <v>0</v>
      </c>
      <c r="CE100" s="12">
        <v>0</v>
      </c>
      <c r="CF100" s="12">
        <v>0</v>
      </c>
      <c r="CG100" s="11"/>
      <c r="CH100" s="12">
        <v>0</v>
      </c>
      <c r="CI100" s="12">
        <v>0</v>
      </c>
      <c r="CJ100" s="12">
        <v>0</v>
      </c>
      <c r="CK100" s="12">
        <v>0</v>
      </c>
      <c r="CL100" s="12">
        <v>0</v>
      </c>
      <c r="CM100" s="12">
        <v>0</v>
      </c>
      <c r="CN100" s="12">
        <v>0</v>
      </c>
      <c r="CO100" s="11"/>
      <c r="CP100" s="12">
        <v>0</v>
      </c>
      <c r="CQ100" s="12">
        <v>0</v>
      </c>
      <c r="CR100" s="12">
        <v>0</v>
      </c>
      <c r="CS100" s="12">
        <v>0</v>
      </c>
      <c r="CT100" s="12">
        <v>0</v>
      </c>
      <c r="CU100" s="12">
        <v>0</v>
      </c>
      <c r="CV100" s="12">
        <v>0</v>
      </c>
      <c r="CW100" s="11"/>
      <c r="CX100" s="12">
        <v>0</v>
      </c>
      <c r="CY100" s="12">
        <v>0</v>
      </c>
      <c r="CZ100" s="12">
        <v>0</v>
      </c>
      <c r="DA100" s="12">
        <v>0</v>
      </c>
      <c r="DB100" s="12">
        <v>0</v>
      </c>
      <c r="DC100" s="12">
        <v>0</v>
      </c>
      <c r="DD100" s="12">
        <v>0</v>
      </c>
      <c r="DE100" s="11"/>
      <c r="DF100" s="12">
        <v>0</v>
      </c>
      <c r="DG100" s="12">
        <v>0</v>
      </c>
      <c r="DH100" s="12">
        <v>0</v>
      </c>
      <c r="DI100" s="12">
        <v>0</v>
      </c>
      <c r="DJ100" s="12">
        <v>0</v>
      </c>
      <c r="DK100" s="12">
        <v>0</v>
      </c>
      <c r="DL100" s="12">
        <v>0</v>
      </c>
      <c r="DM100" s="11"/>
      <c r="DN100" s="11"/>
      <c r="DO100" s="11"/>
      <c r="DP100" s="11"/>
      <c r="DQ100" s="11"/>
      <c r="DR100" s="11"/>
      <c r="DS100" s="11"/>
      <c r="DT100" s="11"/>
      <c r="DU100" s="11"/>
      <c r="DV100" s="11"/>
      <c r="DW100" s="11"/>
      <c r="DX100" s="11"/>
      <c r="DY100" s="11"/>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6"/>
      <c r="IV100" s="6"/>
      <c r="IW100" s="6"/>
      <c r="IX100" s="6"/>
      <c r="IY100" s="6"/>
      <c r="IZ100" s="6"/>
      <c r="JA100" s="6"/>
      <c r="JB100" s="6"/>
      <c r="JC100" s="6"/>
      <c r="JD100" s="6"/>
      <c r="JE100" s="6"/>
      <c r="JF100" s="6"/>
      <c r="JG100" s="6"/>
      <c r="JH100" s="6"/>
      <c r="JI100" s="6"/>
      <c r="JJ100" s="6"/>
      <c r="JK100" s="6"/>
      <c r="JL100" s="6"/>
      <c r="JM100" s="6"/>
      <c r="JN100" s="6"/>
      <c r="JO100" s="6"/>
      <c r="JP100" s="6"/>
      <c r="JQ100" s="6"/>
      <c r="JR100" s="6"/>
      <c r="JS100" s="6"/>
      <c r="JT100" s="6"/>
      <c r="JU100" s="6"/>
      <c r="JV100" s="6"/>
      <c r="JW100" s="6"/>
      <c r="JX100" s="6"/>
      <c r="JY100" s="6"/>
      <c r="JZ100" s="6"/>
      <c r="KA100" s="6"/>
      <c r="KB100" s="6"/>
      <c r="KC100" s="6"/>
      <c r="KD100" s="6"/>
      <c r="KE100" s="6"/>
      <c r="KF100" s="6"/>
      <c r="KG100" s="6"/>
      <c r="KH100" s="6"/>
      <c r="KI100" s="6"/>
      <c r="KJ100" s="6"/>
      <c r="KK100" s="6"/>
      <c r="KL100" s="6"/>
      <c r="KM100" s="6"/>
      <c r="KN100" s="6"/>
      <c r="KO100" s="6"/>
      <c r="KP100" s="6"/>
      <c r="KQ100" s="6"/>
      <c r="KR100" s="6"/>
      <c r="KS100" s="6"/>
      <c r="KT100" s="6"/>
      <c r="KU100" s="6"/>
      <c r="KV100" s="6"/>
      <c r="KW100" s="6"/>
      <c r="KX100" s="6"/>
      <c r="KY100" s="6"/>
      <c r="KZ100" s="6"/>
      <c r="LA100" s="6"/>
      <c r="LB100" s="6"/>
      <c r="LC100" s="6"/>
      <c r="LD100" s="6"/>
      <c r="LE100" s="6"/>
      <c r="LF100" s="6"/>
      <c r="LG100" s="6"/>
      <c r="LH100" s="6"/>
      <c r="LI100" s="6"/>
      <c r="LJ100" s="6"/>
      <c r="LK100" s="6"/>
      <c r="LL100" s="6"/>
      <c r="LM100" s="6"/>
      <c r="LN100" s="6"/>
      <c r="LO100" s="6"/>
      <c r="LP100" s="6"/>
      <c r="LQ100" s="6"/>
      <c r="LR100" s="6"/>
      <c r="LS100" s="6"/>
      <c r="LT100" s="6"/>
      <c r="LU100" s="6"/>
      <c r="LV100" s="6"/>
      <c r="LW100" s="6"/>
      <c r="LX100" s="6"/>
      <c r="LY100" s="6"/>
      <c r="LZ100" s="6"/>
      <c r="MA100" s="6"/>
      <c r="MB100" s="6"/>
      <c r="MC100" s="6"/>
      <c r="MD100" s="6"/>
      <c r="ME100" s="6"/>
      <c r="MF100" s="6"/>
      <c r="MG100" s="6"/>
      <c r="MH100" s="6"/>
      <c r="MI100" s="6"/>
      <c r="MJ100" s="6"/>
      <c r="MK100" s="6"/>
      <c r="ML100" s="6"/>
    </row>
    <row r="101" spans="1:350" x14ac:dyDescent="0.25">
      <c r="A101" s="6"/>
      <c r="B101" s="184" t="str">
        <f t="shared" si="4"/>
        <v>Gospodinjstva</v>
      </c>
      <c r="C101" s="85" t="s">
        <v>29</v>
      </c>
      <c r="D101" s="105" t="s">
        <v>16</v>
      </c>
      <c r="E101" s="68">
        <v>98.528050253176659</v>
      </c>
      <c r="F101" s="68">
        <v>93.41844081398682</v>
      </c>
      <c r="G101" s="68">
        <v>85.301503104996655</v>
      </c>
      <c r="H101" s="68">
        <v>102.27195012897678</v>
      </c>
      <c r="I101" s="68">
        <v>106.0630556988631</v>
      </c>
      <c r="J101" s="68">
        <v>113.71526148848763</v>
      </c>
      <c r="K101" s="68">
        <v>113.23750730868443</v>
      </c>
      <c r="L101" s="68">
        <v>117.18650778637623</v>
      </c>
      <c r="M101" s="68">
        <v>114.40055794401452</v>
      </c>
      <c r="N101" s="68">
        <v>88.562765453329504</v>
      </c>
      <c r="O101" s="68">
        <v>103.47488143689691</v>
      </c>
      <c r="P101" s="68">
        <v>114.93365673067736</v>
      </c>
      <c r="Q101" s="68">
        <v>119.02101872551829</v>
      </c>
      <c r="R101" s="172"/>
      <c r="T101" s="68">
        <v>118.62480433069156</v>
      </c>
      <c r="U101" s="68">
        <v>119.67198509071231</v>
      </c>
      <c r="V101" s="68">
        <v>106.49209196983411</v>
      </c>
      <c r="W101" s="68">
        <v>92.594518046294041</v>
      </c>
      <c r="X101" s="68">
        <v>77.784686788083192</v>
      </c>
      <c r="Y101" s="68">
        <v>65.643745597114176</v>
      </c>
      <c r="Z101" s="68">
        <v>57.450290433926213</v>
      </c>
      <c r="AA101" s="68">
        <v>51.642696967278688</v>
      </c>
      <c r="AC101" s="68">
        <v>118.0607373734483</v>
      </c>
      <c r="AD101" s="68">
        <v>102.87133566600309</v>
      </c>
      <c r="AE101" s="68">
        <v>85.23799111802532</v>
      </c>
      <c r="AF101" s="68">
        <v>73.630347119233051</v>
      </c>
      <c r="AG101" s="68">
        <v>57.710496913922675</v>
      </c>
      <c r="AH101" s="68">
        <v>46.199026704936671</v>
      </c>
      <c r="AI101" s="68">
        <v>37.862124084072079</v>
      </c>
      <c r="AK101" s="68">
        <v>118.0607373734483</v>
      </c>
      <c r="AL101" s="68">
        <v>102.87133566600309</v>
      </c>
      <c r="AM101" s="68">
        <v>85.23799111802532</v>
      </c>
      <c r="AN101" s="68">
        <v>73.630347119233051</v>
      </c>
      <c r="AO101" s="68">
        <v>57.710496913922675</v>
      </c>
      <c r="AP101" s="68">
        <v>46.199026704936671</v>
      </c>
      <c r="AQ101" s="68">
        <v>37.862124084072079</v>
      </c>
      <c r="AS101" s="68">
        <v>117.43484902392557</v>
      </c>
      <c r="AT101" s="68">
        <v>94.502422702717965</v>
      </c>
      <c r="AU101" s="68">
        <v>68.12173667170994</v>
      </c>
      <c r="AV101" s="68">
        <v>48.508216222572585</v>
      </c>
      <c r="AW101" s="68">
        <v>28.957818553512606</v>
      </c>
      <c r="AX101" s="68">
        <v>15.87561736952723</v>
      </c>
      <c r="AY101" s="68">
        <v>7.6948298790230378</v>
      </c>
      <c r="BA101" s="68">
        <v>117.43484902392557</v>
      </c>
      <c r="BB101" s="68">
        <v>94.502422702717965</v>
      </c>
      <c r="BC101" s="68">
        <v>68.12173667170994</v>
      </c>
      <c r="BD101" s="68">
        <v>48.508216222572585</v>
      </c>
      <c r="BE101" s="68">
        <v>28.957818553512606</v>
      </c>
      <c r="BF101" s="68">
        <v>15.87561736952723</v>
      </c>
      <c r="BG101" s="68">
        <v>7.6948298790230378</v>
      </c>
      <c r="BI101" s="68">
        <v>129.11247874507541</v>
      </c>
      <c r="BJ101" s="68">
        <v>133.30007850410567</v>
      </c>
      <c r="BK101" s="68">
        <v>136.55998251990496</v>
      </c>
      <c r="BL101" s="68">
        <v>133.75801728694739</v>
      </c>
      <c r="BM101" s="68">
        <v>127.2117989003316</v>
      </c>
      <c r="BN101" s="68">
        <v>120.34048021634305</v>
      </c>
      <c r="BO101" s="68">
        <v>114.27689598921194</v>
      </c>
      <c r="BQ101" s="12">
        <v>0</v>
      </c>
      <c r="BR101" s="12">
        <v>0</v>
      </c>
      <c r="BS101" s="12">
        <v>0</v>
      </c>
      <c r="BT101" s="12">
        <v>0</v>
      </c>
      <c r="BU101" s="12">
        <v>0</v>
      </c>
      <c r="BV101" s="12">
        <v>0</v>
      </c>
      <c r="BW101" s="12">
        <v>0</v>
      </c>
      <c r="BX101" s="12">
        <v>0</v>
      </c>
      <c r="BY101" s="11"/>
      <c r="BZ101" s="12">
        <v>0</v>
      </c>
      <c r="CA101" s="12">
        <v>0</v>
      </c>
      <c r="CB101" s="12">
        <v>0</v>
      </c>
      <c r="CC101" s="12">
        <v>0</v>
      </c>
      <c r="CD101" s="12">
        <v>0</v>
      </c>
      <c r="CE101" s="12">
        <v>0</v>
      </c>
      <c r="CF101" s="12">
        <v>0</v>
      </c>
      <c r="CG101" s="11"/>
      <c r="CH101" s="12">
        <v>0</v>
      </c>
      <c r="CI101" s="12">
        <v>0</v>
      </c>
      <c r="CJ101" s="12">
        <v>0</v>
      </c>
      <c r="CK101" s="12">
        <v>0</v>
      </c>
      <c r="CL101" s="12">
        <v>0</v>
      </c>
      <c r="CM101" s="12">
        <v>0</v>
      </c>
      <c r="CN101" s="12">
        <v>0</v>
      </c>
      <c r="CO101" s="11"/>
      <c r="CP101" s="12">
        <v>0</v>
      </c>
      <c r="CQ101" s="12">
        <v>0</v>
      </c>
      <c r="CR101" s="12">
        <v>0</v>
      </c>
      <c r="CS101" s="12">
        <v>0</v>
      </c>
      <c r="CT101" s="12">
        <v>0</v>
      </c>
      <c r="CU101" s="12">
        <v>0</v>
      </c>
      <c r="CV101" s="12">
        <v>0</v>
      </c>
      <c r="CW101" s="11"/>
      <c r="CX101" s="12">
        <v>0</v>
      </c>
      <c r="CY101" s="12">
        <v>0</v>
      </c>
      <c r="CZ101" s="12">
        <v>0</v>
      </c>
      <c r="DA101" s="12">
        <v>0</v>
      </c>
      <c r="DB101" s="12">
        <v>0</v>
      </c>
      <c r="DC101" s="12">
        <v>0</v>
      </c>
      <c r="DD101" s="12">
        <v>0</v>
      </c>
      <c r="DE101" s="11"/>
      <c r="DF101" s="12">
        <v>0</v>
      </c>
      <c r="DG101" s="12">
        <v>0</v>
      </c>
      <c r="DH101" s="12">
        <v>0</v>
      </c>
      <c r="DI101" s="12">
        <v>0</v>
      </c>
      <c r="DJ101" s="12">
        <v>0</v>
      </c>
      <c r="DK101" s="12">
        <v>0</v>
      </c>
      <c r="DL101" s="12">
        <v>0</v>
      </c>
      <c r="DM101" s="11"/>
      <c r="DN101" s="11"/>
      <c r="DO101" s="11"/>
      <c r="DP101" s="11"/>
      <c r="DQ101" s="11"/>
      <c r="DR101" s="11"/>
      <c r="DS101" s="11"/>
      <c r="DT101" s="11"/>
      <c r="DU101" s="11"/>
      <c r="DV101" s="11"/>
      <c r="DW101" s="11"/>
      <c r="DX101" s="11"/>
      <c r="DY101" s="11"/>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c r="IF101" s="6"/>
      <c r="IG101" s="6"/>
      <c r="IH101" s="6"/>
      <c r="II101" s="6"/>
      <c r="IJ101" s="6"/>
      <c r="IK101" s="6"/>
      <c r="IL101" s="6"/>
      <c r="IM101" s="6"/>
      <c r="IN101" s="6"/>
      <c r="IO101" s="6"/>
      <c r="IP101" s="6"/>
      <c r="IQ101" s="6"/>
      <c r="IR101" s="6"/>
      <c r="IS101" s="6"/>
      <c r="IT101" s="6"/>
      <c r="IU101" s="6"/>
      <c r="IV101" s="6"/>
      <c r="IW101" s="6"/>
      <c r="IX101" s="6"/>
      <c r="IY101" s="6"/>
      <c r="IZ101" s="6"/>
      <c r="JA101" s="6"/>
      <c r="JB101" s="6"/>
      <c r="JC101" s="6"/>
      <c r="JD101" s="6"/>
      <c r="JE101" s="6"/>
      <c r="JF101" s="6"/>
      <c r="JG101" s="6"/>
      <c r="JH101" s="6"/>
      <c r="JI101" s="6"/>
      <c r="JJ101" s="6"/>
      <c r="JK101" s="6"/>
      <c r="JL101" s="6"/>
      <c r="JM101" s="6"/>
      <c r="JN101" s="6"/>
      <c r="JO101" s="6"/>
      <c r="JP101" s="6"/>
      <c r="JQ101" s="6"/>
      <c r="JR101" s="6"/>
      <c r="JS101" s="6"/>
      <c r="JT101" s="6"/>
      <c r="JU101" s="6"/>
      <c r="JV101" s="6"/>
      <c r="JW101" s="6"/>
      <c r="JX101" s="6"/>
      <c r="JY101" s="6"/>
      <c r="JZ101" s="6"/>
      <c r="KA101" s="6"/>
      <c r="KB101" s="6"/>
      <c r="KC101" s="6"/>
      <c r="KD101" s="6"/>
      <c r="KE101" s="6"/>
      <c r="KF101" s="6"/>
      <c r="KG101" s="6"/>
      <c r="KH101" s="6"/>
      <c r="KI101" s="6"/>
      <c r="KJ101" s="6"/>
      <c r="KK101" s="6"/>
      <c r="KL101" s="6"/>
      <c r="KM101" s="6"/>
      <c r="KN101" s="6"/>
      <c r="KO101" s="6"/>
      <c r="KP101" s="6"/>
      <c r="KQ101" s="6"/>
      <c r="KR101" s="6"/>
      <c r="KS101" s="6"/>
      <c r="KT101" s="6"/>
      <c r="KU101" s="6"/>
      <c r="KV101" s="6"/>
      <c r="KW101" s="6"/>
      <c r="KX101" s="6"/>
      <c r="KY101" s="6"/>
      <c r="KZ101" s="6"/>
      <c r="LA101" s="6"/>
      <c r="LB101" s="6"/>
      <c r="LC101" s="6"/>
      <c r="LD101" s="6"/>
      <c r="LE101" s="6"/>
      <c r="LF101" s="6"/>
      <c r="LG101" s="6"/>
      <c r="LH101" s="6"/>
      <c r="LI101" s="6"/>
      <c r="LJ101" s="6"/>
      <c r="LK101" s="6"/>
      <c r="LL101" s="6"/>
      <c r="LM101" s="6"/>
      <c r="LN101" s="6"/>
      <c r="LO101" s="6"/>
      <c r="LP101" s="6"/>
      <c r="LQ101" s="6"/>
      <c r="LR101" s="6"/>
      <c r="LS101" s="6"/>
      <c r="LT101" s="6"/>
      <c r="LU101" s="6"/>
      <c r="LV101" s="6"/>
      <c r="LW101" s="6"/>
      <c r="LX101" s="6"/>
      <c r="LY101" s="6"/>
      <c r="LZ101" s="6"/>
      <c r="MA101" s="6"/>
      <c r="MB101" s="6"/>
      <c r="MC101" s="6"/>
      <c r="MD101" s="6"/>
      <c r="ME101" s="6"/>
      <c r="MF101" s="6"/>
      <c r="MG101" s="6"/>
      <c r="MH101" s="6"/>
      <c r="MI101" s="6"/>
      <c r="MJ101" s="6"/>
      <c r="MK101" s="6"/>
      <c r="ML101" s="6"/>
    </row>
    <row r="102" spans="1:350" x14ac:dyDescent="0.25">
      <c r="A102" s="6"/>
      <c r="B102" s="184" t="str">
        <f t="shared" si="4"/>
        <v>Gospodinjstva</v>
      </c>
      <c r="C102" s="79" t="s">
        <v>28</v>
      </c>
      <c r="D102" s="105" t="s">
        <v>16</v>
      </c>
      <c r="E102" s="68">
        <v>98.528050253176659</v>
      </c>
      <c r="F102" s="68">
        <v>93.41844081398682</v>
      </c>
      <c r="G102" s="68">
        <v>85.301503104996655</v>
      </c>
      <c r="H102" s="68">
        <v>102.27195012897678</v>
      </c>
      <c r="I102" s="68">
        <v>106.0630556988631</v>
      </c>
      <c r="J102" s="68">
        <v>113.71526148848763</v>
      </c>
      <c r="K102" s="68">
        <v>113.23750730868443</v>
      </c>
      <c r="L102" s="68">
        <v>117.18650778637623</v>
      </c>
      <c r="M102" s="68">
        <v>114.40055794401452</v>
      </c>
      <c r="N102" s="68">
        <v>88.562765453329504</v>
      </c>
      <c r="O102" s="68">
        <v>103.47488143689691</v>
      </c>
      <c r="P102" s="68">
        <v>114.93365673067736</v>
      </c>
      <c r="Q102" s="68">
        <v>119.02101872551829</v>
      </c>
      <c r="R102" s="172"/>
      <c r="T102" s="68">
        <v>118.62480433069156</v>
      </c>
      <c r="U102" s="68">
        <v>119.67198509071231</v>
      </c>
      <c r="V102" s="68">
        <v>106.49209196983411</v>
      </c>
      <c r="W102" s="68">
        <v>92.594518046294041</v>
      </c>
      <c r="X102" s="68">
        <v>77.784686788083192</v>
      </c>
      <c r="Y102" s="68">
        <v>65.643745597114176</v>
      </c>
      <c r="Z102" s="68">
        <v>57.450290433926213</v>
      </c>
      <c r="AA102" s="68">
        <v>51.642696967278688</v>
      </c>
      <c r="AC102" s="68">
        <v>118.0607373734483</v>
      </c>
      <c r="AD102" s="68">
        <v>102.87133566600309</v>
      </c>
      <c r="AE102" s="68">
        <v>85.23799111802532</v>
      </c>
      <c r="AF102" s="68">
        <v>69.948829763271348</v>
      </c>
      <c r="AG102" s="68">
        <v>51.939447222530319</v>
      </c>
      <c r="AH102" s="68">
        <v>34.649270028702503</v>
      </c>
      <c r="AI102" s="68">
        <v>15.144849633629047</v>
      </c>
      <c r="AK102" s="68">
        <v>118.0607373734483</v>
      </c>
      <c r="AL102" s="68">
        <v>102.87133566600309</v>
      </c>
      <c r="AM102" s="68">
        <v>85.23799111802532</v>
      </c>
      <c r="AN102" s="68">
        <v>69.948829763271348</v>
      </c>
      <c r="AO102" s="68">
        <v>51.939447222530319</v>
      </c>
      <c r="AP102" s="68">
        <v>34.649270028702503</v>
      </c>
      <c r="AQ102" s="68">
        <v>15.144849633629047</v>
      </c>
      <c r="AS102" s="68">
        <v>117.43484902392557</v>
      </c>
      <c r="AT102" s="68">
        <v>94.502422702717965</v>
      </c>
      <c r="AU102" s="68">
        <v>61.309563004539086</v>
      </c>
      <c r="AV102" s="68">
        <v>41.231983789186764</v>
      </c>
      <c r="AW102" s="68">
        <v>21.718363915134454</v>
      </c>
      <c r="AX102" s="68">
        <v>6.350246947810982</v>
      </c>
      <c r="AY102" s="68">
        <v>0</v>
      </c>
      <c r="BA102" s="68">
        <v>117.43484902392557</v>
      </c>
      <c r="BB102" s="68">
        <v>94.502422702717965</v>
      </c>
      <c r="BC102" s="68">
        <v>61.309563004539086</v>
      </c>
      <c r="BD102" s="68">
        <v>41.231983789186764</v>
      </c>
      <c r="BE102" s="68">
        <v>21.718363915134454</v>
      </c>
      <c r="BF102" s="68">
        <v>6.350246947810982</v>
      </c>
      <c r="BG102" s="68">
        <v>0</v>
      </c>
      <c r="BI102" s="68">
        <v>129.11247874507541</v>
      </c>
      <c r="BJ102" s="68">
        <v>133.30007850410567</v>
      </c>
      <c r="BK102" s="68">
        <v>136.55998251990496</v>
      </c>
      <c r="BL102" s="68">
        <v>133.75801728694739</v>
      </c>
      <c r="BM102" s="68">
        <v>127.2117989003316</v>
      </c>
      <c r="BN102" s="68">
        <v>120.34048021634305</v>
      </c>
      <c r="BO102" s="68">
        <v>114.27689598921194</v>
      </c>
      <c r="BQ102" s="12">
        <v>0</v>
      </c>
      <c r="BR102" s="12">
        <v>0</v>
      </c>
      <c r="BS102" s="12">
        <v>0</v>
      </c>
      <c r="BT102" s="12">
        <v>0</v>
      </c>
      <c r="BU102" s="12">
        <v>0</v>
      </c>
      <c r="BV102" s="12">
        <v>0</v>
      </c>
      <c r="BW102" s="12">
        <v>0</v>
      </c>
      <c r="BX102" s="12">
        <v>0</v>
      </c>
      <c r="BY102" s="13"/>
      <c r="BZ102" s="12">
        <v>0</v>
      </c>
      <c r="CA102" s="12">
        <v>0</v>
      </c>
      <c r="CB102" s="12">
        <v>0</v>
      </c>
      <c r="CC102" s="12">
        <v>0</v>
      </c>
      <c r="CD102" s="12">
        <v>0</v>
      </c>
      <c r="CE102" s="12">
        <v>0</v>
      </c>
      <c r="CF102" s="12">
        <v>0</v>
      </c>
      <c r="CG102" s="11"/>
      <c r="CH102" s="12">
        <v>0</v>
      </c>
      <c r="CI102" s="12">
        <v>0</v>
      </c>
      <c r="CJ102" s="12">
        <v>0</v>
      </c>
      <c r="CK102" s="12">
        <v>0</v>
      </c>
      <c r="CL102" s="12">
        <v>0</v>
      </c>
      <c r="CM102" s="12">
        <v>0</v>
      </c>
      <c r="CN102" s="12">
        <v>0</v>
      </c>
      <c r="CO102" s="11"/>
      <c r="CP102" s="12">
        <v>0</v>
      </c>
      <c r="CQ102" s="12">
        <v>0</v>
      </c>
      <c r="CR102" s="12">
        <v>0</v>
      </c>
      <c r="CS102" s="12">
        <v>0</v>
      </c>
      <c r="CT102" s="12">
        <v>0</v>
      </c>
      <c r="CU102" s="12">
        <v>0</v>
      </c>
      <c r="CV102" s="12">
        <v>0</v>
      </c>
      <c r="CW102" s="11"/>
      <c r="CX102" s="12">
        <v>0</v>
      </c>
      <c r="CY102" s="12">
        <v>0</v>
      </c>
      <c r="CZ102" s="12">
        <v>0</v>
      </c>
      <c r="DA102" s="12">
        <v>0</v>
      </c>
      <c r="DB102" s="12">
        <v>0</v>
      </c>
      <c r="DC102" s="12">
        <v>0</v>
      </c>
      <c r="DD102" s="12">
        <v>0</v>
      </c>
      <c r="DE102" s="11"/>
      <c r="DF102" s="12">
        <v>0</v>
      </c>
      <c r="DG102" s="12">
        <v>0</v>
      </c>
      <c r="DH102" s="12">
        <v>0</v>
      </c>
      <c r="DI102" s="12">
        <v>0</v>
      </c>
      <c r="DJ102" s="12">
        <v>0</v>
      </c>
      <c r="DK102" s="12">
        <v>0</v>
      </c>
      <c r="DL102" s="12">
        <v>0</v>
      </c>
      <c r="DM102" s="11"/>
      <c r="DN102" s="11"/>
      <c r="DO102" s="11"/>
      <c r="DP102" s="11"/>
      <c r="DQ102" s="11"/>
      <c r="DR102" s="11"/>
      <c r="DS102" s="11"/>
      <c r="DT102" s="11"/>
      <c r="DU102" s="11"/>
      <c r="DV102" s="11"/>
      <c r="DW102" s="11"/>
      <c r="DX102" s="11"/>
      <c r="DY102" s="11"/>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c r="IF102" s="6"/>
      <c r="IG102" s="6"/>
      <c r="IH102" s="6"/>
      <c r="II102" s="6"/>
      <c r="IJ102" s="6"/>
      <c r="IK102" s="6"/>
      <c r="IL102" s="6"/>
      <c r="IM102" s="6"/>
      <c r="IN102" s="6"/>
      <c r="IO102" s="6"/>
      <c r="IP102" s="6"/>
      <c r="IQ102" s="6"/>
      <c r="IR102" s="6"/>
      <c r="IS102" s="6"/>
      <c r="IT102" s="6"/>
      <c r="IU102" s="6"/>
      <c r="IV102" s="6"/>
      <c r="IW102" s="6"/>
      <c r="IX102" s="6"/>
      <c r="IY102" s="6"/>
      <c r="IZ102" s="6"/>
      <c r="JA102" s="6"/>
      <c r="JB102" s="6"/>
      <c r="JC102" s="6"/>
      <c r="JD102" s="6"/>
      <c r="JE102" s="6"/>
      <c r="JF102" s="6"/>
      <c r="JG102" s="6"/>
      <c r="JH102" s="6"/>
      <c r="JI102" s="6"/>
      <c r="JJ102" s="6"/>
      <c r="JK102" s="6"/>
      <c r="JL102" s="6"/>
      <c r="JM102" s="6"/>
      <c r="JN102" s="6"/>
      <c r="JO102" s="6"/>
      <c r="JP102" s="6"/>
      <c r="JQ102" s="6"/>
      <c r="JR102" s="6"/>
      <c r="JS102" s="6"/>
      <c r="JT102" s="6"/>
      <c r="JU102" s="6"/>
      <c r="JV102" s="6"/>
      <c r="JW102" s="6"/>
      <c r="JX102" s="6"/>
      <c r="JY102" s="6"/>
      <c r="JZ102" s="6"/>
      <c r="KA102" s="6"/>
      <c r="KB102" s="6"/>
      <c r="KC102" s="6"/>
      <c r="KD102" s="6"/>
      <c r="KE102" s="6"/>
      <c r="KF102" s="6"/>
      <c r="KG102" s="6"/>
      <c r="KH102" s="6"/>
      <c r="KI102" s="6"/>
      <c r="KJ102" s="6"/>
      <c r="KK102" s="6"/>
      <c r="KL102" s="6"/>
      <c r="KM102" s="6"/>
      <c r="KN102" s="6"/>
      <c r="KO102" s="6"/>
      <c r="KP102" s="6"/>
      <c r="KQ102" s="6"/>
      <c r="KR102" s="6"/>
      <c r="KS102" s="6"/>
      <c r="KT102" s="6"/>
      <c r="KU102" s="6"/>
      <c r="KV102" s="6"/>
      <c r="KW102" s="6"/>
      <c r="KX102" s="6"/>
      <c r="KY102" s="6"/>
      <c r="KZ102" s="6"/>
      <c r="LA102" s="6"/>
      <c r="LB102" s="6"/>
      <c r="LC102" s="6"/>
      <c r="LD102" s="6"/>
      <c r="LE102" s="6"/>
      <c r="LF102" s="6"/>
      <c r="LG102" s="6"/>
      <c r="LH102" s="6"/>
      <c r="LI102" s="6"/>
      <c r="LJ102" s="6"/>
      <c r="LK102" s="6"/>
      <c r="LL102" s="6"/>
      <c r="LM102" s="6"/>
      <c r="LN102" s="6"/>
      <c r="LO102" s="6"/>
      <c r="LP102" s="6"/>
      <c r="LQ102" s="6"/>
      <c r="LR102" s="6"/>
      <c r="LS102" s="6"/>
      <c r="LT102" s="6"/>
      <c r="LU102" s="6"/>
      <c r="LV102" s="6"/>
      <c r="LW102" s="6"/>
      <c r="LX102" s="6"/>
      <c r="LY102" s="6"/>
      <c r="LZ102" s="6"/>
      <c r="MA102" s="6"/>
      <c r="MB102" s="6"/>
      <c r="MC102" s="6"/>
      <c r="MD102" s="6"/>
      <c r="ME102" s="6"/>
      <c r="MF102" s="6"/>
      <c r="MG102" s="6"/>
      <c r="MH102" s="6"/>
      <c r="MI102" s="6"/>
      <c r="MJ102" s="6"/>
      <c r="MK102" s="6"/>
      <c r="ML102" s="6"/>
    </row>
    <row r="103" spans="1:350" x14ac:dyDescent="0.25">
      <c r="A103" s="6"/>
      <c r="B103" s="184" t="str">
        <f t="shared" si="4"/>
        <v>Gospodinjstva</v>
      </c>
      <c r="C103" s="71" t="s">
        <v>78</v>
      </c>
      <c r="D103" s="105" t="s">
        <v>16</v>
      </c>
      <c r="E103" s="68"/>
      <c r="F103" s="68"/>
      <c r="G103" s="68"/>
      <c r="H103" s="68"/>
      <c r="I103" s="68"/>
      <c r="J103" s="68"/>
      <c r="K103" s="68"/>
      <c r="L103" s="68"/>
      <c r="M103" s="68"/>
      <c r="N103" s="68"/>
      <c r="O103" s="68"/>
      <c r="P103" s="68"/>
      <c r="Q103" s="68"/>
      <c r="R103" s="172"/>
      <c r="T103" s="68">
        <v>0</v>
      </c>
      <c r="U103" s="68">
        <v>0</v>
      </c>
      <c r="V103" s="68">
        <v>0</v>
      </c>
      <c r="W103" s="68">
        <v>0</v>
      </c>
      <c r="X103" s="68">
        <v>0</v>
      </c>
      <c r="Y103" s="68">
        <v>0</v>
      </c>
      <c r="Z103" s="68">
        <v>0</v>
      </c>
      <c r="AA103" s="68">
        <v>0</v>
      </c>
      <c r="AC103" s="68">
        <v>0</v>
      </c>
      <c r="AD103" s="68">
        <v>0</v>
      </c>
      <c r="AE103" s="68">
        <v>0</v>
      </c>
      <c r="AF103" s="68">
        <v>3.6815173559617049</v>
      </c>
      <c r="AG103" s="68">
        <v>5.7710496913923492</v>
      </c>
      <c r="AH103" s="68">
        <v>11.549756676234168</v>
      </c>
      <c r="AI103" s="68">
        <v>22.717274450443032</v>
      </c>
      <c r="AK103" s="68">
        <v>0</v>
      </c>
      <c r="AL103" s="68">
        <v>0</v>
      </c>
      <c r="AM103" s="68">
        <v>0</v>
      </c>
      <c r="AN103" s="68">
        <v>3.6815173559617049</v>
      </c>
      <c r="AO103" s="68">
        <v>5.7710496913923492</v>
      </c>
      <c r="AP103" s="68">
        <v>11.549756676234168</v>
      </c>
      <c r="AQ103" s="68">
        <v>22.717274450443032</v>
      </c>
      <c r="AS103" s="68">
        <v>0</v>
      </c>
      <c r="AT103" s="68">
        <v>0</v>
      </c>
      <c r="AU103" s="68">
        <v>6.8121736671708488</v>
      </c>
      <c r="AV103" s="68">
        <v>7.276232433385819</v>
      </c>
      <c r="AW103" s="68">
        <v>7.2394546383781515</v>
      </c>
      <c r="AX103" s="68">
        <v>9.5253704217162465</v>
      </c>
      <c r="AY103" s="68">
        <v>7.6948298790230378</v>
      </c>
      <c r="BA103" s="68">
        <v>0</v>
      </c>
      <c r="BB103" s="68">
        <v>0</v>
      </c>
      <c r="BC103" s="68">
        <v>6.8121736671708488</v>
      </c>
      <c r="BD103" s="68">
        <v>7.276232433385819</v>
      </c>
      <c r="BE103" s="68">
        <v>7.2394546383781515</v>
      </c>
      <c r="BF103" s="68">
        <v>9.5253704217162465</v>
      </c>
      <c r="BG103" s="68">
        <v>7.6948298790230378</v>
      </c>
      <c r="BI103" s="68">
        <v>0</v>
      </c>
      <c r="BJ103" s="68">
        <v>0</v>
      </c>
      <c r="BK103" s="68">
        <v>0</v>
      </c>
      <c r="BL103" s="68">
        <v>0</v>
      </c>
      <c r="BM103" s="68">
        <v>0</v>
      </c>
      <c r="BN103" s="68">
        <v>0</v>
      </c>
      <c r="BO103" s="68">
        <v>0</v>
      </c>
      <c r="BQ103" s="12">
        <v>0</v>
      </c>
      <c r="BR103" s="12">
        <v>0</v>
      </c>
      <c r="BS103" s="12">
        <v>0</v>
      </c>
      <c r="BT103" s="12">
        <v>0</v>
      </c>
      <c r="BU103" s="12">
        <v>0</v>
      </c>
      <c r="BV103" s="12">
        <v>0</v>
      </c>
      <c r="BW103" s="12">
        <v>0</v>
      </c>
      <c r="BX103" s="12">
        <v>0</v>
      </c>
      <c r="BY103" s="13"/>
      <c r="BZ103" s="12">
        <v>0</v>
      </c>
      <c r="CA103" s="12">
        <v>0</v>
      </c>
      <c r="CB103" s="12">
        <v>0</v>
      </c>
      <c r="CC103" s="12">
        <v>0</v>
      </c>
      <c r="CD103" s="12">
        <v>0</v>
      </c>
      <c r="CE103" s="12">
        <v>0</v>
      </c>
      <c r="CF103" s="12">
        <v>0</v>
      </c>
      <c r="CG103" s="11"/>
      <c r="CH103" s="12">
        <v>0</v>
      </c>
      <c r="CI103" s="12">
        <v>0</v>
      </c>
      <c r="CJ103" s="12">
        <v>0</v>
      </c>
      <c r="CK103" s="12">
        <v>0</v>
      </c>
      <c r="CL103" s="12">
        <v>0</v>
      </c>
      <c r="CM103" s="12">
        <v>0</v>
      </c>
      <c r="CN103" s="12">
        <v>0</v>
      </c>
      <c r="CO103" s="11"/>
      <c r="CP103" s="12">
        <v>0</v>
      </c>
      <c r="CQ103" s="12">
        <v>0</v>
      </c>
      <c r="CR103" s="12">
        <v>0</v>
      </c>
      <c r="CS103" s="12">
        <v>0</v>
      </c>
      <c r="CT103" s="12">
        <v>0</v>
      </c>
      <c r="CU103" s="12">
        <v>0</v>
      </c>
      <c r="CV103" s="12">
        <v>0</v>
      </c>
      <c r="CW103" s="11"/>
      <c r="CX103" s="12">
        <v>0</v>
      </c>
      <c r="CY103" s="12">
        <v>0</v>
      </c>
      <c r="CZ103" s="12">
        <v>0</v>
      </c>
      <c r="DA103" s="12">
        <v>0</v>
      </c>
      <c r="DB103" s="12">
        <v>0</v>
      </c>
      <c r="DC103" s="12">
        <v>0</v>
      </c>
      <c r="DD103" s="12">
        <v>0</v>
      </c>
      <c r="DE103" s="11"/>
      <c r="DF103" s="12">
        <v>0</v>
      </c>
      <c r="DG103" s="12">
        <v>0</v>
      </c>
      <c r="DH103" s="12">
        <v>0</v>
      </c>
      <c r="DI103" s="12">
        <v>0</v>
      </c>
      <c r="DJ103" s="12">
        <v>0</v>
      </c>
      <c r="DK103" s="12">
        <v>0</v>
      </c>
      <c r="DL103" s="12">
        <v>0</v>
      </c>
      <c r="DM103" s="11"/>
      <c r="DN103" s="11"/>
      <c r="DO103" s="11"/>
      <c r="DP103" s="11"/>
      <c r="DQ103" s="11"/>
      <c r="DR103" s="11"/>
      <c r="DS103" s="11"/>
      <c r="DT103" s="11"/>
      <c r="DU103" s="11"/>
      <c r="DV103" s="11"/>
      <c r="DW103" s="11"/>
      <c r="DX103" s="11"/>
      <c r="DY103" s="11"/>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c r="IF103" s="6"/>
      <c r="IG103" s="6"/>
      <c r="IH103" s="6"/>
      <c r="II103" s="6"/>
      <c r="IJ103" s="6"/>
      <c r="IK103" s="6"/>
      <c r="IL103" s="6"/>
      <c r="IM103" s="6"/>
      <c r="IN103" s="6"/>
      <c r="IO103" s="6"/>
      <c r="IP103" s="6"/>
      <c r="IQ103" s="6"/>
      <c r="IR103" s="6"/>
      <c r="IS103" s="6"/>
      <c r="IT103" s="6"/>
      <c r="IU103" s="6"/>
      <c r="IV103" s="6"/>
      <c r="IW103" s="6"/>
      <c r="IX103" s="6"/>
      <c r="IY103" s="6"/>
      <c r="IZ103" s="6"/>
      <c r="JA103" s="6"/>
      <c r="JB103" s="6"/>
      <c r="JC103" s="6"/>
      <c r="JD103" s="6"/>
      <c r="JE103" s="6"/>
      <c r="JF103" s="6"/>
      <c r="JG103" s="6"/>
      <c r="JH103" s="6"/>
      <c r="JI103" s="6"/>
      <c r="JJ103" s="6"/>
      <c r="JK103" s="6"/>
      <c r="JL103" s="6"/>
      <c r="JM103" s="6"/>
      <c r="JN103" s="6"/>
      <c r="JO103" s="6"/>
      <c r="JP103" s="6"/>
      <c r="JQ103" s="6"/>
      <c r="JR103" s="6"/>
      <c r="JS103" s="6"/>
      <c r="JT103" s="6"/>
      <c r="JU103" s="6"/>
      <c r="JV103" s="6"/>
      <c r="JW103" s="6"/>
      <c r="JX103" s="6"/>
      <c r="JY103" s="6"/>
      <c r="JZ103" s="6"/>
      <c r="KA103" s="6"/>
      <c r="KB103" s="6"/>
      <c r="KC103" s="6"/>
      <c r="KD103" s="6"/>
      <c r="KE103" s="6"/>
      <c r="KF103" s="6"/>
      <c r="KG103" s="6"/>
      <c r="KH103" s="6"/>
      <c r="KI103" s="6"/>
      <c r="KJ103" s="6"/>
      <c r="KK103" s="6"/>
      <c r="KL103" s="6"/>
      <c r="KM103" s="6"/>
      <c r="KN103" s="6"/>
      <c r="KO103" s="6"/>
      <c r="KP103" s="6"/>
      <c r="KQ103" s="6"/>
      <c r="KR103" s="6"/>
      <c r="KS103" s="6"/>
      <c r="KT103" s="6"/>
      <c r="KU103" s="6"/>
      <c r="KV103" s="6"/>
      <c r="KW103" s="6"/>
      <c r="KX103" s="6"/>
      <c r="KY103" s="6"/>
      <c r="KZ103" s="6"/>
      <c r="LA103" s="6"/>
      <c r="LB103" s="6"/>
      <c r="LC103" s="6"/>
      <c r="LD103" s="6"/>
      <c r="LE103" s="6"/>
      <c r="LF103" s="6"/>
      <c r="LG103" s="6"/>
      <c r="LH103" s="6"/>
      <c r="LI103" s="6"/>
      <c r="LJ103" s="6"/>
      <c r="LK103" s="6"/>
      <c r="LL103" s="6"/>
      <c r="LM103" s="6"/>
      <c r="LN103" s="6"/>
      <c r="LO103" s="6"/>
      <c r="LP103" s="6"/>
      <c r="LQ103" s="6"/>
      <c r="LR103" s="6"/>
      <c r="LS103" s="6"/>
      <c r="LT103" s="6"/>
      <c r="LU103" s="6"/>
      <c r="LV103" s="6"/>
      <c r="LW103" s="6"/>
      <c r="LX103" s="6"/>
      <c r="LY103" s="6"/>
      <c r="LZ103" s="6"/>
      <c r="MA103" s="6"/>
      <c r="MB103" s="6"/>
      <c r="MC103" s="6"/>
      <c r="MD103" s="6"/>
      <c r="ME103" s="6"/>
      <c r="MF103" s="6"/>
      <c r="MG103" s="6"/>
      <c r="MH103" s="6"/>
      <c r="MI103" s="6"/>
      <c r="MJ103" s="6"/>
      <c r="MK103" s="6"/>
      <c r="ML103" s="6"/>
    </row>
    <row r="104" spans="1:350" x14ac:dyDescent="0.25">
      <c r="A104" s="6"/>
      <c r="B104" s="184" t="str">
        <f t="shared" si="4"/>
        <v>Gospodinjstva</v>
      </c>
      <c r="C104" s="85" t="s">
        <v>24</v>
      </c>
      <c r="D104" s="105" t="s">
        <v>16</v>
      </c>
      <c r="E104" s="68">
        <v>324.18553549250021</v>
      </c>
      <c r="F104" s="68">
        <v>324.18553549250021</v>
      </c>
      <c r="G104" s="68">
        <v>324.18553549250021</v>
      </c>
      <c r="H104" s="68">
        <v>324.18553549250021</v>
      </c>
      <c r="I104" s="68">
        <v>515.54886787044995</v>
      </c>
      <c r="J104" s="68">
        <v>525.078819145887</v>
      </c>
      <c r="K104" s="68">
        <v>532.81742619661793</v>
      </c>
      <c r="L104" s="68">
        <v>525.62816470813027</v>
      </c>
      <c r="M104" s="68">
        <v>547.10041081494217</v>
      </c>
      <c r="N104" s="68">
        <v>444.30113690646789</v>
      </c>
      <c r="O104" s="68">
        <v>501.02703735549824</v>
      </c>
      <c r="P104" s="68">
        <v>526.511894525652</v>
      </c>
      <c r="Q104" s="68">
        <v>502.19738224897299</v>
      </c>
      <c r="R104" s="172"/>
      <c r="T104" s="68">
        <v>518.77056446242534</v>
      </c>
      <c r="U104" s="68">
        <v>457.72079742341174</v>
      </c>
      <c r="V104" s="68">
        <v>374.33361088354673</v>
      </c>
      <c r="W104" s="68">
        <v>318.34180373692527</v>
      </c>
      <c r="X104" s="68">
        <v>282.71630337864423</v>
      </c>
      <c r="Y104" s="68">
        <v>262.57517128359251</v>
      </c>
      <c r="Z104" s="68">
        <v>253.46305438288985</v>
      </c>
      <c r="AA104" s="68">
        <v>246.28167920110778</v>
      </c>
      <c r="AC104" s="68">
        <v>453.82853819789977</v>
      </c>
      <c r="AD104" s="68">
        <v>368.02772460442725</v>
      </c>
      <c r="AE104" s="68">
        <v>314.09541967108015</v>
      </c>
      <c r="AF104" s="68">
        <v>280.4379317404032</v>
      </c>
      <c r="AG104" s="68">
        <v>263.4207770985833</v>
      </c>
      <c r="AH104" s="68">
        <v>257.12503364200165</v>
      </c>
      <c r="AI104" s="68">
        <v>256.04579401944238</v>
      </c>
      <c r="AK104" s="68">
        <v>453.82853819789977</v>
      </c>
      <c r="AL104" s="68">
        <v>368.02772460442725</v>
      </c>
      <c r="AM104" s="68">
        <v>314.09541967108015</v>
      </c>
      <c r="AN104" s="68">
        <v>280.4379317404032</v>
      </c>
      <c r="AO104" s="68">
        <v>263.4207770985833</v>
      </c>
      <c r="AP104" s="68">
        <v>257.12503364200165</v>
      </c>
      <c r="AQ104" s="68">
        <v>256.04579401944238</v>
      </c>
      <c r="AS104" s="68">
        <v>456.29496951215418</v>
      </c>
      <c r="AT104" s="68">
        <v>371.88882837158656</v>
      </c>
      <c r="AU104" s="68">
        <v>320.21224745893255</v>
      </c>
      <c r="AV104" s="68">
        <v>287.71899469267015</v>
      </c>
      <c r="AW104" s="68">
        <v>271.52880145041496</v>
      </c>
      <c r="AX104" s="68">
        <v>270.6662607114248</v>
      </c>
      <c r="AY104" s="68">
        <v>266.14236714755361</v>
      </c>
      <c r="BA104" s="68">
        <v>456.29496951215418</v>
      </c>
      <c r="BB104" s="68">
        <v>371.88882837158656</v>
      </c>
      <c r="BC104" s="68">
        <v>320.21224745893255</v>
      </c>
      <c r="BD104" s="68">
        <v>287.71899469267015</v>
      </c>
      <c r="BE104" s="68">
        <v>271.52880145041496</v>
      </c>
      <c r="BF104" s="68">
        <v>270.6662607114248</v>
      </c>
      <c r="BG104" s="68">
        <v>266.14236714755361</v>
      </c>
      <c r="BI104" s="68">
        <v>495.07589592886677</v>
      </c>
      <c r="BJ104" s="68">
        <v>455.76090965423998</v>
      </c>
      <c r="BK104" s="68">
        <v>423.40840476382726</v>
      </c>
      <c r="BL104" s="68">
        <v>402.75723707179458</v>
      </c>
      <c r="BM104" s="68">
        <v>393.38508222303886</v>
      </c>
      <c r="BN104" s="68">
        <v>390.85071392956712</v>
      </c>
      <c r="BO104" s="68">
        <v>385.64738934298634</v>
      </c>
      <c r="BQ104" s="12">
        <v>0</v>
      </c>
      <c r="BR104" s="12">
        <v>0</v>
      </c>
      <c r="BS104" s="12">
        <v>0</v>
      </c>
      <c r="BT104" s="12">
        <v>0</v>
      </c>
      <c r="BU104" s="12">
        <v>0</v>
      </c>
      <c r="BV104" s="12">
        <v>0</v>
      </c>
      <c r="BW104" s="12">
        <v>0</v>
      </c>
      <c r="BX104" s="12">
        <v>0</v>
      </c>
      <c r="BY104" s="11"/>
      <c r="BZ104" s="12">
        <v>0</v>
      </c>
      <c r="CA104" s="12">
        <v>0</v>
      </c>
      <c r="CB104" s="12">
        <v>0</v>
      </c>
      <c r="CC104" s="12">
        <v>0</v>
      </c>
      <c r="CD104" s="12">
        <v>0</v>
      </c>
      <c r="CE104" s="12">
        <v>0</v>
      </c>
      <c r="CF104" s="12">
        <v>0</v>
      </c>
      <c r="CG104" s="11"/>
      <c r="CH104" s="12">
        <v>0</v>
      </c>
      <c r="CI104" s="12">
        <v>0</v>
      </c>
      <c r="CJ104" s="12">
        <v>0</v>
      </c>
      <c r="CK104" s="12">
        <v>0</v>
      </c>
      <c r="CL104" s="12">
        <v>0</v>
      </c>
      <c r="CM104" s="12">
        <v>0</v>
      </c>
      <c r="CN104" s="12">
        <v>0</v>
      </c>
      <c r="CO104" s="11"/>
      <c r="CP104" s="12">
        <v>0</v>
      </c>
      <c r="CQ104" s="12">
        <v>0</v>
      </c>
      <c r="CR104" s="12">
        <v>0</v>
      </c>
      <c r="CS104" s="12">
        <v>0</v>
      </c>
      <c r="CT104" s="12">
        <v>0</v>
      </c>
      <c r="CU104" s="12">
        <v>0</v>
      </c>
      <c r="CV104" s="12">
        <v>0</v>
      </c>
      <c r="CW104" s="11"/>
      <c r="CX104" s="12">
        <v>0</v>
      </c>
      <c r="CY104" s="12">
        <v>0</v>
      </c>
      <c r="CZ104" s="12">
        <v>0</v>
      </c>
      <c r="DA104" s="12">
        <v>0</v>
      </c>
      <c r="DB104" s="12">
        <v>0</v>
      </c>
      <c r="DC104" s="12">
        <v>0</v>
      </c>
      <c r="DD104" s="12">
        <v>0</v>
      </c>
      <c r="DE104" s="11"/>
      <c r="DF104" s="12">
        <v>0</v>
      </c>
      <c r="DG104" s="12">
        <v>0</v>
      </c>
      <c r="DH104" s="12">
        <v>0</v>
      </c>
      <c r="DI104" s="12">
        <v>0</v>
      </c>
      <c r="DJ104" s="12">
        <v>0</v>
      </c>
      <c r="DK104" s="12">
        <v>0</v>
      </c>
      <c r="DL104" s="12">
        <v>0</v>
      </c>
      <c r="DM104" s="11"/>
      <c r="DN104" s="11"/>
      <c r="DO104" s="11"/>
      <c r="DP104" s="11"/>
      <c r="DQ104" s="11"/>
      <c r="DR104" s="11"/>
      <c r="DS104" s="11"/>
      <c r="DT104" s="11"/>
      <c r="DU104" s="11"/>
      <c r="DV104" s="11"/>
      <c r="DW104" s="11"/>
      <c r="DX104" s="11"/>
      <c r="DY104" s="11"/>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6"/>
      <c r="IN104" s="6"/>
      <c r="IO104" s="6"/>
      <c r="IP104" s="6"/>
      <c r="IQ104" s="6"/>
      <c r="IR104" s="6"/>
      <c r="IS104" s="6"/>
      <c r="IT104" s="6"/>
      <c r="IU104" s="6"/>
      <c r="IV104" s="6"/>
      <c r="IW104" s="6"/>
      <c r="IX104" s="6"/>
      <c r="IY104" s="6"/>
      <c r="IZ104" s="6"/>
      <c r="JA104" s="6"/>
      <c r="JB104" s="6"/>
      <c r="JC104" s="6"/>
      <c r="JD104" s="6"/>
      <c r="JE104" s="6"/>
      <c r="JF104" s="6"/>
      <c r="JG104" s="6"/>
      <c r="JH104" s="6"/>
      <c r="JI104" s="6"/>
      <c r="JJ104" s="6"/>
      <c r="JK104" s="6"/>
      <c r="JL104" s="6"/>
      <c r="JM104" s="6"/>
      <c r="JN104" s="6"/>
      <c r="JO104" s="6"/>
      <c r="JP104" s="6"/>
      <c r="JQ104" s="6"/>
      <c r="JR104" s="6"/>
      <c r="JS104" s="6"/>
      <c r="JT104" s="6"/>
      <c r="JU104" s="6"/>
      <c r="JV104" s="6"/>
      <c r="JW104" s="6"/>
      <c r="JX104" s="6"/>
      <c r="JY104" s="6"/>
      <c r="JZ104" s="6"/>
      <c r="KA104" s="6"/>
      <c r="KB104" s="6"/>
      <c r="KC104" s="6"/>
      <c r="KD104" s="6"/>
      <c r="KE104" s="6"/>
      <c r="KF104" s="6"/>
      <c r="KG104" s="6"/>
      <c r="KH104" s="6"/>
      <c r="KI104" s="6"/>
      <c r="KJ104" s="6"/>
      <c r="KK104" s="6"/>
      <c r="KL104" s="6"/>
      <c r="KM104" s="6"/>
      <c r="KN104" s="6"/>
      <c r="KO104" s="6"/>
      <c r="KP104" s="6"/>
      <c r="KQ104" s="6"/>
      <c r="KR104" s="6"/>
      <c r="KS104" s="6"/>
      <c r="KT104" s="6"/>
      <c r="KU104" s="6"/>
      <c r="KV104" s="6"/>
      <c r="KW104" s="6"/>
      <c r="KX104" s="6"/>
      <c r="KY104" s="6"/>
      <c r="KZ104" s="6"/>
      <c r="LA104" s="6"/>
      <c r="LB104" s="6"/>
      <c r="LC104" s="6"/>
      <c r="LD104" s="6"/>
      <c r="LE104" s="6"/>
      <c r="LF104" s="6"/>
      <c r="LG104" s="6"/>
      <c r="LH104" s="6"/>
      <c r="LI104" s="6"/>
      <c r="LJ104" s="6"/>
      <c r="LK104" s="6"/>
      <c r="LL104" s="6"/>
      <c r="LM104" s="6"/>
      <c r="LN104" s="6"/>
      <c r="LO104" s="6"/>
      <c r="LP104" s="6"/>
      <c r="LQ104" s="6"/>
      <c r="LR104" s="6"/>
      <c r="LS104" s="6"/>
      <c r="LT104" s="6"/>
      <c r="LU104" s="6"/>
      <c r="LV104" s="6"/>
      <c r="LW104" s="6"/>
      <c r="LX104" s="6"/>
      <c r="LY104" s="6"/>
      <c r="LZ104" s="6"/>
      <c r="MA104" s="6"/>
      <c r="MB104" s="6"/>
      <c r="MC104" s="6"/>
      <c r="MD104" s="6"/>
      <c r="ME104" s="6"/>
      <c r="MF104" s="6"/>
      <c r="MG104" s="6"/>
      <c r="MH104" s="6"/>
      <c r="MI104" s="6"/>
      <c r="MJ104" s="6"/>
      <c r="MK104" s="6"/>
      <c r="ML104" s="6"/>
    </row>
    <row r="105" spans="1:350" x14ac:dyDescent="0.25">
      <c r="A105" s="6"/>
      <c r="B105" s="184" t="str">
        <f t="shared" si="4"/>
        <v>Gospodinjstva</v>
      </c>
      <c r="C105" s="85" t="s">
        <v>23</v>
      </c>
      <c r="D105" s="105" t="s">
        <v>16</v>
      </c>
      <c r="E105" s="68">
        <v>253.74032674118658</v>
      </c>
      <c r="F105" s="68">
        <v>262.68271711092001</v>
      </c>
      <c r="G105" s="68">
        <v>259.75924333619946</v>
      </c>
      <c r="H105" s="68">
        <v>273.60275150472916</v>
      </c>
      <c r="I105" s="68">
        <v>269.73344797936375</v>
      </c>
      <c r="J105" s="68">
        <v>276.78753224419609</v>
      </c>
      <c r="K105" s="68">
        <v>276.11745485812554</v>
      </c>
      <c r="L105" s="68">
        <v>273.34729148753223</v>
      </c>
      <c r="M105" s="68">
        <v>277.61745485812554</v>
      </c>
      <c r="N105" s="68">
        <v>268.73817712811694</v>
      </c>
      <c r="O105" s="68">
        <v>275.58306104901118</v>
      </c>
      <c r="P105" s="68">
        <v>280.30842648323301</v>
      </c>
      <c r="Q105" s="68">
        <v>286.07188306104899</v>
      </c>
      <c r="R105" s="278">
        <v>289.58</v>
      </c>
      <c r="T105" s="68">
        <v>286.07886310250979</v>
      </c>
      <c r="U105" s="68">
        <v>283.59110323884801</v>
      </c>
      <c r="V105" s="68">
        <v>298.01154131014312</v>
      </c>
      <c r="W105" s="68">
        <v>309.34573953640785</v>
      </c>
      <c r="X105" s="68">
        <v>318.86182962363517</v>
      </c>
      <c r="Y105" s="68">
        <v>322.03571910036214</v>
      </c>
      <c r="Z105" s="68">
        <v>322.34567285504033</v>
      </c>
      <c r="AA105" s="68">
        <v>321.68199641558596</v>
      </c>
      <c r="AC105" s="68">
        <v>280.64364414694279</v>
      </c>
      <c r="AD105" s="68">
        <v>283.79348874229015</v>
      </c>
      <c r="AE105" s="68">
        <v>287.32452842869418</v>
      </c>
      <c r="AF105" s="68">
        <v>288.63717198574949</v>
      </c>
      <c r="AG105" s="68">
        <v>287.54744581684753</v>
      </c>
      <c r="AH105" s="68">
        <v>283.523253320457</v>
      </c>
      <c r="AI105" s="68">
        <v>280.96803369273124</v>
      </c>
      <c r="AK105" s="68">
        <v>280.64364414694279</v>
      </c>
      <c r="AL105" s="68">
        <v>283.79348874229015</v>
      </c>
      <c r="AM105" s="68">
        <v>287.32452842869418</v>
      </c>
      <c r="AN105" s="68">
        <v>288.63717198574949</v>
      </c>
      <c r="AO105" s="68">
        <v>287.54744581684753</v>
      </c>
      <c r="AP105" s="68">
        <v>283.523253320457</v>
      </c>
      <c r="AQ105" s="68">
        <v>280.96803369273124</v>
      </c>
      <c r="AS105" s="68">
        <v>280.4815412158265</v>
      </c>
      <c r="AT105" s="68">
        <v>286.31271849317994</v>
      </c>
      <c r="AU105" s="68">
        <v>289.79920680481672</v>
      </c>
      <c r="AV105" s="68">
        <v>289.99711320274594</v>
      </c>
      <c r="AW105" s="68">
        <v>287.97179660189289</v>
      </c>
      <c r="AX105" s="68">
        <v>283.80328973749397</v>
      </c>
      <c r="AY105" s="68">
        <v>279.97023247839707</v>
      </c>
      <c r="BA105" s="68">
        <v>280.4815412158265</v>
      </c>
      <c r="BB105" s="68">
        <v>286.31271849317994</v>
      </c>
      <c r="BC105" s="68">
        <v>289.79920680481672</v>
      </c>
      <c r="BD105" s="68">
        <v>289.99711320274594</v>
      </c>
      <c r="BE105" s="68">
        <v>287.97179660189289</v>
      </c>
      <c r="BF105" s="68">
        <v>283.80328973749397</v>
      </c>
      <c r="BG105" s="68">
        <v>279.97023247839707</v>
      </c>
      <c r="BI105" s="68">
        <v>308.90231879630613</v>
      </c>
      <c r="BJ105" s="68">
        <v>328.63438543195485</v>
      </c>
      <c r="BK105" s="68">
        <v>351.71789655645665</v>
      </c>
      <c r="BL105" s="68">
        <v>374.37720635897267</v>
      </c>
      <c r="BM105" s="68">
        <v>397.80427352485765</v>
      </c>
      <c r="BN105" s="68">
        <v>421.09987007755848</v>
      </c>
      <c r="BO105" s="68">
        <v>447.6438690116637</v>
      </c>
      <c r="BQ105" s="12">
        <v>0</v>
      </c>
      <c r="BR105" s="12">
        <v>0</v>
      </c>
      <c r="BS105" s="12">
        <v>0</v>
      </c>
      <c r="BT105" s="12">
        <v>0</v>
      </c>
      <c r="BU105" s="12">
        <v>0</v>
      </c>
      <c r="BV105" s="12">
        <v>0</v>
      </c>
      <c r="BW105" s="12">
        <v>0</v>
      </c>
      <c r="BX105" s="12">
        <v>0</v>
      </c>
      <c r="BY105" s="11"/>
      <c r="BZ105" s="12">
        <v>0</v>
      </c>
      <c r="CA105" s="12">
        <v>0</v>
      </c>
      <c r="CB105" s="12">
        <v>0</v>
      </c>
      <c r="CC105" s="12">
        <v>0</v>
      </c>
      <c r="CD105" s="12">
        <v>0</v>
      </c>
      <c r="CE105" s="12">
        <v>0</v>
      </c>
      <c r="CF105" s="12">
        <v>0</v>
      </c>
      <c r="CG105" s="11"/>
      <c r="CH105" s="12">
        <v>0</v>
      </c>
      <c r="CI105" s="12">
        <v>0</v>
      </c>
      <c r="CJ105" s="12">
        <v>0</v>
      </c>
      <c r="CK105" s="12">
        <v>0</v>
      </c>
      <c r="CL105" s="12">
        <v>0</v>
      </c>
      <c r="CM105" s="12">
        <v>0</v>
      </c>
      <c r="CN105" s="12">
        <v>0</v>
      </c>
      <c r="CO105" s="11"/>
      <c r="CP105" s="12">
        <v>0</v>
      </c>
      <c r="CQ105" s="12">
        <v>0</v>
      </c>
      <c r="CR105" s="12">
        <v>0</v>
      </c>
      <c r="CS105" s="12">
        <v>0</v>
      </c>
      <c r="CT105" s="12">
        <v>0</v>
      </c>
      <c r="CU105" s="12">
        <v>0</v>
      </c>
      <c r="CV105" s="12">
        <v>0</v>
      </c>
      <c r="CW105" s="11"/>
      <c r="CX105" s="12">
        <v>0</v>
      </c>
      <c r="CY105" s="12">
        <v>0</v>
      </c>
      <c r="CZ105" s="12">
        <v>0</v>
      </c>
      <c r="DA105" s="12">
        <v>0</v>
      </c>
      <c r="DB105" s="12">
        <v>0</v>
      </c>
      <c r="DC105" s="12">
        <v>0</v>
      </c>
      <c r="DD105" s="12">
        <v>0</v>
      </c>
      <c r="DE105" s="11"/>
      <c r="DF105" s="12">
        <v>0</v>
      </c>
      <c r="DG105" s="12">
        <v>0</v>
      </c>
      <c r="DH105" s="12">
        <v>0</v>
      </c>
      <c r="DI105" s="12">
        <v>0</v>
      </c>
      <c r="DJ105" s="12">
        <v>0</v>
      </c>
      <c r="DK105" s="12">
        <v>0</v>
      </c>
      <c r="DL105" s="12">
        <v>0</v>
      </c>
      <c r="DM105" s="11"/>
      <c r="DN105" s="11"/>
      <c r="DO105" s="11"/>
      <c r="DP105" s="11"/>
      <c r="DQ105" s="11"/>
      <c r="DR105" s="11"/>
      <c r="DS105" s="11"/>
      <c r="DT105" s="11"/>
      <c r="DU105" s="11"/>
      <c r="DV105" s="11"/>
      <c r="DW105" s="11"/>
      <c r="DX105" s="11"/>
      <c r="DY105" s="11"/>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6"/>
      <c r="IN105" s="6"/>
      <c r="IO105" s="6"/>
      <c r="IP105" s="6"/>
      <c r="IQ105" s="6"/>
      <c r="IR105" s="6"/>
      <c r="IS105" s="6"/>
      <c r="IT105" s="6"/>
      <c r="IU105" s="6"/>
      <c r="IV105" s="6"/>
      <c r="IW105" s="6"/>
      <c r="IX105" s="6"/>
      <c r="IY105" s="6"/>
      <c r="IZ105" s="6"/>
      <c r="JA105" s="6"/>
      <c r="JB105" s="6"/>
      <c r="JC105" s="6"/>
      <c r="JD105" s="6"/>
      <c r="JE105" s="6"/>
      <c r="JF105" s="6"/>
      <c r="JG105" s="6"/>
      <c r="JH105" s="6"/>
      <c r="JI105" s="6"/>
      <c r="JJ105" s="6"/>
      <c r="JK105" s="6"/>
      <c r="JL105" s="6"/>
      <c r="JM105" s="6"/>
      <c r="JN105" s="6"/>
      <c r="JO105" s="6"/>
      <c r="JP105" s="6"/>
      <c r="JQ105" s="6"/>
      <c r="JR105" s="6"/>
      <c r="JS105" s="6"/>
      <c r="JT105" s="6"/>
      <c r="JU105" s="6"/>
      <c r="JV105" s="6"/>
      <c r="JW105" s="6"/>
      <c r="JX105" s="6"/>
      <c r="JY105" s="6"/>
      <c r="JZ105" s="6"/>
      <c r="KA105" s="6"/>
      <c r="KB105" s="6"/>
      <c r="KC105" s="6"/>
      <c r="KD105" s="6"/>
      <c r="KE105" s="6"/>
      <c r="KF105" s="6"/>
      <c r="KG105" s="6"/>
      <c r="KH105" s="6"/>
      <c r="KI105" s="6"/>
      <c r="KJ105" s="6"/>
      <c r="KK105" s="6"/>
      <c r="KL105" s="6"/>
      <c r="KM105" s="6"/>
      <c r="KN105" s="6"/>
      <c r="KO105" s="6"/>
      <c r="KP105" s="6"/>
      <c r="KQ105" s="6"/>
      <c r="KR105" s="6"/>
      <c r="KS105" s="6"/>
      <c r="KT105" s="6"/>
      <c r="KU105" s="6"/>
      <c r="KV105" s="6"/>
      <c r="KW105" s="6"/>
      <c r="KX105" s="6"/>
      <c r="KY105" s="6"/>
      <c r="KZ105" s="6"/>
      <c r="LA105" s="6"/>
      <c r="LB105" s="6"/>
      <c r="LC105" s="6"/>
      <c r="LD105" s="6"/>
      <c r="LE105" s="6"/>
      <c r="LF105" s="6"/>
      <c r="LG105" s="6"/>
      <c r="LH105" s="6"/>
      <c r="LI105" s="6"/>
      <c r="LJ105" s="6"/>
      <c r="LK105" s="6"/>
      <c r="LL105" s="6"/>
      <c r="LM105" s="6"/>
      <c r="LN105" s="6"/>
      <c r="LO105" s="6"/>
      <c r="LP105" s="6"/>
      <c r="LQ105" s="6"/>
      <c r="LR105" s="6"/>
      <c r="LS105" s="6"/>
      <c r="LT105" s="6"/>
      <c r="LU105" s="6"/>
      <c r="LV105" s="6"/>
      <c r="LW105" s="6"/>
      <c r="LX105" s="6"/>
      <c r="LY105" s="6"/>
      <c r="LZ105" s="6"/>
      <c r="MA105" s="6"/>
      <c r="MB105" s="6"/>
      <c r="MC105" s="6"/>
      <c r="MD105" s="6"/>
      <c r="ME105" s="6"/>
      <c r="MF105" s="6"/>
      <c r="MG105" s="6"/>
      <c r="MH105" s="6"/>
      <c r="MI105" s="6"/>
      <c r="MJ105" s="6"/>
      <c r="MK105" s="6"/>
      <c r="ML105" s="6"/>
    </row>
    <row r="106" spans="1:350" x14ac:dyDescent="0.25">
      <c r="A106" s="6"/>
      <c r="B106" s="184" t="str">
        <f t="shared" si="4"/>
        <v>Gospodinjstva</v>
      </c>
      <c r="C106" s="85" t="s">
        <v>22</v>
      </c>
      <c r="D106" s="105" t="s">
        <v>16</v>
      </c>
      <c r="E106" s="68">
        <v>108.74653673449889</v>
      </c>
      <c r="F106" s="68">
        <v>100.69743001815229</v>
      </c>
      <c r="G106" s="68">
        <v>92.863284608770414</v>
      </c>
      <c r="H106" s="68">
        <v>99.550969714340297</v>
      </c>
      <c r="I106" s="68">
        <v>96.063819623578866</v>
      </c>
      <c r="J106" s="68">
        <v>101.390154772141</v>
      </c>
      <c r="K106" s="68">
        <v>89.377806439285379</v>
      </c>
      <c r="L106" s="68">
        <v>81.997444348906086</v>
      </c>
      <c r="M106" s="68">
        <v>81.445781981465558</v>
      </c>
      <c r="N106" s="68">
        <v>66.826621763638101</v>
      </c>
      <c r="O106" s="68">
        <v>76.695089328365341</v>
      </c>
      <c r="P106" s="68">
        <v>82.044019298748438</v>
      </c>
      <c r="Q106" s="68">
        <v>79.005159071367146</v>
      </c>
      <c r="R106" s="172"/>
      <c r="T106" s="68">
        <v>78.856746038706021</v>
      </c>
      <c r="U106" s="68">
        <v>74.323330772845623</v>
      </c>
      <c r="V106" s="68">
        <v>67.262811857057955</v>
      </c>
      <c r="W106" s="68">
        <v>63.501729975745661</v>
      </c>
      <c r="X106" s="68">
        <v>59.955813843153052</v>
      </c>
      <c r="Y106" s="68">
        <v>56.765913748070751</v>
      </c>
      <c r="Z106" s="68">
        <v>55.416862251461062</v>
      </c>
      <c r="AA106" s="68">
        <v>54.484314590107459</v>
      </c>
      <c r="AC106" s="68">
        <v>73.10509308123234</v>
      </c>
      <c r="AD106" s="68">
        <v>65.36243473859011</v>
      </c>
      <c r="AE106" s="68">
        <v>60.3729045190425</v>
      </c>
      <c r="AF106" s="68">
        <v>56.905334286588733</v>
      </c>
      <c r="AG106" s="68">
        <v>56.090314987773034</v>
      </c>
      <c r="AH106" s="68">
        <v>57.727250110643411</v>
      </c>
      <c r="AI106" s="68">
        <v>59.891716009820541</v>
      </c>
      <c r="AK106" s="68">
        <v>73.10509308123234</v>
      </c>
      <c r="AL106" s="68">
        <v>65.36243473859011</v>
      </c>
      <c r="AM106" s="68">
        <v>60.3729045190425</v>
      </c>
      <c r="AN106" s="68">
        <v>56.905334286588733</v>
      </c>
      <c r="AO106" s="68">
        <v>56.090314987773034</v>
      </c>
      <c r="AP106" s="68">
        <v>57.727250110643411</v>
      </c>
      <c r="AQ106" s="68">
        <v>59.891716009820541</v>
      </c>
      <c r="AS106" s="68">
        <v>74.101596614671891</v>
      </c>
      <c r="AT106" s="68">
        <v>66.466238319982423</v>
      </c>
      <c r="AU106" s="68">
        <v>61.519125367377264</v>
      </c>
      <c r="AV106" s="68">
        <v>57.942766517938892</v>
      </c>
      <c r="AW106" s="68">
        <v>57.880926379684816</v>
      </c>
      <c r="AX106" s="68">
        <v>61.111861918347387</v>
      </c>
      <c r="AY106" s="68">
        <v>65.210170596750388</v>
      </c>
      <c r="BA106" s="68">
        <v>74.101596614671891</v>
      </c>
      <c r="BB106" s="68">
        <v>66.466238319982423</v>
      </c>
      <c r="BC106" s="68">
        <v>61.519125367377264</v>
      </c>
      <c r="BD106" s="68">
        <v>57.942766517938892</v>
      </c>
      <c r="BE106" s="68">
        <v>57.880926379684816</v>
      </c>
      <c r="BF106" s="68">
        <v>61.111861918347387</v>
      </c>
      <c r="BG106" s="68">
        <v>65.210170596750388</v>
      </c>
      <c r="BI106" s="68">
        <v>77.724267260046986</v>
      </c>
      <c r="BJ106" s="68">
        <v>75.323742695781704</v>
      </c>
      <c r="BK106" s="68">
        <v>74.876867086016134</v>
      </c>
      <c r="BL106" s="68">
        <v>75.307758743871503</v>
      </c>
      <c r="BM106" s="68">
        <v>76.339135628009785</v>
      </c>
      <c r="BN106" s="68">
        <v>77.805732344088952</v>
      </c>
      <c r="BO106" s="68">
        <v>79.013289200593547</v>
      </c>
      <c r="BQ106" s="12">
        <v>0</v>
      </c>
      <c r="BR106" s="12">
        <v>0</v>
      </c>
      <c r="BS106" s="12">
        <v>0</v>
      </c>
      <c r="BT106" s="12">
        <v>0</v>
      </c>
      <c r="BU106" s="12">
        <v>0</v>
      </c>
      <c r="BV106" s="12">
        <v>0</v>
      </c>
      <c r="BW106" s="12">
        <v>0</v>
      </c>
      <c r="BX106" s="12">
        <v>0</v>
      </c>
      <c r="BY106" s="11"/>
      <c r="BZ106" s="12">
        <v>0</v>
      </c>
      <c r="CA106" s="12">
        <v>0</v>
      </c>
      <c r="CB106" s="12">
        <v>0</v>
      </c>
      <c r="CC106" s="12">
        <v>0</v>
      </c>
      <c r="CD106" s="12">
        <v>0</v>
      </c>
      <c r="CE106" s="12">
        <v>0</v>
      </c>
      <c r="CF106" s="12">
        <v>0</v>
      </c>
      <c r="CG106" s="11"/>
      <c r="CH106" s="12">
        <v>0</v>
      </c>
      <c r="CI106" s="12">
        <v>0</v>
      </c>
      <c r="CJ106" s="12">
        <v>0</v>
      </c>
      <c r="CK106" s="12">
        <v>0</v>
      </c>
      <c r="CL106" s="12">
        <v>0</v>
      </c>
      <c r="CM106" s="12">
        <v>0</v>
      </c>
      <c r="CN106" s="12">
        <v>0</v>
      </c>
      <c r="CO106" s="11"/>
      <c r="CP106" s="12">
        <v>0</v>
      </c>
      <c r="CQ106" s="12">
        <v>0</v>
      </c>
      <c r="CR106" s="12">
        <v>0</v>
      </c>
      <c r="CS106" s="12">
        <v>0</v>
      </c>
      <c r="CT106" s="12">
        <v>0</v>
      </c>
      <c r="CU106" s="12">
        <v>0</v>
      </c>
      <c r="CV106" s="12">
        <v>0</v>
      </c>
      <c r="CW106" s="11"/>
      <c r="CX106" s="12">
        <v>0</v>
      </c>
      <c r="CY106" s="12">
        <v>0</v>
      </c>
      <c r="CZ106" s="12">
        <v>0</v>
      </c>
      <c r="DA106" s="12">
        <v>0</v>
      </c>
      <c r="DB106" s="12">
        <v>0</v>
      </c>
      <c r="DC106" s="12">
        <v>0</v>
      </c>
      <c r="DD106" s="12">
        <v>0</v>
      </c>
      <c r="DE106" s="11"/>
      <c r="DF106" s="12">
        <v>0</v>
      </c>
      <c r="DG106" s="12">
        <v>0</v>
      </c>
      <c r="DH106" s="12">
        <v>0</v>
      </c>
      <c r="DI106" s="12">
        <v>0</v>
      </c>
      <c r="DJ106" s="12">
        <v>0</v>
      </c>
      <c r="DK106" s="12">
        <v>0</v>
      </c>
      <c r="DL106" s="12">
        <v>0</v>
      </c>
      <c r="DM106" s="11"/>
      <c r="DN106" s="11"/>
      <c r="DO106" s="11"/>
      <c r="DP106" s="11"/>
      <c r="DQ106" s="11"/>
      <c r="DR106" s="11"/>
      <c r="DS106" s="11"/>
      <c r="DT106" s="11"/>
      <c r="DU106" s="11"/>
      <c r="DV106" s="11"/>
      <c r="DW106" s="11"/>
      <c r="DX106" s="11"/>
      <c r="DY106" s="11"/>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c r="IG106" s="6"/>
      <c r="IH106" s="6"/>
      <c r="II106" s="6"/>
      <c r="IJ106" s="6"/>
      <c r="IK106" s="6"/>
      <c r="IL106" s="6"/>
      <c r="IM106" s="6"/>
      <c r="IN106" s="6"/>
      <c r="IO106" s="6"/>
      <c r="IP106" s="6"/>
      <c r="IQ106" s="6"/>
      <c r="IR106" s="6"/>
      <c r="IS106" s="6"/>
      <c r="IT106" s="6"/>
      <c r="IU106" s="6"/>
      <c r="IV106" s="6"/>
      <c r="IW106" s="6"/>
      <c r="IX106" s="6"/>
      <c r="IY106" s="6"/>
      <c r="IZ106" s="6"/>
      <c r="JA106" s="6"/>
      <c r="JB106" s="6"/>
      <c r="JC106" s="6"/>
      <c r="JD106" s="6"/>
      <c r="JE106" s="6"/>
      <c r="JF106" s="6"/>
      <c r="JG106" s="6"/>
      <c r="JH106" s="6"/>
      <c r="JI106" s="6"/>
      <c r="JJ106" s="6"/>
      <c r="JK106" s="6"/>
      <c r="JL106" s="6"/>
      <c r="JM106" s="6"/>
      <c r="JN106" s="6"/>
      <c r="JO106" s="6"/>
      <c r="JP106" s="6"/>
      <c r="JQ106" s="6"/>
      <c r="JR106" s="6"/>
      <c r="JS106" s="6"/>
      <c r="JT106" s="6"/>
      <c r="JU106" s="6"/>
      <c r="JV106" s="6"/>
      <c r="JW106" s="6"/>
      <c r="JX106" s="6"/>
      <c r="JY106" s="6"/>
      <c r="JZ106" s="6"/>
      <c r="KA106" s="6"/>
      <c r="KB106" s="6"/>
      <c r="KC106" s="6"/>
      <c r="KD106" s="6"/>
      <c r="KE106" s="6"/>
      <c r="KF106" s="6"/>
      <c r="KG106" s="6"/>
      <c r="KH106" s="6"/>
      <c r="KI106" s="6"/>
      <c r="KJ106" s="6"/>
      <c r="KK106" s="6"/>
      <c r="KL106" s="6"/>
      <c r="KM106" s="6"/>
      <c r="KN106" s="6"/>
      <c r="KO106" s="6"/>
      <c r="KP106" s="6"/>
      <c r="KQ106" s="6"/>
      <c r="KR106" s="6"/>
      <c r="KS106" s="6"/>
      <c r="KT106" s="6"/>
      <c r="KU106" s="6"/>
      <c r="KV106" s="6"/>
      <c r="KW106" s="6"/>
      <c r="KX106" s="6"/>
      <c r="KY106" s="6"/>
      <c r="KZ106" s="6"/>
      <c r="LA106" s="6"/>
      <c r="LB106" s="6"/>
      <c r="LC106" s="6"/>
      <c r="LD106" s="6"/>
      <c r="LE106" s="6"/>
      <c r="LF106" s="6"/>
      <c r="LG106" s="6"/>
      <c r="LH106" s="6"/>
      <c r="LI106" s="6"/>
      <c r="LJ106" s="6"/>
      <c r="LK106" s="6"/>
      <c r="LL106" s="6"/>
      <c r="LM106" s="6"/>
      <c r="LN106" s="6"/>
      <c r="LO106" s="6"/>
      <c r="LP106" s="6"/>
      <c r="LQ106" s="6"/>
      <c r="LR106" s="6"/>
      <c r="LS106" s="6"/>
      <c r="LT106" s="6"/>
      <c r="LU106" s="6"/>
      <c r="LV106" s="6"/>
      <c r="LW106" s="6"/>
      <c r="LX106" s="6"/>
      <c r="LY106" s="6"/>
      <c r="LZ106" s="6"/>
      <c r="MA106" s="6"/>
      <c r="MB106" s="6"/>
      <c r="MC106" s="6"/>
      <c r="MD106" s="6"/>
      <c r="ME106" s="6"/>
      <c r="MF106" s="6"/>
      <c r="MG106" s="6"/>
      <c r="MH106" s="6"/>
      <c r="MI106" s="6"/>
      <c r="MJ106" s="6"/>
      <c r="MK106" s="6"/>
      <c r="ML106" s="6"/>
    </row>
    <row r="107" spans="1:350" x14ac:dyDescent="0.25">
      <c r="A107" s="6"/>
      <c r="B107" s="184" t="str">
        <f t="shared" si="4"/>
        <v>Gospodinjstva</v>
      </c>
      <c r="C107" s="85" t="s">
        <v>21</v>
      </c>
      <c r="D107" s="105" t="s">
        <v>16</v>
      </c>
      <c r="E107" s="68"/>
      <c r="F107" s="68"/>
      <c r="G107" s="68"/>
      <c r="H107" s="68"/>
      <c r="I107" s="68"/>
      <c r="J107" s="68"/>
      <c r="K107" s="68"/>
      <c r="L107" s="68"/>
      <c r="M107" s="68"/>
      <c r="N107" s="68"/>
      <c r="O107" s="68"/>
      <c r="P107" s="68"/>
      <c r="Q107" s="68"/>
      <c r="R107" s="172"/>
      <c r="T107" s="68"/>
      <c r="U107" s="68"/>
      <c r="V107" s="68"/>
      <c r="W107" s="68"/>
      <c r="X107" s="68"/>
      <c r="Y107" s="68"/>
      <c r="Z107" s="68"/>
      <c r="AA107" s="68"/>
      <c r="AC107" s="68"/>
      <c r="AD107" s="68"/>
      <c r="AE107" s="68"/>
      <c r="AF107" s="68"/>
      <c r="AG107" s="68"/>
      <c r="AH107" s="68"/>
      <c r="AI107" s="68"/>
      <c r="AK107" s="68">
        <v>0</v>
      </c>
      <c r="AL107" s="68">
        <v>0</v>
      </c>
      <c r="AM107" s="68">
        <v>0</v>
      </c>
      <c r="AN107" s="68">
        <v>0</v>
      </c>
      <c r="AO107" s="68">
        <v>0</v>
      </c>
      <c r="AP107" s="68">
        <v>0</v>
      </c>
      <c r="AQ107" s="68">
        <v>0</v>
      </c>
      <c r="AS107" s="68"/>
      <c r="AT107" s="68"/>
      <c r="AU107" s="68"/>
      <c r="AV107" s="68"/>
      <c r="AW107" s="68"/>
      <c r="AX107" s="68"/>
      <c r="AY107" s="68"/>
      <c r="BA107" s="68">
        <v>0</v>
      </c>
      <c r="BB107" s="68">
        <v>0</v>
      </c>
      <c r="BC107" s="68">
        <v>0</v>
      </c>
      <c r="BD107" s="68">
        <v>0</v>
      </c>
      <c r="BE107" s="68">
        <v>0</v>
      </c>
      <c r="BF107" s="68">
        <v>0</v>
      </c>
      <c r="BG107" s="68">
        <v>0</v>
      </c>
      <c r="BI107" s="68">
        <v>0</v>
      </c>
      <c r="BJ107" s="68">
        <v>0</v>
      </c>
      <c r="BK107" s="68">
        <v>0</v>
      </c>
      <c r="BL107" s="68">
        <v>0</v>
      </c>
      <c r="BM107" s="68">
        <v>0</v>
      </c>
      <c r="BN107" s="68">
        <v>0</v>
      </c>
      <c r="BO107" s="68">
        <v>0</v>
      </c>
      <c r="BQ107" s="12">
        <v>0</v>
      </c>
      <c r="BR107" s="12">
        <v>0</v>
      </c>
      <c r="BS107" s="12">
        <v>0</v>
      </c>
      <c r="BT107" s="12">
        <v>0</v>
      </c>
      <c r="BU107" s="12">
        <v>0</v>
      </c>
      <c r="BV107" s="12">
        <v>0</v>
      </c>
      <c r="BW107" s="12">
        <v>0</v>
      </c>
      <c r="BX107" s="12">
        <v>0</v>
      </c>
      <c r="BY107" s="11"/>
      <c r="BZ107" s="12">
        <v>0</v>
      </c>
      <c r="CA107" s="12">
        <v>0</v>
      </c>
      <c r="CB107" s="12">
        <v>0</v>
      </c>
      <c r="CC107" s="12">
        <v>0</v>
      </c>
      <c r="CD107" s="12">
        <v>0</v>
      </c>
      <c r="CE107" s="12">
        <v>0</v>
      </c>
      <c r="CF107" s="12">
        <v>0</v>
      </c>
      <c r="CG107" s="11"/>
      <c r="CH107" s="12">
        <v>0</v>
      </c>
      <c r="CI107" s="12">
        <v>0</v>
      </c>
      <c r="CJ107" s="12">
        <v>0</v>
      </c>
      <c r="CK107" s="12">
        <v>0</v>
      </c>
      <c r="CL107" s="12">
        <v>0</v>
      </c>
      <c r="CM107" s="12">
        <v>0</v>
      </c>
      <c r="CN107" s="12">
        <v>0</v>
      </c>
      <c r="CO107" s="11"/>
      <c r="CP107" s="12">
        <v>0</v>
      </c>
      <c r="CQ107" s="12">
        <v>0</v>
      </c>
      <c r="CR107" s="12">
        <v>0</v>
      </c>
      <c r="CS107" s="12">
        <v>0</v>
      </c>
      <c r="CT107" s="12">
        <v>0</v>
      </c>
      <c r="CU107" s="12">
        <v>0</v>
      </c>
      <c r="CV107" s="12">
        <v>0</v>
      </c>
      <c r="CW107" s="11"/>
      <c r="CX107" s="12">
        <v>0</v>
      </c>
      <c r="CY107" s="12">
        <v>0</v>
      </c>
      <c r="CZ107" s="12">
        <v>0</v>
      </c>
      <c r="DA107" s="12">
        <v>0</v>
      </c>
      <c r="DB107" s="12">
        <v>0</v>
      </c>
      <c r="DC107" s="12">
        <v>0</v>
      </c>
      <c r="DD107" s="12">
        <v>0</v>
      </c>
      <c r="DE107" s="11"/>
      <c r="DF107" s="12">
        <v>0</v>
      </c>
      <c r="DG107" s="12">
        <v>0</v>
      </c>
      <c r="DH107" s="12">
        <v>0</v>
      </c>
      <c r="DI107" s="12">
        <v>0</v>
      </c>
      <c r="DJ107" s="12">
        <v>0</v>
      </c>
      <c r="DK107" s="12">
        <v>0</v>
      </c>
      <c r="DL107" s="12">
        <v>0</v>
      </c>
      <c r="DM107" s="11"/>
      <c r="DN107" s="11"/>
      <c r="DO107" s="11"/>
      <c r="DP107" s="11"/>
      <c r="DQ107" s="11"/>
      <c r="DR107" s="11"/>
      <c r="DS107" s="11"/>
      <c r="DT107" s="11"/>
      <c r="DU107" s="11"/>
      <c r="DV107" s="11"/>
      <c r="DW107" s="11"/>
      <c r="DX107" s="11"/>
      <c r="DY107" s="11"/>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6"/>
      <c r="IV107" s="6"/>
      <c r="IW107" s="6"/>
      <c r="IX107" s="6"/>
      <c r="IY107" s="6"/>
      <c r="IZ107" s="6"/>
      <c r="JA107" s="6"/>
      <c r="JB107" s="6"/>
      <c r="JC107" s="6"/>
      <c r="JD107" s="6"/>
      <c r="JE107" s="6"/>
      <c r="JF107" s="6"/>
      <c r="JG107" s="6"/>
      <c r="JH107" s="6"/>
      <c r="JI107" s="6"/>
      <c r="JJ107" s="6"/>
      <c r="JK107" s="6"/>
      <c r="JL107" s="6"/>
      <c r="JM107" s="6"/>
      <c r="JN107" s="6"/>
      <c r="JO107" s="6"/>
      <c r="JP107" s="6"/>
      <c r="JQ107" s="6"/>
      <c r="JR107" s="6"/>
      <c r="JS107" s="6"/>
      <c r="JT107" s="6"/>
      <c r="JU107" s="6"/>
      <c r="JV107" s="6"/>
      <c r="JW107" s="6"/>
      <c r="JX107" s="6"/>
      <c r="JY107" s="6"/>
      <c r="JZ107" s="6"/>
      <c r="KA107" s="6"/>
      <c r="KB107" s="6"/>
      <c r="KC107" s="6"/>
      <c r="KD107" s="6"/>
      <c r="KE107" s="6"/>
      <c r="KF107" s="6"/>
      <c r="KG107" s="6"/>
      <c r="KH107" s="6"/>
      <c r="KI107" s="6"/>
      <c r="KJ107" s="6"/>
      <c r="KK107" s="6"/>
      <c r="KL107" s="6"/>
      <c r="KM107" s="6"/>
      <c r="KN107" s="6"/>
      <c r="KO107" s="6"/>
      <c r="KP107" s="6"/>
      <c r="KQ107" s="6"/>
      <c r="KR107" s="6"/>
      <c r="KS107" s="6"/>
      <c r="KT107" s="6"/>
      <c r="KU107" s="6"/>
      <c r="KV107" s="6"/>
      <c r="KW107" s="6"/>
      <c r="KX107" s="6"/>
      <c r="KY107" s="6"/>
      <c r="KZ107" s="6"/>
      <c r="LA107" s="6"/>
      <c r="LB107" s="6"/>
      <c r="LC107" s="6"/>
      <c r="LD107" s="6"/>
      <c r="LE107" s="6"/>
      <c r="LF107" s="6"/>
      <c r="LG107" s="6"/>
      <c r="LH107" s="6"/>
      <c r="LI107" s="6"/>
      <c r="LJ107" s="6"/>
      <c r="LK107" s="6"/>
      <c r="LL107" s="6"/>
      <c r="LM107" s="6"/>
      <c r="LN107" s="6"/>
      <c r="LO107" s="6"/>
      <c r="LP107" s="6"/>
      <c r="LQ107" s="6"/>
      <c r="LR107" s="6"/>
      <c r="LS107" s="6"/>
      <c r="LT107" s="6"/>
      <c r="LU107" s="6"/>
      <c r="LV107" s="6"/>
      <c r="LW107" s="6"/>
      <c r="LX107" s="6"/>
      <c r="LY107" s="6"/>
      <c r="LZ107" s="6"/>
      <c r="MA107" s="6"/>
      <c r="MB107" s="6"/>
      <c r="MC107" s="6"/>
      <c r="MD107" s="6"/>
      <c r="ME107" s="6"/>
      <c r="MF107" s="6"/>
      <c r="MG107" s="6"/>
      <c r="MH107" s="6"/>
      <c r="MI107" s="6"/>
      <c r="MJ107" s="6"/>
      <c r="MK107" s="6"/>
      <c r="ML107" s="6"/>
    </row>
    <row r="108" spans="1:350" x14ac:dyDescent="0.25">
      <c r="A108" s="6"/>
      <c r="B108" s="184" t="str">
        <f>$C$50</f>
        <v>Končna raba energije</v>
      </c>
      <c r="C108" s="83" t="s">
        <v>17</v>
      </c>
      <c r="D108" s="112" t="s">
        <v>16</v>
      </c>
      <c r="E108" s="84">
        <v>567.4008870736601</v>
      </c>
      <c r="F108" s="84">
        <v>531.12099202254728</v>
      </c>
      <c r="G108" s="84">
        <v>464.67924973726946</v>
      </c>
      <c r="H108" s="84">
        <v>593.34166236744045</v>
      </c>
      <c r="I108" s="84">
        <v>583.99866074328838</v>
      </c>
      <c r="J108" s="84">
        <v>604.86905240278975</v>
      </c>
      <c r="K108" s="84">
        <v>605.32752264259091</v>
      </c>
      <c r="L108" s="84">
        <v>539.77290962071265</v>
      </c>
      <c r="M108" s="84">
        <v>553.78724047004857</v>
      </c>
      <c r="N108" s="84">
        <v>517.89144248590799</v>
      </c>
      <c r="O108" s="84">
        <v>545.86938009935989</v>
      </c>
      <c r="P108" s="84">
        <v>579.83895737203784</v>
      </c>
      <c r="Q108" s="84">
        <v>576.24861622241337</v>
      </c>
      <c r="R108" s="181"/>
      <c r="T108" s="84">
        <v>615.88734594764651</v>
      </c>
      <c r="U108" s="84">
        <v>614.05874891284054</v>
      </c>
      <c r="V108" s="84">
        <v>612.21206661392159</v>
      </c>
      <c r="W108" s="84">
        <v>615.91566330428623</v>
      </c>
      <c r="X108" s="84">
        <v>631.33881757284428</v>
      </c>
      <c r="Y108" s="84">
        <v>650.927943858258</v>
      </c>
      <c r="Z108" s="84">
        <v>657.02812632692735</v>
      </c>
      <c r="AA108" s="84">
        <v>682.53047572494972</v>
      </c>
      <c r="AC108" s="84">
        <v>590.57157594800651</v>
      </c>
      <c r="AD108" s="84">
        <v>586.3851269157143</v>
      </c>
      <c r="AE108" s="84">
        <v>593.09229426708828</v>
      </c>
      <c r="AF108" s="84">
        <v>603.24187196269258</v>
      </c>
      <c r="AG108" s="84">
        <v>624.88177043727524</v>
      </c>
      <c r="AH108" s="84">
        <v>631.20427302827579</v>
      </c>
      <c r="AI108" s="84">
        <v>652.29327774595095</v>
      </c>
      <c r="AK108" s="84">
        <v>590.57157594800651</v>
      </c>
      <c r="AL108" s="84">
        <v>586.3851269157143</v>
      </c>
      <c r="AM108" s="84">
        <v>593.09229426708828</v>
      </c>
      <c r="AN108" s="84">
        <v>603.24187196269258</v>
      </c>
      <c r="AO108" s="84">
        <v>624.88177043727524</v>
      </c>
      <c r="AP108" s="84">
        <v>631.20427302827579</v>
      </c>
      <c r="AQ108" s="84">
        <v>652.29327774595095</v>
      </c>
      <c r="AS108" s="84">
        <v>574.45443105046581</v>
      </c>
      <c r="AT108" s="84">
        <v>559.85549690158552</v>
      </c>
      <c r="AU108" s="84">
        <v>560.92877322785876</v>
      </c>
      <c r="AV108" s="84">
        <v>574.34251370302013</v>
      </c>
      <c r="AW108" s="84">
        <v>594.33128086094246</v>
      </c>
      <c r="AX108" s="84">
        <v>599.30732335220762</v>
      </c>
      <c r="AY108" s="84">
        <v>619.1657902100236</v>
      </c>
      <c r="BA108" s="84">
        <v>574.45443105046581</v>
      </c>
      <c r="BB108" s="84">
        <v>559.85549690158552</v>
      </c>
      <c r="BC108" s="84">
        <v>560.92877322785876</v>
      </c>
      <c r="BD108" s="84">
        <v>574.34251370302013</v>
      </c>
      <c r="BE108" s="84">
        <v>594.33128086094246</v>
      </c>
      <c r="BF108" s="84">
        <v>599.30732335220762</v>
      </c>
      <c r="BG108" s="84">
        <v>619.1657902100236</v>
      </c>
      <c r="BI108" s="84">
        <v>705.30127358263519</v>
      </c>
      <c r="BJ108" s="84">
        <v>719.372392412257</v>
      </c>
      <c r="BK108" s="84">
        <v>760.88812201229064</v>
      </c>
      <c r="BL108" s="84">
        <v>768.84488579855986</v>
      </c>
      <c r="BM108" s="84">
        <v>794.19303713457589</v>
      </c>
      <c r="BN108" s="84">
        <v>812.30987363570682</v>
      </c>
      <c r="BO108" s="84">
        <v>840.4810674473315</v>
      </c>
      <c r="BQ108" s="12">
        <v>0</v>
      </c>
      <c r="BR108" s="12">
        <v>0</v>
      </c>
      <c r="BS108" s="12">
        <v>0</v>
      </c>
      <c r="BT108" s="12">
        <v>0</v>
      </c>
      <c r="BU108" s="12">
        <v>0</v>
      </c>
      <c r="BV108" s="12">
        <v>0</v>
      </c>
      <c r="BW108" s="12">
        <v>0</v>
      </c>
      <c r="BX108" s="12">
        <v>0</v>
      </c>
      <c r="BY108" s="11"/>
      <c r="BZ108" s="12">
        <v>0</v>
      </c>
      <c r="CA108" s="12">
        <v>0</v>
      </c>
      <c r="CB108" s="12">
        <v>0</v>
      </c>
      <c r="CC108" s="12">
        <v>0</v>
      </c>
      <c r="CD108" s="12">
        <v>0</v>
      </c>
      <c r="CE108" s="12">
        <v>0</v>
      </c>
      <c r="CF108" s="12">
        <v>0</v>
      </c>
      <c r="CG108" s="11"/>
      <c r="CH108" s="12">
        <v>0</v>
      </c>
      <c r="CI108" s="12">
        <v>0</v>
      </c>
      <c r="CJ108" s="12">
        <v>0</v>
      </c>
      <c r="CK108" s="12">
        <v>0</v>
      </c>
      <c r="CL108" s="12">
        <v>0</v>
      </c>
      <c r="CM108" s="12">
        <v>0</v>
      </c>
      <c r="CN108" s="12">
        <v>0</v>
      </c>
      <c r="CO108" s="11"/>
      <c r="CP108" s="12">
        <v>0</v>
      </c>
      <c r="CQ108" s="12">
        <v>0</v>
      </c>
      <c r="CR108" s="12">
        <v>0</v>
      </c>
      <c r="CS108" s="12">
        <v>0</v>
      </c>
      <c r="CT108" s="12">
        <v>0</v>
      </c>
      <c r="CU108" s="12">
        <v>0</v>
      </c>
      <c r="CV108" s="12">
        <v>0</v>
      </c>
      <c r="CW108" s="11"/>
      <c r="CX108" s="12">
        <v>0</v>
      </c>
      <c r="CY108" s="12">
        <v>0</v>
      </c>
      <c r="CZ108" s="12">
        <v>0</v>
      </c>
      <c r="DA108" s="12">
        <v>0</v>
      </c>
      <c r="DB108" s="12">
        <v>0</v>
      </c>
      <c r="DC108" s="12">
        <v>0</v>
      </c>
      <c r="DD108" s="12">
        <v>0</v>
      </c>
      <c r="DE108" s="11"/>
      <c r="DF108" s="12">
        <v>0</v>
      </c>
      <c r="DG108" s="12">
        <v>0</v>
      </c>
      <c r="DH108" s="12">
        <v>0</v>
      </c>
      <c r="DI108" s="12">
        <v>0</v>
      </c>
      <c r="DJ108" s="12">
        <v>0</v>
      </c>
      <c r="DK108" s="12">
        <v>0</v>
      </c>
      <c r="DL108" s="12">
        <v>0</v>
      </c>
      <c r="DM108" s="11"/>
      <c r="DN108" s="11"/>
      <c r="DO108" s="11"/>
      <c r="DP108" s="11"/>
      <c r="DQ108" s="11"/>
      <c r="DR108" s="11"/>
      <c r="DS108" s="11"/>
      <c r="DT108" s="11"/>
      <c r="DU108" s="11"/>
      <c r="DV108" s="11"/>
      <c r="DW108" s="11"/>
      <c r="DX108" s="11"/>
      <c r="DY108" s="11"/>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
      <c r="HN108" s="6"/>
      <c r="HO108" s="6"/>
      <c r="HP108" s="6"/>
      <c r="HQ108" s="6"/>
      <c r="HR108" s="6"/>
      <c r="HS108" s="6"/>
      <c r="HT108" s="6"/>
      <c r="HU108" s="6"/>
      <c r="HV108" s="6"/>
      <c r="HW108" s="6"/>
      <c r="HX108" s="6"/>
      <c r="HY108" s="6"/>
      <c r="HZ108" s="6"/>
      <c r="IA108" s="6"/>
      <c r="IB108" s="6"/>
      <c r="IC108" s="6"/>
      <c r="ID108" s="6"/>
      <c r="IE108" s="6"/>
      <c r="IF108" s="6"/>
      <c r="IG108" s="6"/>
      <c r="IH108" s="6"/>
      <c r="II108" s="6"/>
      <c r="IJ108" s="6"/>
      <c r="IK108" s="6"/>
      <c r="IL108" s="6"/>
      <c r="IM108" s="6"/>
      <c r="IN108" s="6"/>
      <c r="IO108" s="6"/>
      <c r="IP108" s="6"/>
      <c r="IQ108" s="6"/>
      <c r="IR108" s="6"/>
      <c r="IS108" s="6"/>
      <c r="IT108" s="6"/>
      <c r="IU108" s="6"/>
      <c r="IV108" s="6"/>
      <c r="IW108" s="6"/>
      <c r="IX108" s="6"/>
      <c r="IY108" s="6"/>
      <c r="IZ108" s="6"/>
      <c r="JA108" s="6"/>
      <c r="JB108" s="6"/>
      <c r="JC108" s="6"/>
      <c r="JD108" s="6"/>
      <c r="JE108" s="6"/>
      <c r="JF108" s="6"/>
      <c r="JG108" s="6"/>
      <c r="JH108" s="6"/>
      <c r="JI108" s="6"/>
      <c r="JJ108" s="6"/>
      <c r="JK108" s="6"/>
      <c r="JL108" s="6"/>
      <c r="JM108" s="6"/>
      <c r="JN108" s="6"/>
      <c r="JO108" s="6"/>
      <c r="JP108" s="6"/>
      <c r="JQ108" s="6"/>
      <c r="JR108" s="6"/>
      <c r="JS108" s="6"/>
      <c r="JT108" s="6"/>
      <c r="JU108" s="6"/>
      <c r="JV108" s="6"/>
      <c r="JW108" s="6"/>
      <c r="JX108" s="6"/>
      <c r="JY108" s="6"/>
      <c r="JZ108" s="6"/>
      <c r="KA108" s="6"/>
      <c r="KB108" s="6"/>
      <c r="KC108" s="6"/>
      <c r="KD108" s="6"/>
      <c r="KE108" s="6"/>
      <c r="KF108" s="6"/>
      <c r="KG108" s="6"/>
      <c r="KH108" s="6"/>
      <c r="KI108" s="6"/>
      <c r="KJ108" s="6"/>
      <c r="KK108" s="6"/>
      <c r="KL108" s="6"/>
      <c r="KM108" s="6"/>
      <c r="KN108" s="6"/>
      <c r="KO108" s="6"/>
      <c r="KP108" s="6"/>
      <c r="KQ108" s="6"/>
      <c r="KR108" s="6"/>
      <c r="KS108" s="6"/>
      <c r="KT108" s="6"/>
      <c r="KU108" s="6"/>
      <c r="KV108" s="6"/>
      <c r="KW108" s="6"/>
      <c r="KX108" s="6"/>
      <c r="KY108" s="6"/>
      <c r="KZ108" s="6"/>
      <c r="LA108" s="6"/>
      <c r="LB108" s="6"/>
      <c r="LC108" s="6"/>
      <c r="LD108" s="6"/>
      <c r="LE108" s="6"/>
      <c r="LF108" s="6"/>
      <c r="LG108" s="6"/>
      <c r="LH108" s="6"/>
      <c r="LI108" s="6"/>
      <c r="LJ108" s="6"/>
      <c r="LK108" s="6"/>
      <c r="LL108" s="6"/>
      <c r="LM108" s="6"/>
      <c r="LN108" s="6"/>
      <c r="LO108" s="6"/>
      <c r="LP108" s="6"/>
      <c r="LQ108" s="6"/>
      <c r="LR108" s="6"/>
      <c r="LS108" s="6"/>
      <c r="LT108" s="6"/>
      <c r="LU108" s="6"/>
      <c r="LV108" s="6"/>
      <c r="LW108" s="6"/>
      <c r="LX108" s="6"/>
      <c r="LY108" s="6"/>
      <c r="LZ108" s="6"/>
      <c r="MA108" s="6"/>
      <c r="MB108" s="6"/>
      <c r="MC108" s="6"/>
      <c r="MD108" s="6"/>
      <c r="ME108" s="6"/>
      <c r="MF108" s="6"/>
      <c r="MG108" s="6"/>
      <c r="MH108" s="6"/>
      <c r="MI108" s="6"/>
      <c r="MJ108" s="6"/>
      <c r="MK108" s="6"/>
      <c r="ML108" s="6"/>
    </row>
    <row r="109" spans="1:350" x14ac:dyDescent="0.25">
      <c r="A109" s="6"/>
      <c r="B109" s="184" t="str">
        <f>C108</f>
        <v>Ostala poraba (tudi kmetijstvo)</v>
      </c>
      <c r="C109" s="85" t="s">
        <v>27</v>
      </c>
      <c r="D109" s="105" t="s">
        <v>16</v>
      </c>
      <c r="E109" s="68">
        <v>0</v>
      </c>
      <c r="F109" s="68">
        <v>0</v>
      </c>
      <c r="G109" s="68">
        <v>0</v>
      </c>
      <c r="H109" s="68">
        <v>0</v>
      </c>
      <c r="I109" s="68">
        <v>0</v>
      </c>
      <c r="J109" s="68">
        <v>0</v>
      </c>
      <c r="K109" s="68">
        <v>0</v>
      </c>
      <c r="L109" s="68">
        <v>0</v>
      </c>
      <c r="M109" s="68">
        <v>0</v>
      </c>
      <c r="N109" s="68">
        <v>0</v>
      </c>
      <c r="O109" s="68">
        <v>0</v>
      </c>
      <c r="P109" s="68">
        <v>0</v>
      </c>
      <c r="Q109" s="68">
        <v>0</v>
      </c>
      <c r="R109" s="172"/>
      <c r="T109" s="68">
        <v>0</v>
      </c>
      <c r="U109" s="68">
        <v>0</v>
      </c>
      <c r="V109" s="68">
        <v>0</v>
      </c>
      <c r="W109" s="68">
        <v>0</v>
      </c>
      <c r="X109" s="68">
        <v>0</v>
      </c>
      <c r="Y109" s="68">
        <v>0</v>
      </c>
      <c r="Z109" s="68">
        <v>0</v>
      </c>
      <c r="AA109" s="68">
        <v>0</v>
      </c>
      <c r="AC109" s="68">
        <v>0</v>
      </c>
      <c r="AD109" s="68">
        <v>0</v>
      </c>
      <c r="AE109" s="68">
        <v>0</v>
      </c>
      <c r="AF109" s="68">
        <v>0</v>
      </c>
      <c r="AG109" s="68">
        <v>0</v>
      </c>
      <c r="AH109" s="68">
        <v>0</v>
      </c>
      <c r="AI109" s="68">
        <v>0</v>
      </c>
      <c r="AK109" s="68">
        <v>0</v>
      </c>
      <c r="AL109" s="68">
        <v>0</v>
      </c>
      <c r="AM109" s="68">
        <v>0</v>
      </c>
      <c r="AN109" s="68">
        <v>0</v>
      </c>
      <c r="AO109" s="68">
        <v>0</v>
      </c>
      <c r="AP109" s="68">
        <v>0</v>
      </c>
      <c r="AQ109" s="68">
        <v>0</v>
      </c>
      <c r="AS109" s="68">
        <v>0</v>
      </c>
      <c r="AT109" s="68">
        <v>0</v>
      </c>
      <c r="AU109" s="68">
        <v>0</v>
      </c>
      <c r="AV109" s="68">
        <v>0</v>
      </c>
      <c r="AW109" s="68">
        <v>0</v>
      </c>
      <c r="AX109" s="68">
        <v>0</v>
      </c>
      <c r="AY109" s="68">
        <v>0</v>
      </c>
      <c r="BA109" s="68">
        <v>0</v>
      </c>
      <c r="BB109" s="68">
        <v>0</v>
      </c>
      <c r="BC109" s="68">
        <v>0</v>
      </c>
      <c r="BD109" s="68">
        <v>0</v>
      </c>
      <c r="BE109" s="68">
        <v>0</v>
      </c>
      <c r="BF109" s="68">
        <v>0</v>
      </c>
      <c r="BG109" s="68">
        <v>0</v>
      </c>
      <c r="BI109" s="68">
        <v>0</v>
      </c>
      <c r="BJ109" s="68">
        <v>0</v>
      </c>
      <c r="BK109" s="68">
        <v>0</v>
      </c>
      <c r="BL109" s="68">
        <v>0</v>
      </c>
      <c r="BM109" s="68">
        <v>0</v>
      </c>
      <c r="BN109" s="68">
        <v>0</v>
      </c>
      <c r="BO109" s="68">
        <v>0</v>
      </c>
      <c r="BQ109" s="12">
        <v>0</v>
      </c>
      <c r="BR109" s="12">
        <v>0</v>
      </c>
      <c r="BS109" s="12">
        <v>0</v>
      </c>
      <c r="BT109" s="12">
        <v>0</v>
      </c>
      <c r="BU109" s="12">
        <v>0</v>
      </c>
      <c r="BV109" s="12">
        <v>0</v>
      </c>
      <c r="BW109" s="12">
        <v>0</v>
      </c>
      <c r="BX109" s="12">
        <v>0</v>
      </c>
      <c r="BY109" s="11"/>
      <c r="BZ109" s="12">
        <v>0</v>
      </c>
      <c r="CA109" s="12">
        <v>0</v>
      </c>
      <c r="CB109" s="12">
        <v>0</v>
      </c>
      <c r="CC109" s="12">
        <v>0</v>
      </c>
      <c r="CD109" s="12">
        <v>0</v>
      </c>
      <c r="CE109" s="12">
        <v>0</v>
      </c>
      <c r="CF109" s="12">
        <v>0</v>
      </c>
      <c r="CG109" s="11"/>
      <c r="CH109" s="12">
        <v>0</v>
      </c>
      <c r="CI109" s="12">
        <v>0</v>
      </c>
      <c r="CJ109" s="12">
        <v>0</v>
      </c>
      <c r="CK109" s="12">
        <v>0</v>
      </c>
      <c r="CL109" s="12">
        <v>0</v>
      </c>
      <c r="CM109" s="12">
        <v>0</v>
      </c>
      <c r="CN109" s="12">
        <v>0</v>
      </c>
      <c r="CO109" s="11"/>
      <c r="CP109" s="12">
        <v>0</v>
      </c>
      <c r="CQ109" s="12">
        <v>0</v>
      </c>
      <c r="CR109" s="12">
        <v>0</v>
      </c>
      <c r="CS109" s="12">
        <v>0</v>
      </c>
      <c r="CT109" s="12">
        <v>0</v>
      </c>
      <c r="CU109" s="12">
        <v>0</v>
      </c>
      <c r="CV109" s="12">
        <v>0</v>
      </c>
      <c r="CW109" s="11"/>
      <c r="CX109" s="12">
        <v>0</v>
      </c>
      <c r="CY109" s="12">
        <v>0</v>
      </c>
      <c r="CZ109" s="12">
        <v>0</v>
      </c>
      <c r="DA109" s="12">
        <v>0</v>
      </c>
      <c r="DB109" s="12">
        <v>0</v>
      </c>
      <c r="DC109" s="12">
        <v>0</v>
      </c>
      <c r="DD109" s="12">
        <v>0</v>
      </c>
      <c r="DE109" s="11"/>
      <c r="DF109" s="12">
        <v>0</v>
      </c>
      <c r="DG109" s="12">
        <v>0</v>
      </c>
      <c r="DH109" s="12">
        <v>0</v>
      </c>
      <c r="DI109" s="12">
        <v>0</v>
      </c>
      <c r="DJ109" s="12">
        <v>0</v>
      </c>
      <c r="DK109" s="12">
        <v>0</v>
      </c>
      <c r="DL109" s="12">
        <v>0</v>
      </c>
      <c r="DM109" s="11"/>
      <c r="DN109" s="11"/>
      <c r="DO109" s="11"/>
      <c r="DP109" s="11"/>
      <c r="DQ109" s="11"/>
      <c r="DR109" s="11"/>
      <c r="DS109" s="11"/>
      <c r="DT109" s="11"/>
      <c r="DU109" s="11"/>
      <c r="DV109" s="11"/>
      <c r="DW109" s="11"/>
      <c r="DX109" s="11"/>
      <c r="DY109" s="11"/>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
      <c r="HN109" s="6"/>
      <c r="HO109" s="6"/>
      <c r="HP109" s="6"/>
      <c r="HQ109" s="6"/>
      <c r="HR109" s="6"/>
      <c r="HS109" s="6"/>
      <c r="HT109" s="6"/>
      <c r="HU109" s="6"/>
      <c r="HV109" s="6"/>
      <c r="HW109" s="6"/>
      <c r="HX109" s="6"/>
      <c r="HY109" s="6"/>
      <c r="HZ109" s="6"/>
      <c r="IA109" s="6"/>
      <c r="IB109" s="6"/>
      <c r="IC109" s="6"/>
      <c r="ID109" s="6"/>
      <c r="IE109" s="6"/>
      <c r="IF109" s="6"/>
      <c r="IG109" s="6"/>
      <c r="IH109" s="6"/>
      <c r="II109" s="6"/>
      <c r="IJ109" s="6"/>
      <c r="IK109" s="6"/>
      <c r="IL109" s="6"/>
      <c r="IM109" s="6"/>
      <c r="IN109" s="6"/>
      <c r="IO109" s="6"/>
      <c r="IP109" s="6"/>
      <c r="IQ109" s="6"/>
      <c r="IR109" s="6"/>
      <c r="IS109" s="6"/>
      <c r="IT109" s="6"/>
      <c r="IU109" s="6"/>
      <c r="IV109" s="6"/>
      <c r="IW109" s="6"/>
      <c r="IX109" s="6"/>
      <c r="IY109" s="6"/>
      <c r="IZ109" s="6"/>
      <c r="JA109" s="6"/>
      <c r="JB109" s="6"/>
      <c r="JC109" s="6"/>
      <c r="JD109" s="6"/>
      <c r="JE109" s="6"/>
      <c r="JF109" s="6"/>
      <c r="JG109" s="6"/>
      <c r="JH109" s="6"/>
      <c r="JI109" s="6"/>
      <c r="JJ109" s="6"/>
      <c r="JK109" s="6"/>
      <c r="JL109" s="6"/>
      <c r="JM109" s="6"/>
      <c r="JN109" s="6"/>
      <c r="JO109" s="6"/>
      <c r="JP109" s="6"/>
      <c r="JQ109" s="6"/>
      <c r="JR109" s="6"/>
      <c r="JS109" s="6"/>
      <c r="JT109" s="6"/>
      <c r="JU109" s="6"/>
      <c r="JV109" s="6"/>
      <c r="JW109" s="6"/>
      <c r="JX109" s="6"/>
      <c r="JY109" s="6"/>
      <c r="JZ109" s="6"/>
      <c r="KA109" s="6"/>
      <c r="KB109" s="6"/>
      <c r="KC109" s="6"/>
      <c r="KD109" s="6"/>
      <c r="KE109" s="6"/>
      <c r="KF109" s="6"/>
      <c r="KG109" s="6"/>
      <c r="KH109" s="6"/>
      <c r="KI109" s="6"/>
      <c r="KJ109" s="6"/>
      <c r="KK109" s="6"/>
      <c r="KL109" s="6"/>
      <c r="KM109" s="6"/>
      <c r="KN109" s="6"/>
      <c r="KO109" s="6"/>
      <c r="KP109" s="6"/>
      <c r="KQ109" s="6"/>
      <c r="KR109" s="6"/>
      <c r="KS109" s="6"/>
      <c r="KT109" s="6"/>
      <c r="KU109" s="6"/>
      <c r="KV109" s="6"/>
      <c r="KW109" s="6"/>
      <c r="KX109" s="6"/>
      <c r="KY109" s="6"/>
      <c r="KZ109" s="6"/>
      <c r="LA109" s="6"/>
      <c r="LB109" s="6"/>
      <c r="LC109" s="6"/>
      <c r="LD109" s="6"/>
      <c r="LE109" s="6"/>
      <c r="LF109" s="6"/>
      <c r="LG109" s="6"/>
      <c r="LH109" s="6"/>
      <c r="LI109" s="6"/>
      <c r="LJ109" s="6"/>
      <c r="LK109" s="6"/>
      <c r="LL109" s="6"/>
      <c r="LM109" s="6"/>
      <c r="LN109" s="6"/>
      <c r="LO109" s="6"/>
      <c r="LP109" s="6"/>
      <c r="LQ109" s="6"/>
      <c r="LR109" s="6"/>
      <c r="LS109" s="6"/>
      <c r="LT109" s="6"/>
      <c r="LU109" s="6"/>
      <c r="LV109" s="6"/>
      <c r="LW109" s="6"/>
      <c r="LX109" s="6"/>
      <c r="LY109" s="6"/>
      <c r="LZ109" s="6"/>
      <c r="MA109" s="6"/>
      <c r="MB109" s="6"/>
      <c r="MC109" s="6"/>
      <c r="MD109" s="6"/>
      <c r="ME109" s="6"/>
      <c r="MF109" s="6"/>
      <c r="MG109" s="6"/>
      <c r="MH109" s="6"/>
      <c r="MI109" s="6"/>
      <c r="MJ109" s="6"/>
      <c r="MK109" s="6"/>
      <c r="ML109" s="6"/>
    </row>
    <row r="110" spans="1:350" x14ac:dyDescent="0.25">
      <c r="A110" s="6"/>
      <c r="B110" s="184" t="str">
        <f t="shared" si="4"/>
        <v>Ostala poraba (tudi kmetijstvo)</v>
      </c>
      <c r="C110" s="85" t="s">
        <v>26</v>
      </c>
      <c r="D110" s="105" t="s">
        <v>16</v>
      </c>
      <c r="E110" s="68">
        <v>306.73679182191648</v>
      </c>
      <c r="F110" s="68">
        <v>274.33226688640502</v>
      </c>
      <c r="G110" s="68">
        <v>223.15024839973245</v>
      </c>
      <c r="H110" s="68">
        <v>296.90095060666857</v>
      </c>
      <c r="I110" s="68">
        <v>275.9038597496895</v>
      </c>
      <c r="J110" s="68">
        <v>263.25531790388834</v>
      </c>
      <c r="K110" s="68">
        <v>225.27586820483415</v>
      </c>
      <c r="L110" s="68">
        <v>194.99263160408904</v>
      </c>
      <c r="M110" s="68">
        <v>182.23874080443298</v>
      </c>
      <c r="N110" s="68">
        <v>159.47070435654916</v>
      </c>
      <c r="O110" s="68">
        <v>164.29513351485622</v>
      </c>
      <c r="P110" s="68">
        <v>174.26437000220901</v>
      </c>
      <c r="Q110" s="68">
        <v>155.10482468711189</v>
      </c>
      <c r="R110" s="172"/>
      <c r="T110" s="68">
        <v>152.90623033738819</v>
      </c>
      <c r="U110" s="68">
        <v>116.3631229978044</v>
      </c>
      <c r="V110" s="68">
        <v>89.683722487222084</v>
      </c>
      <c r="W110" s="68">
        <v>74.998278612134143</v>
      </c>
      <c r="X110" s="68">
        <v>65.639918372201166</v>
      </c>
      <c r="Y110" s="68">
        <v>59.350969541912896</v>
      </c>
      <c r="Z110" s="68">
        <v>52.441461149055378</v>
      </c>
      <c r="AA110" s="68">
        <v>46.462789267770127</v>
      </c>
      <c r="AC110" s="68">
        <v>109.9626626849489</v>
      </c>
      <c r="AD110" s="68">
        <v>84.961750613268066</v>
      </c>
      <c r="AE110" s="68">
        <v>67.679942971034663</v>
      </c>
      <c r="AF110" s="68">
        <v>53.582937861426643</v>
      </c>
      <c r="AG110" s="68">
        <v>41.865322013597961</v>
      </c>
      <c r="AH110" s="68">
        <v>31.834621121799497</v>
      </c>
      <c r="AI110" s="68">
        <v>25.147799875901406</v>
      </c>
      <c r="AK110" s="68">
        <v>109.9626626849489</v>
      </c>
      <c r="AL110" s="68">
        <v>84.961750613268066</v>
      </c>
      <c r="AM110" s="68">
        <v>67.679942971034663</v>
      </c>
      <c r="AN110" s="68">
        <v>53.582937861426643</v>
      </c>
      <c r="AO110" s="68">
        <v>41.865322013597961</v>
      </c>
      <c r="AP110" s="68">
        <v>31.834621121799497</v>
      </c>
      <c r="AQ110" s="68">
        <v>25.147799875901406</v>
      </c>
      <c r="AS110" s="68">
        <v>107.10519805725059</v>
      </c>
      <c r="AT110" s="68">
        <v>80.699277309985064</v>
      </c>
      <c r="AU110" s="68">
        <v>60.215882542858616</v>
      </c>
      <c r="AV110" s="68">
        <v>48.417655879164045</v>
      </c>
      <c r="AW110" s="68">
        <v>37.301100042978085</v>
      </c>
      <c r="AX110" s="68">
        <v>24.223994166460407</v>
      </c>
      <c r="AY110" s="68">
        <v>15.543942888318631</v>
      </c>
      <c r="BA110" s="68">
        <v>107.10519805725059</v>
      </c>
      <c r="BB110" s="68">
        <v>80.699277309985064</v>
      </c>
      <c r="BC110" s="68">
        <v>60.215882542858616</v>
      </c>
      <c r="BD110" s="68">
        <v>48.417655879164045</v>
      </c>
      <c r="BE110" s="68">
        <v>37.301100042978085</v>
      </c>
      <c r="BF110" s="68">
        <v>24.223994166460407</v>
      </c>
      <c r="BG110" s="68">
        <v>15.543942888318631</v>
      </c>
      <c r="BI110" s="68">
        <v>171.09192160356343</v>
      </c>
      <c r="BJ110" s="68">
        <v>154.61966521676237</v>
      </c>
      <c r="BK110" s="68">
        <v>161.14754556509507</v>
      </c>
      <c r="BL110" s="68">
        <v>158.01114835758145</v>
      </c>
      <c r="BM110" s="68">
        <v>162.89557509341401</v>
      </c>
      <c r="BN110" s="68">
        <v>167.68609224019167</v>
      </c>
      <c r="BO110" s="68">
        <v>169.82835067809418</v>
      </c>
      <c r="BQ110" s="12">
        <v>0</v>
      </c>
      <c r="BR110" s="12">
        <v>0</v>
      </c>
      <c r="BS110" s="12">
        <v>0</v>
      </c>
      <c r="BT110" s="12">
        <v>0</v>
      </c>
      <c r="BU110" s="12">
        <v>0</v>
      </c>
      <c r="BV110" s="12">
        <v>0</v>
      </c>
      <c r="BW110" s="12">
        <v>0</v>
      </c>
      <c r="BX110" s="12">
        <v>0</v>
      </c>
      <c r="BY110" s="11"/>
      <c r="BZ110" s="12">
        <v>0</v>
      </c>
      <c r="CA110" s="12">
        <v>0</v>
      </c>
      <c r="CB110" s="12">
        <v>0</v>
      </c>
      <c r="CC110" s="12">
        <v>0</v>
      </c>
      <c r="CD110" s="12">
        <v>0</v>
      </c>
      <c r="CE110" s="12">
        <v>0</v>
      </c>
      <c r="CF110" s="12">
        <v>0</v>
      </c>
      <c r="CG110" s="11"/>
      <c r="CH110" s="12">
        <v>0</v>
      </c>
      <c r="CI110" s="12">
        <v>0</v>
      </c>
      <c r="CJ110" s="12">
        <v>0</v>
      </c>
      <c r="CK110" s="12">
        <v>0</v>
      </c>
      <c r="CL110" s="12">
        <v>0</v>
      </c>
      <c r="CM110" s="12">
        <v>0</v>
      </c>
      <c r="CN110" s="12">
        <v>0</v>
      </c>
      <c r="CO110" s="11"/>
      <c r="CP110" s="12">
        <v>0</v>
      </c>
      <c r="CQ110" s="12">
        <v>0</v>
      </c>
      <c r="CR110" s="12">
        <v>0</v>
      </c>
      <c r="CS110" s="12">
        <v>0</v>
      </c>
      <c r="CT110" s="12">
        <v>0</v>
      </c>
      <c r="CU110" s="12">
        <v>0</v>
      </c>
      <c r="CV110" s="12">
        <v>0</v>
      </c>
      <c r="CW110" s="11"/>
      <c r="CX110" s="12">
        <v>0</v>
      </c>
      <c r="CY110" s="12">
        <v>0</v>
      </c>
      <c r="CZ110" s="12">
        <v>0</v>
      </c>
      <c r="DA110" s="12">
        <v>0</v>
      </c>
      <c r="DB110" s="12">
        <v>0</v>
      </c>
      <c r="DC110" s="12">
        <v>0</v>
      </c>
      <c r="DD110" s="12">
        <v>0</v>
      </c>
      <c r="DE110" s="11"/>
      <c r="DF110" s="12">
        <v>0</v>
      </c>
      <c r="DG110" s="12">
        <v>0</v>
      </c>
      <c r="DH110" s="12">
        <v>0</v>
      </c>
      <c r="DI110" s="12">
        <v>0</v>
      </c>
      <c r="DJ110" s="12">
        <v>0</v>
      </c>
      <c r="DK110" s="12">
        <v>0</v>
      </c>
      <c r="DL110" s="12">
        <v>0</v>
      </c>
      <c r="DM110" s="11"/>
      <c r="DN110" s="11"/>
      <c r="DO110" s="11"/>
      <c r="DP110" s="11"/>
      <c r="DQ110" s="11"/>
      <c r="DR110" s="11"/>
      <c r="DS110" s="11"/>
      <c r="DT110" s="11"/>
      <c r="DU110" s="11"/>
      <c r="DV110" s="11"/>
      <c r="DW110" s="11"/>
      <c r="DX110" s="11"/>
      <c r="DY110" s="11"/>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c r="HH110" s="6"/>
      <c r="HI110" s="6"/>
      <c r="HJ110" s="6"/>
      <c r="HK110" s="6"/>
      <c r="HL110" s="6"/>
      <c r="HM110" s="6"/>
      <c r="HN110" s="6"/>
      <c r="HO110" s="6"/>
      <c r="HP110" s="6"/>
      <c r="HQ110" s="6"/>
      <c r="HR110" s="6"/>
      <c r="HS110" s="6"/>
      <c r="HT110" s="6"/>
      <c r="HU110" s="6"/>
      <c r="HV110" s="6"/>
      <c r="HW110" s="6"/>
      <c r="HX110" s="6"/>
      <c r="HY110" s="6"/>
      <c r="HZ110" s="6"/>
      <c r="IA110" s="6"/>
      <c r="IB110" s="6"/>
      <c r="IC110" s="6"/>
      <c r="ID110" s="6"/>
      <c r="IE110" s="6"/>
      <c r="IF110" s="6"/>
      <c r="IG110" s="6"/>
      <c r="IH110" s="6"/>
      <c r="II110" s="6"/>
      <c r="IJ110" s="6"/>
      <c r="IK110" s="6"/>
      <c r="IL110" s="6"/>
      <c r="IM110" s="6"/>
      <c r="IN110" s="6"/>
      <c r="IO110" s="6"/>
      <c r="IP110" s="6"/>
      <c r="IQ110" s="6"/>
      <c r="IR110" s="6"/>
      <c r="IS110" s="6"/>
      <c r="IT110" s="6"/>
      <c r="IU110" s="6"/>
      <c r="IV110" s="6"/>
      <c r="IW110" s="6"/>
      <c r="IX110" s="6"/>
      <c r="IY110" s="6"/>
      <c r="IZ110" s="6"/>
      <c r="JA110" s="6"/>
      <c r="JB110" s="6"/>
      <c r="JC110" s="6"/>
      <c r="JD110" s="6"/>
      <c r="JE110" s="6"/>
      <c r="JF110" s="6"/>
      <c r="JG110" s="6"/>
      <c r="JH110" s="6"/>
      <c r="JI110" s="6"/>
      <c r="JJ110" s="6"/>
      <c r="JK110" s="6"/>
      <c r="JL110" s="6"/>
      <c r="JM110" s="6"/>
      <c r="JN110" s="6"/>
      <c r="JO110" s="6"/>
      <c r="JP110" s="6"/>
      <c r="JQ110" s="6"/>
      <c r="JR110" s="6"/>
      <c r="JS110" s="6"/>
      <c r="JT110" s="6"/>
      <c r="JU110" s="6"/>
      <c r="JV110" s="6"/>
      <c r="JW110" s="6"/>
      <c r="JX110" s="6"/>
      <c r="JY110" s="6"/>
      <c r="JZ110" s="6"/>
      <c r="KA110" s="6"/>
      <c r="KB110" s="6"/>
      <c r="KC110" s="6"/>
      <c r="KD110" s="6"/>
      <c r="KE110" s="6"/>
      <c r="KF110" s="6"/>
      <c r="KG110" s="6"/>
      <c r="KH110" s="6"/>
      <c r="KI110" s="6"/>
      <c r="KJ110" s="6"/>
      <c r="KK110" s="6"/>
      <c r="KL110" s="6"/>
      <c r="KM110" s="6"/>
      <c r="KN110" s="6"/>
      <c r="KO110" s="6"/>
      <c r="KP110" s="6"/>
      <c r="KQ110" s="6"/>
      <c r="KR110" s="6"/>
      <c r="KS110" s="6"/>
      <c r="KT110" s="6"/>
      <c r="KU110" s="6"/>
      <c r="KV110" s="6"/>
      <c r="KW110" s="6"/>
      <c r="KX110" s="6"/>
      <c r="KY110" s="6"/>
      <c r="KZ110" s="6"/>
      <c r="LA110" s="6"/>
      <c r="LB110" s="6"/>
      <c r="LC110" s="6"/>
      <c r="LD110" s="6"/>
      <c r="LE110" s="6"/>
      <c r="LF110" s="6"/>
      <c r="LG110" s="6"/>
      <c r="LH110" s="6"/>
      <c r="LI110" s="6"/>
      <c r="LJ110" s="6"/>
      <c r="LK110" s="6"/>
      <c r="LL110" s="6"/>
      <c r="LM110" s="6"/>
      <c r="LN110" s="6"/>
      <c r="LO110" s="6"/>
      <c r="LP110" s="6"/>
      <c r="LQ110" s="6"/>
      <c r="LR110" s="6"/>
      <c r="LS110" s="6"/>
      <c r="LT110" s="6"/>
      <c r="LU110" s="6"/>
      <c r="LV110" s="6"/>
      <c r="LW110" s="6"/>
      <c r="LX110" s="6"/>
      <c r="LY110" s="6"/>
      <c r="LZ110" s="6"/>
      <c r="MA110" s="6"/>
      <c r="MB110" s="6"/>
      <c r="MC110" s="6"/>
      <c r="MD110" s="6"/>
      <c r="ME110" s="6"/>
      <c r="MF110" s="6"/>
      <c r="MG110" s="6"/>
      <c r="MH110" s="6"/>
      <c r="MI110" s="6"/>
      <c r="MJ110" s="6"/>
      <c r="MK110" s="6"/>
      <c r="ML110" s="6"/>
    </row>
    <row r="111" spans="1:350" x14ac:dyDescent="0.25">
      <c r="A111" s="6"/>
      <c r="B111" s="184" t="str">
        <f t="shared" si="4"/>
        <v>Ostala poraba (tudi kmetijstvo)</v>
      </c>
      <c r="C111" s="79" t="s">
        <v>30</v>
      </c>
      <c r="D111" s="105" t="s">
        <v>16</v>
      </c>
      <c r="E111" s="68"/>
      <c r="F111" s="68"/>
      <c r="G111" s="68"/>
      <c r="H111" s="68"/>
      <c r="I111" s="68"/>
      <c r="J111" s="68"/>
      <c r="K111" s="68"/>
      <c r="L111" s="68"/>
      <c r="M111" s="68"/>
      <c r="N111" s="68"/>
      <c r="O111" s="68"/>
      <c r="P111" s="68"/>
      <c r="Q111" s="68"/>
      <c r="R111" s="172"/>
      <c r="T111" s="68">
        <v>152.90623033738819</v>
      </c>
      <c r="U111" s="68">
        <v>116.3631229978044</v>
      </c>
      <c r="V111" s="68">
        <v>89.683722487222084</v>
      </c>
      <c r="W111" s="68">
        <v>74.998278612134143</v>
      </c>
      <c r="X111" s="68">
        <v>65.639918372201166</v>
      </c>
      <c r="Y111" s="68">
        <v>59.350969541912896</v>
      </c>
      <c r="Z111" s="68">
        <v>52.441461149055378</v>
      </c>
      <c r="AA111" s="68">
        <v>46.462789267770127</v>
      </c>
      <c r="AC111" s="68">
        <v>109.9626626849489</v>
      </c>
      <c r="AD111" s="68">
        <v>84.961750613268066</v>
      </c>
      <c r="AE111" s="68">
        <v>67.679942971034663</v>
      </c>
      <c r="AF111" s="68">
        <v>53.582937861426643</v>
      </c>
      <c r="AG111" s="68">
        <v>41.865322013597961</v>
      </c>
      <c r="AH111" s="68">
        <v>31.834621121799497</v>
      </c>
      <c r="AI111" s="68">
        <v>25.147799875901406</v>
      </c>
      <c r="AK111" s="68">
        <v>109.9626626849489</v>
      </c>
      <c r="AL111" s="68">
        <v>84.961750613268066</v>
      </c>
      <c r="AM111" s="68">
        <v>67.679942971034663</v>
      </c>
      <c r="AN111" s="68">
        <v>53.582937861426643</v>
      </c>
      <c r="AO111" s="68">
        <v>41.865322013597961</v>
      </c>
      <c r="AP111" s="68">
        <v>31.834621121799497</v>
      </c>
      <c r="AQ111" s="68">
        <v>25.147799875901406</v>
      </c>
      <c r="AS111" s="68">
        <v>107.10519805725059</v>
      </c>
      <c r="AT111" s="68">
        <v>80.699277309985064</v>
      </c>
      <c r="AU111" s="68">
        <v>60.215882542858616</v>
      </c>
      <c r="AV111" s="68">
        <v>48.417655879164045</v>
      </c>
      <c r="AW111" s="68">
        <v>32.980699396078407</v>
      </c>
      <c r="AX111" s="68">
        <v>10.462465982193418</v>
      </c>
      <c r="AY111" s="68">
        <v>3.5031860579628954E-2</v>
      </c>
      <c r="BA111" s="68">
        <v>107.10519805725059</v>
      </c>
      <c r="BB111" s="68">
        <v>80.699277309985064</v>
      </c>
      <c r="BC111" s="68">
        <v>60.215882542858616</v>
      </c>
      <c r="BD111" s="68">
        <v>48.417655879164045</v>
      </c>
      <c r="BE111" s="68">
        <v>32.980699396078407</v>
      </c>
      <c r="BF111" s="68">
        <v>10.462465982193418</v>
      </c>
      <c r="BG111" s="68">
        <v>3.5031860579628954E-2</v>
      </c>
      <c r="BI111" s="68">
        <v>171.09192160356343</v>
      </c>
      <c r="BJ111" s="68">
        <v>154.61966521676237</v>
      </c>
      <c r="BK111" s="68">
        <v>161.14754556509507</v>
      </c>
      <c r="BL111" s="68">
        <v>158.01114835758145</v>
      </c>
      <c r="BM111" s="68">
        <v>162.89557509341401</v>
      </c>
      <c r="BN111" s="68">
        <v>167.68609224019167</v>
      </c>
      <c r="BO111" s="68">
        <v>169.82835067809418</v>
      </c>
      <c r="BQ111" s="12">
        <v>0</v>
      </c>
      <c r="BR111" s="12">
        <v>0</v>
      </c>
      <c r="BS111" s="12">
        <v>0</v>
      </c>
      <c r="BT111" s="12">
        <v>0</v>
      </c>
      <c r="BU111" s="12">
        <v>0</v>
      </c>
      <c r="BV111" s="12">
        <v>0</v>
      </c>
      <c r="BW111" s="12">
        <v>0</v>
      </c>
      <c r="BX111" s="12">
        <v>0</v>
      </c>
      <c r="BY111" s="11"/>
      <c r="BZ111" s="12">
        <v>0</v>
      </c>
      <c r="CA111" s="12">
        <v>0</v>
      </c>
      <c r="CB111" s="12">
        <v>0</v>
      </c>
      <c r="CC111" s="12">
        <v>0</v>
      </c>
      <c r="CD111" s="12">
        <v>0</v>
      </c>
      <c r="CE111" s="12">
        <v>0</v>
      </c>
      <c r="CF111" s="12">
        <v>0</v>
      </c>
      <c r="CG111" s="11"/>
      <c r="CH111" s="12">
        <v>0</v>
      </c>
      <c r="CI111" s="12">
        <v>0</v>
      </c>
      <c r="CJ111" s="12">
        <v>0</v>
      </c>
      <c r="CK111" s="12">
        <v>0</v>
      </c>
      <c r="CL111" s="12">
        <v>0</v>
      </c>
      <c r="CM111" s="12">
        <v>0</v>
      </c>
      <c r="CN111" s="12">
        <v>0</v>
      </c>
      <c r="CO111" s="11"/>
      <c r="CP111" s="12">
        <v>0</v>
      </c>
      <c r="CQ111" s="12">
        <v>0</v>
      </c>
      <c r="CR111" s="12">
        <v>0</v>
      </c>
      <c r="CS111" s="12">
        <v>0</v>
      </c>
      <c r="CT111" s="12">
        <v>0</v>
      </c>
      <c r="CU111" s="12">
        <v>0</v>
      </c>
      <c r="CV111" s="12">
        <v>0</v>
      </c>
      <c r="CW111" s="11"/>
      <c r="CX111" s="12">
        <v>0</v>
      </c>
      <c r="CY111" s="12">
        <v>0</v>
      </c>
      <c r="CZ111" s="12">
        <v>0</v>
      </c>
      <c r="DA111" s="12">
        <v>0</v>
      </c>
      <c r="DB111" s="12">
        <v>0</v>
      </c>
      <c r="DC111" s="12">
        <v>0</v>
      </c>
      <c r="DD111" s="12">
        <v>0</v>
      </c>
      <c r="DE111" s="11"/>
      <c r="DF111" s="12">
        <v>0</v>
      </c>
      <c r="DG111" s="12">
        <v>0</v>
      </c>
      <c r="DH111" s="12">
        <v>0</v>
      </c>
      <c r="DI111" s="12">
        <v>0</v>
      </c>
      <c r="DJ111" s="12">
        <v>0</v>
      </c>
      <c r="DK111" s="12">
        <v>0</v>
      </c>
      <c r="DL111" s="12">
        <v>0</v>
      </c>
      <c r="DM111" s="11"/>
      <c r="DN111" s="11"/>
      <c r="DO111" s="11"/>
      <c r="DP111" s="11"/>
      <c r="DQ111" s="11"/>
      <c r="DR111" s="11"/>
      <c r="DS111" s="11"/>
      <c r="DT111" s="11"/>
      <c r="DU111" s="11"/>
      <c r="DV111" s="11"/>
      <c r="DW111" s="11"/>
      <c r="DX111" s="11"/>
      <c r="DY111" s="11"/>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6"/>
      <c r="GO111" s="6"/>
      <c r="GP111" s="6"/>
      <c r="GQ111" s="6"/>
      <c r="GR111" s="6"/>
      <c r="GS111" s="6"/>
      <c r="GT111" s="6"/>
      <c r="GU111" s="6"/>
      <c r="GV111" s="6"/>
      <c r="GW111" s="6"/>
      <c r="GX111" s="6"/>
      <c r="GY111" s="6"/>
      <c r="GZ111" s="6"/>
      <c r="HA111" s="6"/>
      <c r="HB111" s="6"/>
      <c r="HC111" s="6"/>
      <c r="HD111" s="6"/>
      <c r="HE111" s="6"/>
      <c r="HF111" s="6"/>
      <c r="HG111" s="6"/>
      <c r="HH111" s="6"/>
      <c r="HI111" s="6"/>
      <c r="HJ111" s="6"/>
      <c r="HK111" s="6"/>
      <c r="HL111" s="6"/>
      <c r="HM111" s="6"/>
      <c r="HN111" s="6"/>
      <c r="HO111" s="6"/>
      <c r="HP111" s="6"/>
      <c r="HQ111" s="6"/>
      <c r="HR111" s="6"/>
      <c r="HS111" s="6"/>
      <c r="HT111" s="6"/>
      <c r="HU111" s="6"/>
      <c r="HV111" s="6"/>
      <c r="HW111" s="6"/>
      <c r="HX111" s="6"/>
      <c r="HY111" s="6"/>
      <c r="HZ111" s="6"/>
      <c r="IA111" s="6"/>
      <c r="IB111" s="6"/>
      <c r="IC111" s="6"/>
      <c r="ID111" s="6"/>
      <c r="IE111" s="6"/>
      <c r="IF111" s="6"/>
      <c r="IG111" s="6"/>
      <c r="IH111" s="6"/>
      <c r="II111" s="6"/>
      <c r="IJ111" s="6"/>
      <c r="IK111" s="6"/>
      <c r="IL111" s="6"/>
      <c r="IM111" s="6"/>
      <c r="IN111" s="6"/>
      <c r="IO111" s="6"/>
      <c r="IP111" s="6"/>
      <c r="IQ111" s="6"/>
      <c r="IR111" s="6"/>
      <c r="IS111" s="6"/>
      <c r="IT111" s="6"/>
      <c r="IU111" s="6"/>
      <c r="IV111" s="6"/>
      <c r="IW111" s="6"/>
      <c r="IX111" s="6"/>
      <c r="IY111" s="6"/>
      <c r="IZ111" s="6"/>
      <c r="JA111" s="6"/>
      <c r="JB111" s="6"/>
      <c r="JC111" s="6"/>
      <c r="JD111" s="6"/>
      <c r="JE111" s="6"/>
      <c r="JF111" s="6"/>
      <c r="JG111" s="6"/>
      <c r="JH111" s="6"/>
      <c r="JI111" s="6"/>
      <c r="JJ111" s="6"/>
      <c r="JK111" s="6"/>
      <c r="JL111" s="6"/>
      <c r="JM111" s="6"/>
      <c r="JN111" s="6"/>
      <c r="JO111" s="6"/>
      <c r="JP111" s="6"/>
      <c r="JQ111" s="6"/>
      <c r="JR111" s="6"/>
      <c r="JS111" s="6"/>
      <c r="JT111" s="6"/>
      <c r="JU111" s="6"/>
      <c r="JV111" s="6"/>
      <c r="JW111" s="6"/>
      <c r="JX111" s="6"/>
      <c r="JY111" s="6"/>
      <c r="JZ111" s="6"/>
      <c r="KA111" s="6"/>
      <c r="KB111" s="6"/>
      <c r="KC111" s="6"/>
      <c r="KD111" s="6"/>
      <c r="KE111" s="6"/>
      <c r="KF111" s="6"/>
      <c r="KG111" s="6"/>
      <c r="KH111" s="6"/>
      <c r="KI111" s="6"/>
      <c r="KJ111" s="6"/>
      <c r="KK111" s="6"/>
      <c r="KL111" s="6"/>
      <c r="KM111" s="6"/>
      <c r="KN111" s="6"/>
      <c r="KO111" s="6"/>
      <c r="KP111" s="6"/>
      <c r="KQ111" s="6"/>
      <c r="KR111" s="6"/>
      <c r="KS111" s="6"/>
      <c r="KT111" s="6"/>
      <c r="KU111" s="6"/>
      <c r="KV111" s="6"/>
      <c r="KW111" s="6"/>
      <c r="KX111" s="6"/>
      <c r="KY111" s="6"/>
      <c r="KZ111" s="6"/>
      <c r="LA111" s="6"/>
      <c r="LB111" s="6"/>
      <c r="LC111" s="6"/>
      <c r="LD111" s="6"/>
      <c r="LE111" s="6"/>
      <c r="LF111" s="6"/>
      <c r="LG111" s="6"/>
      <c r="LH111" s="6"/>
      <c r="LI111" s="6"/>
      <c r="LJ111" s="6"/>
      <c r="LK111" s="6"/>
      <c r="LL111" s="6"/>
      <c r="LM111" s="6"/>
      <c r="LN111" s="6"/>
      <c r="LO111" s="6"/>
      <c r="LP111" s="6"/>
      <c r="LQ111" s="6"/>
      <c r="LR111" s="6"/>
      <c r="LS111" s="6"/>
      <c r="LT111" s="6"/>
      <c r="LU111" s="6"/>
      <c r="LV111" s="6"/>
      <c r="LW111" s="6"/>
      <c r="LX111" s="6"/>
      <c r="LY111" s="6"/>
      <c r="LZ111" s="6"/>
      <c r="MA111" s="6"/>
      <c r="MB111" s="6"/>
      <c r="MC111" s="6"/>
      <c r="MD111" s="6"/>
      <c r="ME111" s="6"/>
      <c r="MF111" s="6"/>
      <c r="MG111" s="6"/>
      <c r="MH111" s="6"/>
      <c r="MI111" s="6"/>
      <c r="MJ111" s="6"/>
      <c r="MK111" s="6"/>
      <c r="ML111" s="6"/>
    </row>
    <row r="112" spans="1:350" x14ac:dyDescent="0.25">
      <c r="A112" s="6"/>
      <c r="B112" s="184" t="str">
        <f t="shared" si="4"/>
        <v>Ostala poraba (tudi kmetijstvo)</v>
      </c>
      <c r="C112" s="69" t="s">
        <v>77</v>
      </c>
      <c r="D112" s="105" t="s">
        <v>16</v>
      </c>
      <c r="E112" s="68"/>
      <c r="F112" s="68"/>
      <c r="G112" s="68"/>
      <c r="H112" s="68"/>
      <c r="I112" s="68"/>
      <c r="J112" s="68"/>
      <c r="K112" s="68"/>
      <c r="L112" s="68"/>
      <c r="M112" s="68"/>
      <c r="N112" s="68"/>
      <c r="O112" s="68"/>
      <c r="P112" s="68"/>
      <c r="Q112" s="68"/>
      <c r="R112" s="172"/>
      <c r="T112" s="68">
        <v>0</v>
      </c>
      <c r="U112" s="68">
        <v>0</v>
      </c>
      <c r="V112" s="68">
        <v>0</v>
      </c>
      <c r="W112" s="68">
        <v>0</v>
      </c>
      <c r="X112" s="68">
        <v>0</v>
      </c>
      <c r="Y112" s="68">
        <v>0</v>
      </c>
      <c r="Z112" s="68">
        <v>0</v>
      </c>
      <c r="AA112" s="68">
        <v>0</v>
      </c>
      <c r="AC112" s="68">
        <v>0</v>
      </c>
      <c r="AD112" s="68">
        <v>0</v>
      </c>
      <c r="AE112" s="68">
        <v>0</v>
      </c>
      <c r="AF112" s="68">
        <v>0</v>
      </c>
      <c r="AG112" s="68">
        <v>0</v>
      </c>
      <c r="AH112" s="68">
        <v>0</v>
      </c>
      <c r="AI112" s="68">
        <v>0</v>
      </c>
      <c r="AK112" s="68">
        <v>0</v>
      </c>
      <c r="AL112" s="68">
        <v>0</v>
      </c>
      <c r="AM112" s="68">
        <v>0</v>
      </c>
      <c r="AN112" s="68">
        <v>0</v>
      </c>
      <c r="AO112" s="68">
        <v>0</v>
      </c>
      <c r="AP112" s="68">
        <v>0</v>
      </c>
      <c r="AQ112" s="68">
        <v>0</v>
      </c>
      <c r="AS112" s="68">
        <v>0</v>
      </c>
      <c r="AT112" s="68">
        <v>0</v>
      </c>
      <c r="AU112" s="68">
        <v>0</v>
      </c>
      <c r="AV112" s="68">
        <v>0</v>
      </c>
      <c r="AW112" s="68">
        <v>4.3204006468996798</v>
      </c>
      <c r="AX112" s="68">
        <v>13.761528184266991</v>
      </c>
      <c r="AY112" s="68">
        <v>15.508911027739002</v>
      </c>
      <c r="BA112" s="68">
        <v>0</v>
      </c>
      <c r="BB112" s="68">
        <v>0</v>
      </c>
      <c r="BC112" s="68">
        <v>0</v>
      </c>
      <c r="BD112" s="68">
        <v>0</v>
      </c>
      <c r="BE112" s="68">
        <v>4.3204006468996798</v>
      </c>
      <c r="BF112" s="68">
        <v>13.761528184266991</v>
      </c>
      <c r="BG112" s="68">
        <v>15.508911027739002</v>
      </c>
      <c r="BI112" s="68">
        <v>0</v>
      </c>
      <c r="BJ112" s="68">
        <v>0</v>
      </c>
      <c r="BK112" s="68">
        <v>0</v>
      </c>
      <c r="BL112" s="68">
        <v>0</v>
      </c>
      <c r="BM112" s="68">
        <v>0</v>
      </c>
      <c r="BN112" s="68">
        <v>0</v>
      </c>
      <c r="BO112" s="68">
        <v>0</v>
      </c>
      <c r="BQ112" s="12">
        <v>0</v>
      </c>
      <c r="BR112" s="12">
        <v>0</v>
      </c>
      <c r="BS112" s="12">
        <v>0</v>
      </c>
      <c r="BT112" s="12">
        <v>0</v>
      </c>
      <c r="BU112" s="12">
        <v>0</v>
      </c>
      <c r="BV112" s="12">
        <v>0</v>
      </c>
      <c r="BW112" s="12">
        <v>0</v>
      </c>
      <c r="BX112" s="12">
        <v>0</v>
      </c>
      <c r="BY112" s="11"/>
      <c r="BZ112" s="12">
        <v>0</v>
      </c>
      <c r="CA112" s="12">
        <v>0</v>
      </c>
      <c r="CB112" s="12">
        <v>0</v>
      </c>
      <c r="CC112" s="12">
        <v>0</v>
      </c>
      <c r="CD112" s="12">
        <v>0</v>
      </c>
      <c r="CE112" s="12">
        <v>0</v>
      </c>
      <c r="CF112" s="12">
        <v>0</v>
      </c>
      <c r="CG112" s="11"/>
      <c r="CH112" s="12">
        <v>0</v>
      </c>
      <c r="CI112" s="12">
        <v>0</v>
      </c>
      <c r="CJ112" s="12">
        <v>0</v>
      </c>
      <c r="CK112" s="12">
        <v>0</v>
      </c>
      <c r="CL112" s="12">
        <v>0</v>
      </c>
      <c r="CM112" s="12">
        <v>0</v>
      </c>
      <c r="CN112" s="12">
        <v>0</v>
      </c>
      <c r="CO112" s="11"/>
      <c r="CP112" s="12">
        <v>0</v>
      </c>
      <c r="CQ112" s="12">
        <v>0</v>
      </c>
      <c r="CR112" s="12">
        <v>0</v>
      </c>
      <c r="CS112" s="12">
        <v>0</v>
      </c>
      <c r="CT112" s="12">
        <v>0</v>
      </c>
      <c r="CU112" s="12">
        <v>0</v>
      </c>
      <c r="CV112" s="12">
        <v>0</v>
      </c>
      <c r="CW112" s="11"/>
      <c r="CX112" s="12">
        <v>0</v>
      </c>
      <c r="CY112" s="12">
        <v>0</v>
      </c>
      <c r="CZ112" s="12">
        <v>0</v>
      </c>
      <c r="DA112" s="12">
        <v>0</v>
      </c>
      <c r="DB112" s="12">
        <v>0</v>
      </c>
      <c r="DC112" s="12">
        <v>0</v>
      </c>
      <c r="DD112" s="12">
        <v>0</v>
      </c>
      <c r="DE112" s="11"/>
      <c r="DF112" s="12">
        <v>0</v>
      </c>
      <c r="DG112" s="12">
        <v>0</v>
      </c>
      <c r="DH112" s="12">
        <v>0</v>
      </c>
      <c r="DI112" s="12">
        <v>0</v>
      </c>
      <c r="DJ112" s="12">
        <v>0</v>
      </c>
      <c r="DK112" s="12">
        <v>0</v>
      </c>
      <c r="DL112" s="12">
        <v>0</v>
      </c>
      <c r="DM112" s="11"/>
      <c r="DN112" s="11"/>
      <c r="DO112" s="11"/>
      <c r="DP112" s="11"/>
      <c r="DQ112" s="11"/>
      <c r="DR112" s="11"/>
      <c r="DS112" s="11"/>
      <c r="DT112" s="11"/>
      <c r="DU112" s="11"/>
      <c r="DV112" s="11"/>
      <c r="DW112" s="11"/>
      <c r="DX112" s="11"/>
      <c r="DY112" s="11"/>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
      <c r="HN112" s="6"/>
      <c r="HO112" s="6"/>
      <c r="HP112" s="6"/>
      <c r="HQ112" s="6"/>
      <c r="HR112" s="6"/>
      <c r="HS112" s="6"/>
      <c r="HT112" s="6"/>
      <c r="HU112" s="6"/>
      <c r="HV112" s="6"/>
      <c r="HW112" s="6"/>
      <c r="HX112" s="6"/>
      <c r="HY112" s="6"/>
      <c r="HZ112" s="6"/>
      <c r="IA112" s="6"/>
      <c r="IB112" s="6"/>
      <c r="IC112" s="6"/>
      <c r="ID112" s="6"/>
      <c r="IE112" s="6"/>
      <c r="IF112" s="6"/>
      <c r="IG112" s="6"/>
      <c r="IH112" s="6"/>
      <c r="II112" s="6"/>
      <c r="IJ112" s="6"/>
      <c r="IK112" s="6"/>
      <c r="IL112" s="6"/>
      <c r="IM112" s="6"/>
      <c r="IN112" s="6"/>
      <c r="IO112" s="6"/>
      <c r="IP112" s="6"/>
      <c r="IQ112" s="6"/>
      <c r="IR112" s="6"/>
      <c r="IS112" s="6"/>
      <c r="IT112" s="6"/>
      <c r="IU112" s="6"/>
      <c r="IV112" s="6"/>
      <c r="IW112" s="6"/>
      <c r="IX112" s="6"/>
      <c r="IY112" s="6"/>
      <c r="IZ112" s="6"/>
      <c r="JA112" s="6"/>
      <c r="JB112" s="6"/>
      <c r="JC112" s="6"/>
      <c r="JD112" s="6"/>
      <c r="JE112" s="6"/>
      <c r="JF112" s="6"/>
      <c r="JG112" s="6"/>
      <c r="JH112" s="6"/>
      <c r="JI112" s="6"/>
      <c r="JJ112" s="6"/>
      <c r="JK112" s="6"/>
      <c r="JL112" s="6"/>
      <c r="JM112" s="6"/>
      <c r="JN112" s="6"/>
      <c r="JO112" s="6"/>
      <c r="JP112" s="6"/>
      <c r="JQ112" s="6"/>
      <c r="JR112" s="6"/>
      <c r="JS112" s="6"/>
      <c r="JT112" s="6"/>
      <c r="JU112" s="6"/>
      <c r="JV112" s="6"/>
      <c r="JW112" s="6"/>
      <c r="JX112" s="6"/>
      <c r="JY112" s="6"/>
      <c r="JZ112" s="6"/>
      <c r="KA112" s="6"/>
      <c r="KB112" s="6"/>
      <c r="KC112" s="6"/>
      <c r="KD112" s="6"/>
      <c r="KE112" s="6"/>
      <c r="KF112" s="6"/>
      <c r="KG112" s="6"/>
      <c r="KH112" s="6"/>
      <c r="KI112" s="6"/>
      <c r="KJ112" s="6"/>
      <c r="KK112" s="6"/>
      <c r="KL112" s="6"/>
      <c r="KM112" s="6"/>
      <c r="KN112" s="6"/>
      <c r="KO112" s="6"/>
      <c r="KP112" s="6"/>
      <c r="KQ112" s="6"/>
      <c r="KR112" s="6"/>
      <c r="KS112" s="6"/>
      <c r="KT112" s="6"/>
      <c r="KU112" s="6"/>
      <c r="KV112" s="6"/>
      <c r="KW112" s="6"/>
      <c r="KX112" s="6"/>
      <c r="KY112" s="6"/>
      <c r="KZ112" s="6"/>
      <c r="LA112" s="6"/>
      <c r="LB112" s="6"/>
      <c r="LC112" s="6"/>
      <c r="LD112" s="6"/>
      <c r="LE112" s="6"/>
      <c r="LF112" s="6"/>
      <c r="LG112" s="6"/>
      <c r="LH112" s="6"/>
      <c r="LI112" s="6"/>
      <c r="LJ112" s="6"/>
      <c r="LK112" s="6"/>
      <c r="LL112" s="6"/>
      <c r="LM112" s="6"/>
      <c r="LN112" s="6"/>
      <c r="LO112" s="6"/>
      <c r="LP112" s="6"/>
      <c r="LQ112" s="6"/>
      <c r="LR112" s="6"/>
      <c r="LS112" s="6"/>
      <c r="LT112" s="6"/>
      <c r="LU112" s="6"/>
      <c r="LV112" s="6"/>
      <c r="LW112" s="6"/>
      <c r="LX112" s="6"/>
      <c r="LY112" s="6"/>
      <c r="LZ112" s="6"/>
      <c r="MA112" s="6"/>
      <c r="MB112" s="6"/>
      <c r="MC112" s="6"/>
      <c r="MD112" s="6"/>
      <c r="ME112" s="6"/>
      <c r="MF112" s="6"/>
      <c r="MG112" s="6"/>
      <c r="MH112" s="6"/>
      <c r="MI112" s="6"/>
      <c r="MJ112" s="6"/>
      <c r="MK112" s="6"/>
      <c r="ML112" s="6"/>
    </row>
    <row r="113" spans="1:350" x14ac:dyDescent="0.25">
      <c r="A113" s="6"/>
      <c r="B113" s="184" t="str">
        <f t="shared" si="4"/>
        <v>Ostala poraba (tudi kmetijstvo)</v>
      </c>
      <c r="C113" s="85" t="s">
        <v>29</v>
      </c>
      <c r="D113" s="105" t="s">
        <v>16</v>
      </c>
      <c r="E113" s="68">
        <v>25.812561861087346</v>
      </c>
      <c r="F113" s="68">
        <v>13.871962931116828</v>
      </c>
      <c r="G113" s="68">
        <v>11.600392376038979</v>
      </c>
      <c r="H113" s="68">
        <v>11.777006783223394</v>
      </c>
      <c r="I113" s="68">
        <v>18.131869876755534</v>
      </c>
      <c r="J113" s="68">
        <v>23.611799847138691</v>
      </c>
      <c r="K113" s="68">
        <v>39.427335148562129</v>
      </c>
      <c r="L113" s="68">
        <v>13.209455431355611</v>
      </c>
      <c r="M113" s="68">
        <v>31.850821247730881</v>
      </c>
      <c r="N113" s="68">
        <v>36.717891086271074</v>
      </c>
      <c r="O113" s="68">
        <v>50.120238750358283</v>
      </c>
      <c r="P113" s="68">
        <v>64.52041712047378</v>
      </c>
      <c r="Q113" s="68">
        <v>48.80417655488683</v>
      </c>
      <c r="R113" s="172"/>
      <c r="T113" s="68">
        <v>50.265708889430783</v>
      </c>
      <c r="U113" s="68">
        <v>52.774410817073651</v>
      </c>
      <c r="V113" s="68">
        <v>40.17933005126104</v>
      </c>
      <c r="W113" s="68">
        <v>22.770641649324808</v>
      </c>
      <c r="X113" s="68">
        <v>16.392252217767734</v>
      </c>
      <c r="Y113" s="68">
        <v>15.29023974880611</v>
      </c>
      <c r="Z113" s="68">
        <v>16.083553346970334</v>
      </c>
      <c r="AA113" s="68">
        <v>16.365255682505076</v>
      </c>
      <c r="AC113" s="68">
        <v>50.925060784987011</v>
      </c>
      <c r="AD113" s="68">
        <v>43.752312516868557</v>
      </c>
      <c r="AE113" s="68">
        <v>38.202907837687349</v>
      </c>
      <c r="AF113" s="68">
        <v>28.983293482282729</v>
      </c>
      <c r="AG113" s="68">
        <v>20.319566909240105</v>
      </c>
      <c r="AH113" s="68">
        <v>14.664654395585377</v>
      </c>
      <c r="AI113" s="68">
        <v>14.769327854491674</v>
      </c>
      <c r="AK113" s="68">
        <v>50.925060784987011</v>
      </c>
      <c r="AL113" s="68">
        <v>43.752312516868557</v>
      </c>
      <c r="AM113" s="68">
        <v>38.202907837687349</v>
      </c>
      <c r="AN113" s="68">
        <v>28.983293482282729</v>
      </c>
      <c r="AO113" s="68">
        <v>20.319566909240105</v>
      </c>
      <c r="AP113" s="68">
        <v>14.664654395585377</v>
      </c>
      <c r="AQ113" s="68">
        <v>14.769327854491674</v>
      </c>
      <c r="AS113" s="68">
        <v>49.378630770808947</v>
      </c>
      <c r="AT113" s="68">
        <v>41.325821366393491</v>
      </c>
      <c r="AU113" s="68">
        <v>35.277627909828098</v>
      </c>
      <c r="AV113" s="68">
        <v>26.305101525026139</v>
      </c>
      <c r="AW113" s="68">
        <v>17.262561219906399</v>
      </c>
      <c r="AX113" s="68">
        <v>10.288811184371006</v>
      </c>
      <c r="AY113" s="68">
        <v>8.7434971533391632</v>
      </c>
      <c r="BA113" s="68">
        <v>49.378630770808947</v>
      </c>
      <c r="BB113" s="68">
        <v>41.325821366393491</v>
      </c>
      <c r="BC113" s="68">
        <v>35.277627909828098</v>
      </c>
      <c r="BD113" s="68">
        <v>26.305101525026139</v>
      </c>
      <c r="BE113" s="68">
        <v>17.262561219906399</v>
      </c>
      <c r="BF113" s="68">
        <v>10.288811184371006</v>
      </c>
      <c r="BG113" s="68">
        <v>8.7434971533391632</v>
      </c>
      <c r="BI113" s="68">
        <v>48.570895491779702</v>
      </c>
      <c r="BJ113" s="68">
        <v>41.362121389821553</v>
      </c>
      <c r="BK113" s="68">
        <v>29.754251404841611</v>
      </c>
      <c r="BL113" s="68">
        <v>24.492356981868561</v>
      </c>
      <c r="BM113" s="68">
        <v>24.00141937637822</v>
      </c>
      <c r="BN113" s="68">
        <v>24.032979051162119</v>
      </c>
      <c r="BO113" s="68">
        <v>23.919551328802477</v>
      </c>
      <c r="BQ113" s="12">
        <v>0</v>
      </c>
      <c r="BR113" s="12">
        <v>0</v>
      </c>
      <c r="BS113" s="12">
        <v>0</v>
      </c>
      <c r="BT113" s="12">
        <v>0</v>
      </c>
      <c r="BU113" s="12">
        <v>0</v>
      </c>
      <c r="BV113" s="12">
        <v>0</v>
      </c>
      <c r="BW113" s="12">
        <v>0</v>
      </c>
      <c r="BX113" s="12">
        <v>0</v>
      </c>
      <c r="BY113" s="11"/>
      <c r="BZ113" s="12">
        <v>0</v>
      </c>
      <c r="CA113" s="12">
        <v>0</v>
      </c>
      <c r="CB113" s="12">
        <v>0</v>
      </c>
      <c r="CC113" s="12">
        <v>0</v>
      </c>
      <c r="CD113" s="12">
        <v>0</v>
      </c>
      <c r="CE113" s="12">
        <v>0</v>
      </c>
      <c r="CF113" s="12">
        <v>0</v>
      </c>
      <c r="CG113" s="11"/>
      <c r="CH113" s="12">
        <v>0</v>
      </c>
      <c r="CI113" s="12">
        <v>0</v>
      </c>
      <c r="CJ113" s="12">
        <v>0</v>
      </c>
      <c r="CK113" s="12">
        <v>0</v>
      </c>
      <c r="CL113" s="12">
        <v>0</v>
      </c>
      <c r="CM113" s="12">
        <v>0</v>
      </c>
      <c r="CN113" s="12">
        <v>0</v>
      </c>
      <c r="CO113" s="11"/>
      <c r="CP113" s="12">
        <v>0</v>
      </c>
      <c r="CQ113" s="12">
        <v>0</v>
      </c>
      <c r="CR113" s="12">
        <v>0</v>
      </c>
      <c r="CS113" s="12">
        <v>0</v>
      </c>
      <c r="CT113" s="12">
        <v>0</v>
      </c>
      <c r="CU113" s="12">
        <v>0</v>
      </c>
      <c r="CV113" s="12">
        <v>0</v>
      </c>
      <c r="CW113" s="11"/>
      <c r="CX113" s="12">
        <v>0</v>
      </c>
      <c r="CY113" s="12">
        <v>0</v>
      </c>
      <c r="CZ113" s="12">
        <v>0</v>
      </c>
      <c r="DA113" s="12">
        <v>0</v>
      </c>
      <c r="DB113" s="12">
        <v>0</v>
      </c>
      <c r="DC113" s="12">
        <v>0</v>
      </c>
      <c r="DD113" s="12">
        <v>0</v>
      </c>
      <c r="DE113" s="11"/>
      <c r="DF113" s="12">
        <v>0</v>
      </c>
      <c r="DG113" s="12">
        <v>0</v>
      </c>
      <c r="DH113" s="12">
        <v>0</v>
      </c>
      <c r="DI113" s="12">
        <v>0</v>
      </c>
      <c r="DJ113" s="12">
        <v>0</v>
      </c>
      <c r="DK113" s="12">
        <v>0</v>
      </c>
      <c r="DL113" s="12">
        <v>0</v>
      </c>
      <c r="DM113" s="11"/>
      <c r="DN113" s="11"/>
      <c r="DO113" s="11"/>
      <c r="DP113" s="11"/>
      <c r="DQ113" s="11"/>
      <c r="DR113" s="11"/>
      <c r="DS113" s="11"/>
      <c r="DT113" s="11"/>
      <c r="DU113" s="11"/>
      <c r="DV113" s="11"/>
      <c r="DW113" s="11"/>
      <c r="DX113" s="11"/>
      <c r="DY113" s="11"/>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c r="HJ113" s="6"/>
      <c r="HK113" s="6"/>
      <c r="HL113" s="6"/>
      <c r="HM113" s="6"/>
      <c r="HN113" s="6"/>
      <c r="HO113" s="6"/>
      <c r="HP113" s="6"/>
      <c r="HQ113" s="6"/>
      <c r="HR113" s="6"/>
      <c r="HS113" s="6"/>
      <c r="HT113" s="6"/>
      <c r="HU113" s="6"/>
      <c r="HV113" s="6"/>
      <c r="HW113" s="6"/>
      <c r="HX113" s="6"/>
      <c r="HY113" s="6"/>
      <c r="HZ113" s="6"/>
      <c r="IA113" s="6"/>
      <c r="IB113" s="6"/>
      <c r="IC113" s="6"/>
      <c r="ID113" s="6"/>
      <c r="IE113" s="6"/>
      <c r="IF113" s="6"/>
      <c r="IG113" s="6"/>
      <c r="IH113" s="6"/>
      <c r="II113" s="6"/>
      <c r="IJ113" s="6"/>
      <c r="IK113" s="6"/>
      <c r="IL113" s="6"/>
      <c r="IM113" s="6"/>
      <c r="IN113" s="6"/>
      <c r="IO113" s="6"/>
      <c r="IP113" s="6"/>
      <c r="IQ113" s="6"/>
      <c r="IR113" s="6"/>
      <c r="IS113" s="6"/>
      <c r="IT113" s="6"/>
      <c r="IU113" s="6"/>
      <c r="IV113" s="6"/>
      <c r="IW113" s="6"/>
      <c r="IX113" s="6"/>
      <c r="IY113" s="6"/>
      <c r="IZ113" s="6"/>
      <c r="JA113" s="6"/>
      <c r="JB113" s="6"/>
      <c r="JC113" s="6"/>
      <c r="JD113" s="6"/>
      <c r="JE113" s="6"/>
      <c r="JF113" s="6"/>
      <c r="JG113" s="6"/>
      <c r="JH113" s="6"/>
      <c r="JI113" s="6"/>
      <c r="JJ113" s="6"/>
      <c r="JK113" s="6"/>
      <c r="JL113" s="6"/>
      <c r="JM113" s="6"/>
      <c r="JN113" s="6"/>
      <c r="JO113" s="6"/>
      <c r="JP113" s="6"/>
      <c r="JQ113" s="6"/>
      <c r="JR113" s="6"/>
      <c r="JS113" s="6"/>
      <c r="JT113" s="6"/>
      <c r="JU113" s="6"/>
      <c r="JV113" s="6"/>
      <c r="JW113" s="6"/>
      <c r="JX113" s="6"/>
      <c r="JY113" s="6"/>
      <c r="JZ113" s="6"/>
      <c r="KA113" s="6"/>
      <c r="KB113" s="6"/>
      <c r="KC113" s="6"/>
      <c r="KD113" s="6"/>
      <c r="KE113" s="6"/>
      <c r="KF113" s="6"/>
      <c r="KG113" s="6"/>
      <c r="KH113" s="6"/>
      <c r="KI113" s="6"/>
      <c r="KJ113" s="6"/>
      <c r="KK113" s="6"/>
      <c r="KL113" s="6"/>
      <c r="KM113" s="6"/>
      <c r="KN113" s="6"/>
      <c r="KO113" s="6"/>
      <c r="KP113" s="6"/>
      <c r="KQ113" s="6"/>
      <c r="KR113" s="6"/>
      <c r="KS113" s="6"/>
      <c r="KT113" s="6"/>
      <c r="KU113" s="6"/>
      <c r="KV113" s="6"/>
      <c r="KW113" s="6"/>
      <c r="KX113" s="6"/>
      <c r="KY113" s="6"/>
      <c r="KZ113" s="6"/>
      <c r="LA113" s="6"/>
      <c r="LB113" s="6"/>
      <c r="LC113" s="6"/>
      <c r="LD113" s="6"/>
      <c r="LE113" s="6"/>
      <c r="LF113" s="6"/>
      <c r="LG113" s="6"/>
      <c r="LH113" s="6"/>
      <c r="LI113" s="6"/>
      <c r="LJ113" s="6"/>
      <c r="LK113" s="6"/>
      <c r="LL113" s="6"/>
      <c r="LM113" s="6"/>
      <c r="LN113" s="6"/>
      <c r="LO113" s="6"/>
      <c r="LP113" s="6"/>
      <c r="LQ113" s="6"/>
      <c r="LR113" s="6"/>
      <c r="LS113" s="6"/>
      <c r="LT113" s="6"/>
      <c r="LU113" s="6"/>
      <c r="LV113" s="6"/>
      <c r="LW113" s="6"/>
      <c r="LX113" s="6"/>
      <c r="LY113" s="6"/>
      <c r="LZ113" s="6"/>
      <c r="MA113" s="6"/>
      <c r="MB113" s="6"/>
      <c r="MC113" s="6"/>
      <c r="MD113" s="6"/>
      <c r="ME113" s="6"/>
      <c r="MF113" s="6"/>
      <c r="MG113" s="6"/>
      <c r="MH113" s="6"/>
      <c r="MI113" s="6"/>
      <c r="MJ113" s="6"/>
      <c r="MK113" s="6"/>
      <c r="ML113" s="6"/>
    </row>
    <row r="114" spans="1:350" x14ac:dyDescent="0.25">
      <c r="A114" s="6"/>
      <c r="B114" s="184" t="str">
        <f t="shared" si="4"/>
        <v>Ostala poraba (tudi kmetijstvo)</v>
      </c>
      <c r="C114" s="79" t="s">
        <v>28</v>
      </c>
      <c r="D114" s="105" t="s">
        <v>16</v>
      </c>
      <c r="E114" s="68">
        <v>25.812561861087346</v>
      </c>
      <c r="F114" s="68">
        <v>13.871962931116828</v>
      </c>
      <c r="G114" s="68">
        <v>11.600392376038979</v>
      </c>
      <c r="H114" s="68">
        <v>11.777006783223394</v>
      </c>
      <c r="I114" s="68">
        <v>18.131869876755534</v>
      </c>
      <c r="J114" s="68">
        <v>23.611799847138691</v>
      </c>
      <c r="K114" s="68">
        <v>39.427335148562129</v>
      </c>
      <c r="L114" s="68">
        <v>13.209455431355611</v>
      </c>
      <c r="M114" s="68">
        <v>31.850821247730881</v>
      </c>
      <c r="N114" s="68">
        <v>36.717891086271074</v>
      </c>
      <c r="O114" s="68">
        <v>50.120238750358283</v>
      </c>
      <c r="P114" s="68">
        <v>64.52041712047378</v>
      </c>
      <c r="Q114" s="68">
        <v>48.80417655488683</v>
      </c>
      <c r="R114" s="172"/>
      <c r="T114" s="68">
        <v>50.265708889430783</v>
      </c>
      <c r="U114" s="68">
        <v>52.774410817073651</v>
      </c>
      <c r="V114" s="68">
        <v>40.17933005126104</v>
      </c>
      <c r="W114" s="68">
        <v>22.770641649324808</v>
      </c>
      <c r="X114" s="68">
        <v>16.392252217767734</v>
      </c>
      <c r="Y114" s="68">
        <v>15.29023974880611</v>
      </c>
      <c r="Z114" s="68">
        <v>16.083553346970334</v>
      </c>
      <c r="AA114" s="68">
        <v>16.365255682505076</v>
      </c>
      <c r="AC114" s="68">
        <v>50.925060784987011</v>
      </c>
      <c r="AD114" s="68">
        <v>43.752312516868557</v>
      </c>
      <c r="AE114" s="68">
        <v>38.202907837687349</v>
      </c>
      <c r="AF114" s="68">
        <v>27.534128808168592</v>
      </c>
      <c r="AG114" s="68">
        <v>18.287610218316093</v>
      </c>
      <c r="AH114" s="68">
        <v>10.998490796689032</v>
      </c>
      <c r="AI114" s="68">
        <v>5.9077311417966705</v>
      </c>
      <c r="AK114" s="68">
        <v>50.925060784987011</v>
      </c>
      <c r="AL114" s="68">
        <v>43.752312516868557</v>
      </c>
      <c r="AM114" s="68">
        <v>38.202907837687349</v>
      </c>
      <c r="AN114" s="68">
        <v>27.534128808168592</v>
      </c>
      <c r="AO114" s="68">
        <v>18.287610218316093</v>
      </c>
      <c r="AP114" s="68">
        <v>10.998490796689032</v>
      </c>
      <c r="AQ114" s="68">
        <v>5.9077311417966705</v>
      </c>
      <c r="AS114" s="68">
        <v>49.378630770808947</v>
      </c>
      <c r="AT114" s="68">
        <v>41.325821366393491</v>
      </c>
      <c r="AU114" s="68">
        <v>31.749865118845285</v>
      </c>
      <c r="AV114" s="68">
        <v>22.359336296272215</v>
      </c>
      <c r="AW114" s="68">
        <v>12.946920914929802</v>
      </c>
      <c r="AX114" s="68">
        <v>4.1155244737484029</v>
      </c>
      <c r="AY114" s="68">
        <v>0</v>
      </c>
      <c r="BA114" s="68">
        <v>49.378630770808947</v>
      </c>
      <c r="BB114" s="68">
        <v>41.325821366393491</v>
      </c>
      <c r="BC114" s="68">
        <v>31.749865118845285</v>
      </c>
      <c r="BD114" s="68">
        <v>22.359336296272215</v>
      </c>
      <c r="BE114" s="68">
        <v>12.946920914929802</v>
      </c>
      <c r="BF114" s="68">
        <v>4.1155244737484029</v>
      </c>
      <c r="BG114" s="68">
        <v>0</v>
      </c>
      <c r="BI114" s="68">
        <v>48.570895491779702</v>
      </c>
      <c r="BJ114" s="68">
        <v>41.362121389821553</v>
      </c>
      <c r="BK114" s="68">
        <v>29.754251404841611</v>
      </c>
      <c r="BL114" s="68">
        <v>24.492356981868561</v>
      </c>
      <c r="BM114" s="68">
        <v>24.00141937637822</v>
      </c>
      <c r="BN114" s="68">
        <v>24.032979051162119</v>
      </c>
      <c r="BO114" s="68">
        <v>23.919551328802477</v>
      </c>
      <c r="BQ114" s="12">
        <v>0</v>
      </c>
      <c r="BR114" s="12">
        <v>0</v>
      </c>
      <c r="BS114" s="12">
        <v>0</v>
      </c>
      <c r="BT114" s="12">
        <v>0</v>
      </c>
      <c r="BU114" s="12">
        <v>0</v>
      </c>
      <c r="BV114" s="12">
        <v>0</v>
      </c>
      <c r="BW114" s="12">
        <v>0</v>
      </c>
      <c r="BX114" s="12">
        <v>0</v>
      </c>
      <c r="BY114" s="13"/>
      <c r="BZ114" s="12">
        <v>0</v>
      </c>
      <c r="CA114" s="12">
        <v>0</v>
      </c>
      <c r="CB114" s="12">
        <v>0</v>
      </c>
      <c r="CC114" s="12">
        <v>0</v>
      </c>
      <c r="CD114" s="12">
        <v>0</v>
      </c>
      <c r="CE114" s="12">
        <v>0</v>
      </c>
      <c r="CF114" s="12">
        <v>0</v>
      </c>
      <c r="CG114" s="11"/>
      <c r="CH114" s="12">
        <v>0</v>
      </c>
      <c r="CI114" s="12">
        <v>0</v>
      </c>
      <c r="CJ114" s="12">
        <v>0</v>
      </c>
      <c r="CK114" s="12">
        <v>0</v>
      </c>
      <c r="CL114" s="12">
        <v>0</v>
      </c>
      <c r="CM114" s="12">
        <v>0</v>
      </c>
      <c r="CN114" s="12">
        <v>0</v>
      </c>
      <c r="CO114" s="11"/>
      <c r="CP114" s="12">
        <v>0</v>
      </c>
      <c r="CQ114" s="12">
        <v>0</v>
      </c>
      <c r="CR114" s="12">
        <v>0</v>
      </c>
      <c r="CS114" s="12">
        <v>0</v>
      </c>
      <c r="CT114" s="12">
        <v>0</v>
      </c>
      <c r="CU114" s="12">
        <v>0</v>
      </c>
      <c r="CV114" s="12">
        <v>0</v>
      </c>
      <c r="CW114" s="11"/>
      <c r="CX114" s="12">
        <v>0</v>
      </c>
      <c r="CY114" s="12">
        <v>0</v>
      </c>
      <c r="CZ114" s="12">
        <v>0</v>
      </c>
      <c r="DA114" s="12">
        <v>0</v>
      </c>
      <c r="DB114" s="12">
        <v>0</v>
      </c>
      <c r="DC114" s="12">
        <v>0</v>
      </c>
      <c r="DD114" s="12">
        <v>0</v>
      </c>
      <c r="DE114" s="11"/>
      <c r="DF114" s="12">
        <v>0</v>
      </c>
      <c r="DG114" s="12">
        <v>0</v>
      </c>
      <c r="DH114" s="12">
        <v>0</v>
      </c>
      <c r="DI114" s="12">
        <v>0</v>
      </c>
      <c r="DJ114" s="12">
        <v>0</v>
      </c>
      <c r="DK114" s="12">
        <v>0</v>
      </c>
      <c r="DL114" s="12">
        <v>0</v>
      </c>
      <c r="DM114" s="11"/>
      <c r="DN114" s="11"/>
      <c r="DO114" s="11"/>
      <c r="DP114" s="11"/>
      <c r="DQ114" s="11"/>
      <c r="DR114" s="11"/>
      <c r="DS114" s="11"/>
      <c r="DT114" s="11"/>
      <c r="DU114" s="11"/>
      <c r="DV114" s="11"/>
      <c r="DW114" s="11"/>
      <c r="DX114" s="11"/>
      <c r="DY114" s="11"/>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6"/>
      <c r="GN114" s="6"/>
      <c r="GO114" s="6"/>
      <c r="GP114" s="6"/>
      <c r="GQ114" s="6"/>
      <c r="GR114" s="6"/>
      <c r="GS114" s="6"/>
      <c r="GT114" s="6"/>
      <c r="GU114" s="6"/>
      <c r="GV114" s="6"/>
      <c r="GW114" s="6"/>
      <c r="GX114" s="6"/>
      <c r="GY114" s="6"/>
      <c r="GZ114" s="6"/>
      <c r="HA114" s="6"/>
      <c r="HB114" s="6"/>
      <c r="HC114" s="6"/>
      <c r="HD114" s="6"/>
      <c r="HE114" s="6"/>
      <c r="HF114" s="6"/>
      <c r="HG114" s="6"/>
      <c r="HH114" s="6"/>
      <c r="HI114" s="6"/>
      <c r="HJ114" s="6"/>
      <c r="HK114" s="6"/>
      <c r="HL114" s="6"/>
      <c r="HM114" s="6"/>
      <c r="HN114" s="6"/>
      <c r="HO114" s="6"/>
      <c r="HP114" s="6"/>
      <c r="HQ114" s="6"/>
      <c r="HR114" s="6"/>
      <c r="HS114" s="6"/>
      <c r="HT114" s="6"/>
      <c r="HU114" s="6"/>
      <c r="HV114" s="6"/>
      <c r="HW114" s="6"/>
      <c r="HX114" s="6"/>
      <c r="HY114" s="6"/>
      <c r="HZ114" s="6"/>
      <c r="IA114" s="6"/>
      <c r="IB114" s="6"/>
      <c r="IC114" s="6"/>
      <c r="ID114" s="6"/>
      <c r="IE114" s="6"/>
      <c r="IF114" s="6"/>
      <c r="IG114" s="6"/>
      <c r="IH114" s="6"/>
      <c r="II114" s="6"/>
      <c r="IJ114" s="6"/>
      <c r="IK114" s="6"/>
      <c r="IL114" s="6"/>
      <c r="IM114" s="6"/>
      <c r="IN114" s="6"/>
      <c r="IO114" s="6"/>
      <c r="IP114" s="6"/>
      <c r="IQ114" s="6"/>
      <c r="IR114" s="6"/>
      <c r="IS114" s="6"/>
      <c r="IT114" s="6"/>
      <c r="IU114" s="6"/>
      <c r="IV114" s="6"/>
      <c r="IW114" s="6"/>
      <c r="IX114" s="6"/>
      <c r="IY114" s="6"/>
      <c r="IZ114" s="6"/>
      <c r="JA114" s="6"/>
      <c r="JB114" s="6"/>
      <c r="JC114" s="6"/>
      <c r="JD114" s="6"/>
      <c r="JE114" s="6"/>
      <c r="JF114" s="6"/>
      <c r="JG114" s="6"/>
      <c r="JH114" s="6"/>
      <c r="JI114" s="6"/>
      <c r="JJ114" s="6"/>
      <c r="JK114" s="6"/>
      <c r="JL114" s="6"/>
      <c r="JM114" s="6"/>
      <c r="JN114" s="6"/>
      <c r="JO114" s="6"/>
      <c r="JP114" s="6"/>
      <c r="JQ114" s="6"/>
      <c r="JR114" s="6"/>
      <c r="JS114" s="6"/>
      <c r="JT114" s="6"/>
      <c r="JU114" s="6"/>
      <c r="JV114" s="6"/>
      <c r="JW114" s="6"/>
      <c r="JX114" s="6"/>
      <c r="JY114" s="6"/>
      <c r="JZ114" s="6"/>
      <c r="KA114" s="6"/>
      <c r="KB114" s="6"/>
      <c r="KC114" s="6"/>
      <c r="KD114" s="6"/>
      <c r="KE114" s="6"/>
      <c r="KF114" s="6"/>
      <c r="KG114" s="6"/>
      <c r="KH114" s="6"/>
      <c r="KI114" s="6"/>
      <c r="KJ114" s="6"/>
      <c r="KK114" s="6"/>
      <c r="KL114" s="6"/>
      <c r="KM114" s="6"/>
      <c r="KN114" s="6"/>
      <c r="KO114" s="6"/>
      <c r="KP114" s="6"/>
      <c r="KQ114" s="6"/>
      <c r="KR114" s="6"/>
      <c r="KS114" s="6"/>
      <c r="KT114" s="6"/>
      <c r="KU114" s="6"/>
      <c r="KV114" s="6"/>
      <c r="KW114" s="6"/>
      <c r="KX114" s="6"/>
      <c r="KY114" s="6"/>
      <c r="KZ114" s="6"/>
      <c r="LA114" s="6"/>
      <c r="LB114" s="6"/>
      <c r="LC114" s="6"/>
      <c r="LD114" s="6"/>
      <c r="LE114" s="6"/>
      <c r="LF114" s="6"/>
      <c r="LG114" s="6"/>
      <c r="LH114" s="6"/>
      <c r="LI114" s="6"/>
      <c r="LJ114" s="6"/>
      <c r="LK114" s="6"/>
      <c r="LL114" s="6"/>
      <c r="LM114" s="6"/>
      <c r="LN114" s="6"/>
      <c r="LO114" s="6"/>
      <c r="LP114" s="6"/>
      <c r="LQ114" s="6"/>
      <c r="LR114" s="6"/>
      <c r="LS114" s="6"/>
      <c r="LT114" s="6"/>
      <c r="LU114" s="6"/>
      <c r="LV114" s="6"/>
      <c r="LW114" s="6"/>
      <c r="LX114" s="6"/>
      <c r="LY114" s="6"/>
      <c r="LZ114" s="6"/>
      <c r="MA114" s="6"/>
      <c r="MB114" s="6"/>
      <c r="MC114" s="6"/>
      <c r="MD114" s="6"/>
      <c r="ME114" s="6"/>
      <c r="MF114" s="6"/>
      <c r="MG114" s="6"/>
      <c r="MH114" s="6"/>
      <c r="MI114" s="6"/>
      <c r="MJ114" s="6"/>
      <c r="MK114" s="6"/>
      <c r="ML114" s="6"/>
    </row>
    <row r="115" spans="1:350" x14ac:dyDescent="0.25">
      <c r="A115" s="6"/>
      <c r="B115" s="184" t="str">
        <f t="shared" si="4"/>
        <v>Ostala poraba (tudi kmetijstvo)</v>
      </c>
      <c r="C115" s="71" t="s">
        <v>78</v>
      </c>
      <c r="D115" s="105" t="s">
        <v>16</v>
      </c>
      <c r="E115" s="68"/>
      <c r="F115" s="68"/>
      <c r="G115" s="68"/>
      <c r="H115" s="68"/>
      <c r="I115" s="68"/>
      <c r="J115" s="68"/>
      <c r="K115" s="68"/>
      <c r="L115" s="68"/>
      <c r="M115" s="68"/>
      <c r="N115" s="68"/>
      <c r="O115" s="68"/>
      <c r="P115" s="68"/>
      <c r="Q115" s="68"/>
      <c r="R115" s="172"/>
      <c r="T115" s="68">
        <v>0</v>
      </c>
      <c r="U115" s="68">
        <v>0</v>
      </c>
      <c r="V115" s="68">
        <v>0</v>
      </c>
      <c r="W115" s="68">
        <v>0</v>
      </c>
      <c r="X115" s="68">
        <v>0</v>
      </c>
      <c r="Y115" s="68">
        <v>0</v>
      </c>
      <c r="Z115" s="68">
        <v>0</v>
      </c>
      <c r="AA115" s="68">
        <v>0</v>
      </c>
      <c r="AC115" s="68">
        <v>0</v>
      </c>
      <c r="AD115" s="68">
        <v>0</v>
      </c>
      <c r="AE115" s="68">
        <v>0</v>
      </c>
      <c r="AF115" s="68">
        <v>1.4491646741141369</v>
      </c>
      <c r="AG115" s="68">
        <v>2.0319566909240101</v>
      </c>
      <c r="AH115" s="68">
        <v>3.6661635988963441</v>
      </c>
      <c r="AI115" s="68">
        <v>8.8615967126950057</v>
      </c>
      <c r="AK115" s="68">
        <v>0</v>
      </c>
      <c r="AL115" s="68">
        <v>0</v>
      </c>
      <c r="AM115" s="68">
        <v>0</v>
      </c>
      <c r="AN115" s="68">
        <v>1.4491646741141369</v>
      </c>
      <c r="AO115" s="68">
        <v>2.0319566909240101</v>
      </c>
      <c r="AP115" s="68">
        <v>3.6661635988963441</v>
      </c>
      <c r="AQ115" s="68">
        <v>8.8615967126950057</v>
      </c>
      <c r="AS115" s="68">
        <v>0</v>
      </c>
      <c r="AT115" s="68">
        <v>0</v>
      </c>
      <c r="AU115" s="68">
        <v>3.5277627909828095</v>
      </c>
      <c r="AV115" s="68">
        <v>3.9457652287539218</v>
      </c>
      <c r="AW115" s="68">
        <v>4.3156403049765997</v>
      </c>
      <c r="AX115" s="68">
        <v>6.1732867106226035</v>
      </c>
      <c r="AY115" s="68">
        <v>8.7434971533391632</v>
      </c>
      <c r="BA115" s="68">
        <v>0</v>
      </c>
      <c r="BB115" s="68">
        <v>0</v>
      </c>
      <c r="BC115" s="68">
        <v>3.5277627909828095</v>
      </c>
      <c r="BD115" s="68">
        <v>3.9457652287539218</v>
      </c>
      <c r="BE115" s="68">
        <v>4.3156403049765997</v>
      </c>
      <c r="BF115" s="68">
        <v>6.1732867106226035</v>
      </c>
      <c r="BG115" s="68">
        <v>8.7434971533391632</v>
      </c>
      <c r="BI115" s="68">
        <v>0</v>
      </c>
      <c r="BJ115" s="68">
        <v>0</v>
      </c>
      <c r="BK115" s="68">
        <v>0</v>
      </c>
      <c r="BL115" s="68">
        <v>0</v>
      </c>
      <c r="BM115" s="68">
        <v>0</v>
      </c>
      <c r="BN115" s="68">
        <v>0</v>
      </c>
      <c r="BO115" s="68">
        <v>0</v>
      </c>
      <c r="BQ115" s="12">
        <v>0</v>
      </c>
      <c r="BR115" s="12">
        <v>0</v>
      </c>
      <c r="BS115" s="12">
        <v>0</v>
      </c>
      <c r="BT115" s="12">
        <v>0</v>
      </c>
      <c r="BU115" s="12">
        <v>0</v>
      </c>
      <c r="BV115" s="12">
        <v>0</v>
      </c>
      <c r="BW115" s="12">
        <v>0</v>
      </c>
      <c r="BX115" s="12">
        <v>0</v>
      </c>
      <c r="BY115" s="13"/>
      <c r="BZ115" s="12">
        <v>0</v>
      </c>
      <c r="CA115" s="12">
        <v>0</v>
      </c>
      <c r="CB115" s="12">
        <v>0</v>
      </c>
      <c r="CC115" s="12">
        <v>0</v>
      </c>
      <c r="CD115" s="12">
        <v>0</v>
      </c>
      <c r="CE115" s="12">
        <v>0</v>
      </c>
      <c r="CF115" s="12">
        <v>0</v>
      </c>
      <c r="CG115" s="11"/>
      <c r="CH115" s="12">
        <v>0</v>
      </c>
      <c r="CI115" s="12">
        <v>0</v>
      </c>
      <c r="CJ115" s="12">
        <v>0</v>
      </c>
      <c r="CK115" s="12">
        <v>0</v>
      </c>
      <c r="CL115" s="12">
        <v>0</v>
      </c>
      <c r="CM115" s="12">
        <v>0</v>
      </c>
      <c r="CN115" s="12">
        <v>0</v>
      </c>
      <c r="CO115" s="11"/>
      <c r="CP115" s="12">
        <v>0</v>
      </c>
      <c r="CQ115" s="12">
        <v>0</v>
      </c>
      <c r="CR115" s="12">
        <v>0</v>
      </c>
      <c r="CS115" s="12">
        <v>0</v>
      </c>
      <c r="CT115" s="12">
        <v>0</v>
      </c>
      <c r="CU115" s="12">
        <v>0</v>
      </c>
      <c r="CV115" s="12">
        <v>0</v>
      </c>
      <c r="CW115" s="11"/>
      <c r="CX115" s="12">
        <v>0</v>
      </c>
      <c r="CY115" s="12">
        <v>0</v>
      </c>
      <c r="CZ115" s="12">
        <v>0</v>
      </c>
      <c r="DA115" s="12">
        <v>0</v>
      </c>
      <c r="DB115" s="12">
        <v>0</v>
      </c>
      <c r="DC115" s="12">
        <v>0</v>
      </c>
      <c r="DD115" s="12">
        <v>0</v>
      </c>
      <c r="DE115" s="11"/>
      <c r="DF115" s="12">
        <v>0</v>
      </c>
      <c r="DG115" s="12">
        <v>0</v>
      </c>
      <c r="DH115" s="12">
        <v>0</v>
      </c>
      <c r="DI115" s="12">
        <v>0</v>
      </c>
      <c r="DJ115" s="12">
        <v>0</v>
      </c>
      <c r="DK115" s="12">
        <v>0</v>
      </c>
      <c r="DL115" s="12">
        <v>0</v>
      </c>
      <c r="DM115" s="11"/>
      <c r="DN115" s="11"/>
      <c r="DO115" s="11"/>
      <c r="DP115" s="11"/>
      <c r="DQ115" s="11"/>
      <c r="DR115" s="11"/>
      <c r="DS115" s="11"/>
      <c r="DT115" s="11"/>
      <c r="DU115" s="11"/>
      <c r="DV115" s="11"/>
      <c r="DW115" s="11"/>
      <c r="DX115" s="11"/>
      <c r="DY115" s="11"/>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c r="IG115" s="6"/>
      <c r="IH115" s="6"/>
      <c r="II115" s="6"/>
      <c r="IJ115" s="6"/>
      <c r="IK115" s="6"/>
      <c r="IL115" s="6"/>
      <c r="IM115" s="6"/>
      <c r="IN115" s="6"/>
      <c r="IO115" s="6"/>
      <c r="IP115" s="6"/>
      <c r="IQ115" s="6"/>
      <c r="IR115" s="6"/>
      <c r="IS115" s="6"/>
      <c r="IT115" s="6"/>
      <c r="IU115" s="6"/>
      <c r="IV115" s="6"/>
      <c r="IW115" s="6"/>
      <c r="IX115" s="6"/>
      <c r="IY115" s="6"/>
      <c r="IZ115" s="6"/>
      <c r="JA115" s="6"/>
      <c r="JB115" s="6"/>
      <c r="JC115" s="6"/>
      <c r="JD115" s="6"/>
      <c r="JE115" s="6"/>
      <c r="JF115" s="6"/>
      <c r="JG115" s="6"/>
      <c r="JH115" s="6"/>
      <c r="JI115" s="6"/>
      <c r="JJ115" s="6"/>
      <c r="JK115" s="6"/>
      <c r="JL115" s="6"/>
      <c r="JM115" s="6"/>
      <c r="JN115" s="6"/>
      <c r="JO115" s="6"/>
      <c r="JP115" s="6"/>
      <c r="JQ115" s="6"/>
      <c r="JR115" s="6"/>
      <c r="JS115" s="6"/>
      <c r="JT115" s="6"/>
      <c r="JU115" s="6"/>
      <c r="JV115" s="6"/>
      <c r="JW115" s="6"/>
      <c r="JX115" s="6"/>
      <c r="JY115" s="6"/>
      <c r="JZ115" s="6"/>
      <c r="KA115" s="6"/>
      <c r="KB115" s="6"/>
      <c r="KC115" s="6"/>
      <c r="KD115" s="6"/>
      <c r="KE115" s="6"/>
      <c r="KF115" s="6"/>
      <c r="KG115" s="6"/>
      <c r="KH115" s="6"/>
      <c r="KI115" s="6"/>
      <c r="KJ115" s="6"/>
      <c r="KK115" s="6"/>
      <c r="KL115" s="6"/>
      <c r="KM115" s="6"/>
      <c r="KN115" s="6"/>
      <c r="KO115" s="6"/>
      <c r="KP115" s="6"/>
      <c r="KQ115" s="6"/>
      <c r="KR115" s="6"/>
      <c r="KS115" s="6"/>
      <c r="KT115" s="6"/>
      <c r="KU115" s="6"/>
      <c r="KV115" s="6"/>
      <c r="KW115" s="6"/>
      <c r="KX115" s="6"/>
      <c r="KY115" s="6"/>
      <c r="KZ115" s="6"/>
      <c r="LA115" s="6"/>
      <c r="LB115" s="6"/>
      <c r="LC115" s="6"/>
      <c r="LD115" s="6"/>
      <c r="LE115" s="6"/>
      <c r="LF115" s="6"/>
      <c r="LG115" s="6"/>
      <c r="LH115" s="6"/>
      <c r="LI115" s="6"/>
      <c r="LJ115" s="6"/>
      <c r="LK115" s="6"/>
      <c r="LL115" s="6"/>
      <c r="LM115" s="6"/>
      <c r="LN115" s="6"/>
      <c r="LO115" s="6"/>
      <c r="LP115" s="6"/>
      <c r="LQ115" s="6"/>
      <c r="LR115" s="6"/>
      <c r="LS115" s="6"/>
      <c r="LT115" s="6"/>
      <c r="LU115" s="6"/>
      <c r="LV115" s="6"/>
      <c r="LW115" s="6"/>
      <c r="LX115" s="6"/>
      <c r="LY115" s="6"/>
      <c r="LZ115" s="6"/>
      <c r="MA115" s="6"/>
      <c r="MB115" s="6"/>
      <c r="MC115" s="6"/>
      <c r="MD115" s="6"/>
      <c r="ME115" s="6"/>
      <c r="MF115" s="6"/>
      <c r="MG115" s="6"/>
      <c r="MH115" s="6"/>
      <c r="MI115" s="6"/>
      <c r="MJ115" s="6"/>
      <c r="MK115" s="6"/>
      <c r="ML115" s="6"/>
    </row>
    <row r="116" spans="1:350" x14ac:dyDescent="0.25">
      <c r="A116" s="6"/>
      <c r="B116" s="184" t="str">
        <f t="shared" si="4"/>
        <v>Ostala poraba (tudi kmetijstvo)</v>
      </c>
      <c r="C116" s="85" t="s">
        <v>24</v>
      </c>
      <c r="D116" s="105" t="s">
        <v>16</v>
      </c>
      <c r="E116" s="68">
        <v>1.4561001241998661</v>
      </c>
      <c r="F116" s="68">
        <v>0.1409190790102226</v>
      </c>
      <c r="G116" s="68">
        <v>0.27350243622814557</v>
      </c>
      <c r="H116" s="68">
        <v>0.38454189357026847</v>
      </c>
      <c r="I116" s="68">
        <v>2.0803477596254893</v>
      </c>
      <c r="J116" s="68">
        <v>17.686658068214388</v>
      </c>
      <c r="K116" s="68">
        <v>17.53336677175886</v>
      </c>
      <c r="L116" s="68">
        <v>13.261034680424189</v>
      </c>
      <c r="M116" s="68">
        <v>13.250214961306963</v>
      </c>
      <c r="N116" s="68">
        <v>13.047291487532243</v>
      </c>
      <c r="O116" s="68">
        <v>10.171395815419892</v>
      </c>
      <c r="P116" s="68">
        <v>9.9783844463552125</v>
      </c>
      <c r="Q116" s="68">
        <v>15.028876468902263</v>
      </c>
      <c r="R116" s="172"/>
      <c r="T116" s="68">
        <v>55.507868767844677</v>
      </c>
      <c r="U116" s="68">
        <v>86.93225248583785</v>
      </c>
      <c r="V116" s="68">
        <v>110.76936056141147</v>
      </c>
      <c r="W116" s="68">
        <v>129.96309530926223</v>
      </c>
      <c r="X116" s="68">
        <v>132.99667170446438</v>
      </c>
      <c r="Y116" s="68">
        <v>134.24950660525897</v>
      </c>
      <c r="Z116" s="68">
        <v>136.76029084441566</v>
      </c>
      <c r="AA116" s="68">
        <v>139.05097623288881</v>
      </c>
      <c r="AC116" s="68">
        <v>79.429459049906171</v>
      </c>
      <c r="AD116" s="68">
        <v>97.05226660839304</v>
      </c>
      <c r="AE116" s="68">
        <v>112.23795047053048</v>
      </c>
      <c r="AF116" s="68">
        <v>117.18577371191242</v>
      </c>
      <c r="AG116" s="68">
        <v>128.63608665473873</v>
      </c>
      <c r="AH116" s="68">
        <v>132.33447085928776</v>
      </c>
      <c r="AI116" s="68">
        <v>130.65231485425386</v>
      </c>
      <c r="AK116" s="68">
        <v>79.429459049906171</v>
      </c>
      <c r="AL116" s="68">
        <v>97.05226660839304</v>
      </c>
      <c r="AM116" s="68">
        <v>112.23795047053048</v>
      </c>
      <c r="AN116" s="68">
        <v>117.18577371191242</v>
      </c>
      <c r="AO116" s="68">
        <v>128.63608665473873</v>
      </c>
      <c r="AP116" s="68">
        <v>132.33447085928776</v>
      </c>
      <c r="AQ116" s="68">
        <v>130.65231485425386</v>
      </c>
      <c r="AS116" s="68">
        <v>77.050576209329662</v>
      </c>
      <c r="AT116" s="68">
        <v>87.798196589750148</v>
      </c>
      <c r="AU116" s="68">
        <v>98.858968696916975</v>
      </c>
      <c r="AV116" s="68">
        <v>99.7343448772546</v>
      </c>
      <c r="AW116" s="68">
        <v>107.12039523009096</v>
      </c>
      <c r="AX116" s="68">
        <v>113.83718920161031</v>
      </c>
      <c r="AY116" s="68">
        <v>114.52508534373953</v>
      </c>
      <c r="BA116" s="68">
        <v>77.050576209329662</v>
      </c>
      <c r="BB116" s="68">
        <v>87.798196589750148</v>
      </c>
      <c r="BC116" s="68">
        <v>98.858968696916975</v>
      </c>
      <c r="BD116" s="68">
        <v>99.7343448772546</v>
      </c>
      <c r="BE116" s="68">
        <v>107.12039523009096</v>
      </c>
      <c r="BF116" s="68">
        <v>113.83718920161031</v>
      </c>
      <c r="BG116" s="68">
        <v>114.52508534373953</v>
      </c>
      <c r="BI116" s="68">
        <v>99.889056427368459</v>
      </c>
      <c r="BJ116" s="68">
        <v>118.29927407233282</v>
      </c>
      <c r="BK116" s="68">
        <v>141.08338527623977</v>
      </c>
      <c r="BL116" s="68">
        <v>126.13867118061236</v>
      </c>
      <c r="BM116" s="68">
        <v>116.82579334435093</v>
      </c>
      <c r="BN116" s="68">
        <v>110.5895336397115</v>
      </c>
      <c r="BO116" s="68">
        <v>106.35947569272005</v>
      </c>
      <c r="BQ116" s="12">
        <v>0</v>
      </c>
      <c r="BR116" s="12">
        <v>0</v>
      </c>
      <c r="BS116" s="12">
        <v>0</v>
      </c>
      <c r="BT116" s="12">
        <v>0</v>
      </c>
      <c r="BU116" s="12">
        <v>0</v>
      </c>
      <c r="BV116" s="12">
        <v>0</v>
      </c>
      <c r="BW116" s="12">
        <v>0</v>
      </c>
      <c r="BX116" s="12">
        <v>0</v>
      </c>
      <c r="BY116" s="11"/>
      <c r="BZ116" s="12">
        <v>0</v>
      </c>
      <c r="CA116" s="12">
        <v>0</v>
      </c>
      <c r="CB116" s="12">
        <v>0</v>
      </c>
      <c r="CC116" s="12">
        <v>0</v>
      </c>
      <c r="CD116" s="12">
        <v>0</v>
      </c>
      <c r="CE116" s="12">
        <v>0</v>
      </c>
      <c r="CF116" s="12">
        <v>0</v>
      </c>
      <c r="CG116" s="11"/>
      <c r="CH116" s="12">
        <v>0</v>
      </c>
      <c r="CI116" s="12">
        <v>0</v>
      </c>
      <c r="CJ116" s="12">
        <v>0</v>
      </c>
      <c r="CK116" s="12">
        <v>0</v>
      </c>
      <c r="CL116" s="12">
        <v>0</v>
      </c>
      <c r="CM116" s="12">
        <v>0</v>
      </c>
      <c r="CN116" s="12">
        <v>0</v>
      </c>
      <c r="CO116" s="11"/>
      <c r="CP116" s="12">
        <v>0</v>
      </c>
      <c r="CQ116" s="12">
        <v>0</v>
      </c>
      <c r="CR116" s="12">
        <v>0</v>
      </c>
      <c r="CS116" s="12">
        <v>0</v>
      </c>
      <c r="CT116" s="12">
        <v>0</v>
      </c>
      <c r="CU116" s="12">
        <v>0</v>
      </c>
      <c r="CV116" s="12">
        <v>0</v>
      </c>
      <c r="CW116" s="11"/>
      <c r="CX116" s="12">
        <v>0</v>
      </c>
      <c r="CY116" s="12">
        <v>0</v>
      </c>
      <c r="CZ116" s="12">
        <v>0</v>
      </c>
      <c r="DA116" s="12">
        <v>0</v>
      </c>
      <c r="DB116" s="12">
        <v>0</v>
      </c>
      <c r="DC116" s="12">
        <v>0</v>
      </c>
      <c r="DD116" s="12">
        <v>0</v>
      </c>
      <c r="DE116" s="11"/>
      <c r="DF116" s="12">
        <v>0</v>
      </c>
      <c r="DG116" s="12">
        <v>0</v>
      </c>
      <c r="DH116" s="12">
        <v>0</v>
      </c>
      <c r="DI116" s="12">
        <v>0</v>
      </c>
      <c r="DJ116" s="12">
        <v>0</v>
      </c>
      <c r="DK116" s="12">
        <v>0</v>
      </c>
      <c r="DL116" s="12">
        <v>0</v>
      </c>
      <c r="DM116" s="11"/>
      <c r="DN116" s="11"/>
      <c r="DO116" s="11"/>
      <c r="DP116" s="11"/>
      <c r="DQ116" s="11"/>
      <c r="DR116" s="11"/>
      <c r="DS116" s="11"/>
      <c r="DT116" s="11"/>
      <c r="DU116" s="11"/>
      <c r="DV116" s="11"/>
      <c r="DW116" s="11"/>
      <c r="DX116" s="11"/>
      <c r="DY116" s="11"/>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c r="IG116" s="6"/>
      <c r="IH116" s="6"/>
      <c r="II116" s="6"/>
      <c r="IJ116" s="6"/>
      <c r="IK116" s="6"/>
      <c r="IL116" s="6"/>
      <c r="IM116" s="6"/>
      <c r="IN116" s="6"/>
      <c r="IO116" s="6"/>
      <c r="IP116" s="6"/>
      <c r="IQ116" s="6"/>
      <c r="IR116" s="6"/>
      <c r="IS116" s="6"/>
      <c r="IT116" s="6"/>
      <c r="IU116" s="6"/>
      <c r="IV116" s="6"/>
      <c r="IW116" s="6"/>
      <c r="IX116" s="6"/>
      <c r="IY116" s="6"/>
      <c r="IZ116" s="6"/>
      <c r="JA116" s="6"/>
      <c r="JB116" s="6"/>
      <c r="JC116" s="6"/>
      <c r="JD116" s="6"/>
      <c r="JE116" s="6"/>
      <c r="JF116" s="6"/>
      <c r="JG116" s="6"/>
      <c r="JH116" s="6"/>
      <c r="JI116" s="6"/>
      <c r="JJ116" s="6"/>
      <c r="JK116" s="6"/>
      <c r="JL116" s="6"/>
      <c r="JM116" s="6"/>
      <c r="JN116" s="6"/>
      <c r="JO116" s="6"/>
      <c r="JP116" s="6"/>
      <c r="JQ116" s="6"/>
      <c r="JR116" s="6"/>
      <c r="JS116" s="6"/>
      <c r="JT116" s="6"/>
      <c r="JU116" s="6"/>
      <c r="JV116" s="6"/>
      <c r="JW116" s="6"/>
      <c r="JX116" s="6"/>
      <c r="JY116" s="6"/>
      <c r="JZ116" s="6"/>
      <c r="KA116" s="6"/>
      <c r="KB116" s="6"/>
      <c r="KC116" s="6"/>
      <c r="KD116" s="6"/>
      <c r="KE116" s="6"/>
      <c r="KF116" s="6"/>
      <c r="KG116" s="6"/>
      <c r="KH116" s="6"/>
      <c r="KI116" s="6"/>
      <c r="KJ116" s="6"/>
      <c r="KK116" s="6"/>
      <c r="KL116" s="6"/>
      <c r="KM116" s="6"/>
      <c r="KN116" s="6"/>
      <c r="KO116" s="6"/>
      <c r="KP116" s="6"/>
      <c r="KQ116" s="6"/>
      <c r="KR116" s="6"/>
      <c r="KS116" s="6"/>
      <c r="KT116" s="6"/>
      <c r="KU116" s="6"/>
      <c r="KV116" s="6"/>
      <c r="KW116" s="6"/>
      <c r="KX116" s="6"/>
      <c r="KY116" s="6"/>
      <c r="KZ116" s="6"/>
      <c r="LA116" s="6"/>
      <c r="LB116" s="6"/>
      <c r="LC116" s="6"/>
      <c r="LD116" s="6"/>
      <c r="LE116" s="6"/>
      <c r="LF116" s="6"/>
      <c r="LG116" s="6"/>
      <c r="LH116" s="6"/>
      <c r="LI116" s="6"/>
      <c r="LJ116" s="6"/>
      <c r="LK116" s="6"/>
      <c r="LL116" s="6"/>
      <c r="LM116" s="6"/>
      <c r="LN116" s="6"/>
      <c r="LO116" s="6"/>
      <c r="LP116" s="6"/>
      <c r="LQ116" s="6"/>
      <c r="LR116" s="6"/>
      <c r="LS116" s="6"/>
      <c r="LT116" s="6"/>
      <c r="LU116" s="6"/>
      <c r="LV116" s="6"/>
      <c r="LW116" s="6"/>
      <c r="LX116" s="6"/>
      <c r="LY116" s="6"/>
      <c r="LZ116" s="6"/>
      <c r="MA116" s="6"/>
      <c r="MB116" s="6"/>
      <c r="MC116" s="6"/>
      <c r="MD116" s="6"/>
      <c r="ME116" s="6"/>
      <c r="MF116" s="6"/>
      <c r="MG116" s="6"/>
      <c r="MH116" s="6"/>
      <c r="MI116" s="6"/>
      <c r="MJ116" s="6"/>
      <c r="MK116" s="6"/>
      <c r="ML116" s="6"/>
    </row>
    <row r="117" spans="1:350" x14ac:dyDescent="0.25">
      <c r="A117" s="6"/>
      <c r="B117" s="184" t="str">
        <f t="shared" si="4"/>
        <v>Ostala poraba (tudi kmetijstvo)</v>
      </c>
      <c r="C117" s="85" t="s">
        <v>23</v>
      </c>
      <c r="D117" s="105" t="s">
        <v>16</v>
      </c>
      <c r="E117" s="68">
        <v>208.34049871023217</v>
      </c>
      <c r="F117" s="68">
        <v>212.55374032674121</v>
      </c>
      <c r="G117" s="68">
        <v>215.99312123817714</v>
      </c>
      <c r="H117" s="68">
        <v>268.01375752364572</v>
      </c>
      <c r="I117" s="68">
        <v>260.96302665520204</v>
      </c>
      <c r="J117" s="68">
        <v>263.62854686156493</v>
      </c>
      <c r="K117" s="68">
        <v>280.30954428202921</v>
      </c>
      <c r="L117" s="68">
        <v>272.42450558899401</v>
      </c>
      <c r="M117" s="68">
        <v>276.79484092863282</v>
      </c>
      <c r="N117" s="68">
        <v>270.09484092863283</v>
      </c>
      <c r="O117" s="68">
        <v>277.87738607050733</v>
      </c>
      <c r="P117" s="68">
        <v>289.4054170249355</v>
      </c>
      <c r="Q117" s="68">
        <v>306.63284608770419</v>
      </c>
      <c r="R117" s="278">
        <v>281.65199999999999</v>
      </c>
      <c r="T117" s="68">
        <v>306.52930610290241</v>
      </c>
      <c r="U117" s="68">
        <v>311.32349688084378</v>
      </c>
      <c r="V117" s="68">
        <v>327.75704833215997</v>
      </c>
      <c r="W117" s="68">
        <v>346.75383726765995</v>
      </c>
      <c r="X117" s="68">
        <v>376.03452005374498</v>
      </c>
      <c r="Y117" s="68">
        <v>401.26490834756953</v>
      </c>
      <c r="Z117" s="68">
        <v>409.30146975760931</v>
      </c>
      <c r="AA117" s="68">
        <v>436.26372474684342</v>
      </c>
      <c r="AC117" s="68">
        <v>298.35664760384691</v>
      </c>
      <c r="AD117" s="68">
        <v>309.43606278084707</v>
      </c>
      <c r="AE117" s="68">
        <v>324.45044498893708</v>
      </c>
      <c r="AF117" s="68">
        <v>350.99523841482602</v>
      </c>
      <c r="AG117" s="68">
        <v>378.23946133163685</v>
      </c>
      <c r="AH117" s="68">
        <v>391.32025677509625</v>
      </c>
      <c r="AI117" s="68">
        <v>417.41136835714258</v>
      </c>
      <c r="AK117" s="68">
        <v>298.35664760384691</v>
      </c>
      <c r="AL117" s="68">
        <v>309.43606278084707</v>
      </c>
      <c r="AM117" s="68">
        <v>324.45044498893708</v>
      </c>
      <c r="AN117" s="68">
        <v>350.99523841482602</v>
      </c>
      <c r="AO117" s="68">
        <v>378.23946133163685</v>
      </c>
      <c r="AP117" s="68">
        <v>391.32025677509625</v>
      </c>
      <c r="AQ117" s="68">
        <v>417.41136835714258</v>
      </c>
      <c r="AS117" s="68">
        <v>288.94304185084644</v>
      </c>
      <c r="AT117" s="68">
        <v>296.3138478541058</v>
      </c>
      <c r="AU117" s="68">
        <v>312.03381568146909</v>
      </c>
      <c r="AV117" s="68">
        <v>339.58675618582811</v>
      </c>
      <c r="AW117" s="68">
        <v>366.03220610827793</v>
      </c>
      <c r="AX117" s="68">
        <v>377.57722185052</v>
      </c>
      <c r="AY117" s="68">
        <v>400.54819546415757</v>
      </c>
      <c r="BA117" s="68">
        <v>288.94304185084644</v>
      </c>
      <c r="BB117" s="68">
        <v>296.3138478541058</v>
      </c>
      <c r="BC117" s="68">
        <v>312.03381568146909</v>
      </c>
      <c r="BD117" s="68">
        <v>339.58675618582811</v>
      </c>
      <c r="BE117" s="68">
        <v>366.03220610827793</v>
      </c>
      <c r="BF117" s="68">
        <v>377.57722185052</v>
      </c>
      <c r="BG117" s="68">
        <v>400.54819546415757</v>
      </c>
      <c r="BI117" s="68">
        <v>337.41466698264611</v>
      </c>
      <c r="BJ117" s="68">
        <v>357.54699077507985</v>
      </c>
      <c r="BK117" s="68">
        <v>382.76715477724503</v>
      </c>
      <c r="BL117" s="68">
        <v>415.15771936328889</v>
      </c>
      <c r="BM117" s="68">
        <v>446.16854122668815</v>
      </c>
      <c r="BN117" s="68">
        <v>465.6766919606489</v>
      </c>
      <c r="BO117" s="68">
        <v>495.37823798704011</v>
      </c>
      <c r="BQ117" s="12">
        <v>0</v>
      </c>
      <c r="BR117" s="12">
        <v>0</v>
      </c>
      <c r="BS117" s="12">
        <v>0</v>
      </c>
      <c r="BT117" s="12">
        <v>0</v>
      </c>
      <c r="BU117" s="12">
        <v>0</v>
      </c>
      <c r="BV117" s="12">
        <v>0</v>
      </c>
      <c r="BW117" s="12">
        <v>0</v>
      </c>
      <c r="BX117" s="12">
        <v>0</v>
      </c>
      <c r="BY117" s="11"/>
      <c r="BZ117" s="12">
        <v>0</v>
      </c>
      <c r="CA117" s="12">
        <v>0</v>
      </c>
      <c r="CB117" s="12">
        <v>0</v>
      </c>
      <c r="CC117" s="12">
        <v>0</v>
      </c>
      <c r="CD117" s="12">
        <v>0</v>
      </c>
      <c r="CE117" s="12">
        <v>0</v>
      </c>
      <c r="CF117" s="12">
        <v>0</v>
      </c>
      <c r="CG117" s="11"/>
      <c r="CH117" s="12">
        <v>0</v>
      </c>
      <c r="CI117" s="12">
        <v>0</v>
      </c>
      <c r="CJ117" s="12">
        <v>0</v>
      </c>
      <c r="CK117" s="12">
        <v>0</v>
      </c>
      <c r="CL117" s="12">
        <v>0</v>
      </c>
      <c r="CM117" s="12">
        <v>0</v>
      </c>
      <c r="CN117" s="12">
        <v>0</v>
      </c>
      <c r="CO117" s="11"/>
      <c r="CP117" s="12">
        <v>0</v>
      </c>
      <c r="CQ117" s="12">
        <v>0</v>
      </c>
      <c r="CR117" s="12">
        <v>0</v>
      </c>
      <c r="CS117" s="12">
        <v>0</v>
      </c>
      <c r="CT117" s="12">
        <v>0</v>
      </c>
      <c r="CU117" s="12">
        <v>0</v>
      </c>
      <c r="CV117" s="12">
        <v>0</v>
      </c>
      <c r="CW117" s="11"/>
      <c r="CX117" s="12">
        <v>0</v>
      </c>
      <c r="CY117" s="12">
        <v>0</v>
      </c>
      <c r="CZ117" s="12">
        <v>0</v>
      </c>
      <c r="DA117" s="12">
        <v>0</v>
      </c>
      <c r="DB117" s="12">
        <v>0</v>
      </c>
      <c r="DC117" s="12">
        <v>0</v>
      </c>
      <c r="DD117" s="12">
        <v>0</v>
      </c>
      <c r="DE117" s="11"/>
      <c r="DF117" s="12">
        <v>0</v>
      </c>
      <c r="DG117" s="12">
        <v>0</v>
      </c>
      <c r="DH117" s="12">
        <v>0</v>
      </c>
      <c r="DI117" s="12">
        <v>0</v>
      </c>
      <c r="DJ117" s="12">
        <v>0</v>
      </c>
      <c r="DK117" s="12">
        <v>0</v>
      </c>
      <c r="DL117" s="12">
        <v>0</v>
      </c>
      <c r="DM117" s="11"/>
      <c r="DN117" s="11"/>
      <c r="DO117" s="11"/>
      <c r="DP117" s="11"/>
      <c r="DQ117" s="11"/>
      <c r="DR117" s="11"/>
      <c r="DS117" s="11"/>
      <c r="DT117" s="11"/>
      <c r="DU117" s="11"/>
      <c r="DV117" s="11"/>
      <c r="DW117" s="11"/>
      <c r="DX117" s="11"/>
      <c r="DY117" s="11"/>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c r="IG117" s="6"/>
      <c r="IH117" s="6"/>
      <c r="II117" s="6"/>
      <c r="IJ117" s="6"/>
      <c r="IK117" s="6"/>
      <c r="IL117" s="6"/>
      <c r="IM117" s="6"/>
      <c r="IN117" s="6"/>
      <c r="IO117" s="6"/>
      <c r="IP117" s="6"/>
      <c r="IQ117" s="6"/>
      <c r="IR117" s="6"/>
      <c r="IS117" s="6"/>
      <c r="IT117" s="6"/>
      <c r="IU117" s="6"/>
      <c r="IV117" s="6"/>
      <c r="IW117" s="6"/>
      <c r="IX117" s="6"/>
      <c r="IY117" s="6"/>
      <c r="IZ117" s="6"/>
      <c r="JA117" s="6"/>
      <c r="JB117" s="6"/>
      <c r="JC117" s="6"/>
      <c r="JD117" s="6"/>
      <c r="JE117" s="6"/>
      <c r="JF117" s="6"/>
      <c r="JG117" s="6"/>
      <c r="JH117" s="6"/>
      <c r="JI117" s="6"/>
      <c r="JJ117" s="6"/>
      <c r="JK117" s="6"/>
      <c r="JL117" s="6"/>
      <c r="JM117" s="6"/>
      <c r="JN117" s="6"/>
      <c r="JO117" s="6"/>
      <c r="JP117" s="6"/>
      <c r="JQ117" s="6"/>
      <c r="JR117" s="6"/>
      <c r="JS117" s="6"/>
      <c r="JT117" s="6"/>
      <c r="JU117" s="6"/>
      <c r="JV117" s="6"/>
      <c r="JW117" s="6"/>
      <c r="JX117" s="6"/>
      <c r="JY117" s="6"/>
      <c r="JZ117" s="6"/>
      <c r="KA117" s="6"/>
      <c r="KB117" s="6"/>
      <c r="KC117" s="6"/>
      <c r="KD117" s="6"/>
      <c r="KE117" s="6"/>
      <c r="KF117" s="6"/>
      <c r="KG117" s="6"/>
      <c r="KH117" s="6"/>
      <c r="KI117" s="6"/>
      <c r="KJ117" s="6"/>
      <c r="KK117" s="6"/>
      <c r="KL117" s="6"/>
      <c r="KM117" s="6"/>
      <c r="KN117" s="6"/>
      <c r="KO117" s="6"/>
      <c r="KP117" s="6"/>
      <c r="KQ117" s="6"/>
      <c r="KR117" s="6"/>
      <c r="KS117" s="6"/>
      <c r="KT117" s="6"/>
      <c r="KU117" s="6"/>
      <c r="KV117" s="6"/>
      <c r="KW117" s="6"/>
      <c r="KX117" s="6"/>
      <c r="KY117" s="6"/>
      <c r="KZ117" s="6"/>
      <c r="LA117" s="6"/>
      <c r="LB117" s="6"/>
      <c r="LC117" s="6"/>
      <c r="LD117" s="6"/>
      <c r="LE117" s="6"/>
      <c r="LF117" s="6"/>
      <c r="LG117" s="6"/>
      <c r="LH117" s="6"/>
      <c r="LI117" s="6"/>
      <c r="LJ117" s="6"/>
      <c r="LK117" s="6"/>
      <c r="LL117" s="6"/>
      <c r="LM117" s="6"/>
      <c r="LN117" s="6"/>
      <c r="LO117" s="6"/>
      <c r="LP117" s="6"/>
      <c r="LQ117" s="6"/>
      <c r="LR117" s="6"/>
      <c r="LS117" s="6"/>
      <c r="LT117" s="6"/>
      <c r="LU117" s="6"/>
      <c r="LV117" s="6"/>
      <c r="LW117" s="6"/>
      <c r="LX117" s="6"/>
      <c r="LY117" s="6"/>
      <c r="LZ117" s="6"/>
      <c r="MA117" s="6"/>
      <c r="MB117" s="6"/>
      <c r="MC117" s="6"/>
      <c r="MD117" s="6"/>
      <c r="ME117" s="6"/>
      <c r="MF117" s="6"/>
      <c r="MG117" s="6"/>
      <c r="MH117" s="6"/>
      <c r="MI117" s="6"/>
      <c r="MJ117" s="6"/>
      <c r="MK117" s="6"/>
      <c r="ML117" s="6"/>
    </row>
    <row r="118" spans="1:350" x14ac:dyDescent="0.25">
      <c r="A118" s="6"/>
      <c r="B118" s="184" t="str">
        <f t="shared" si="4"/>
        <v>Ostala poraba (tudi kmetijstvo)</v>
      </c>
      <c r="C118" s="85" t="s">
        <v>22</v>
      </c>
      <c r="D118" s="105" t="s">
        <v>16</v>
      </c>
      <c r="E118" s="68">
        <v>25.054934556224321</v>
      </c>
      <c r="F118" s="68">
        <v>30.222102799273905</v>
      </c>
      <c r="G118" s="68">
        <v>13.661985287092767</v>
      </c>
      <c r="H118" s="68">
        <v>16.265405560332471</v>
      </c>
      <c r="I118" s="68">
        <v>26.919556702015857</v>
      </c>
      <c r="J118" s="68">
        <v>36.686729721983376</v>
      </c>
      <c r="K118" s="68">
        <v>42.781408235406516</v>
      </c>
      <c r="L118" s="68">
        <v>45.885282315849814</v>
      </c>
      <c r="M118" s="68">
        <v>49.65262252794497</v>
      </c>
      <c r="N118" s="68">
        <v>38.56071462692271</v>
      </c>
      <c r="O118" s="68">
        <v>43.405225948218209</v>
      </c>
      <c r="P118" s="68">
        <v>41.670368778064393</v>
      </c>
      <c r="Q118" s="68">
        <v>50.67789242380816</v>
      </c>
      <c r="R118" s="172"/>
      <c r="T118" s="68">
        <v>50.678231850080344</v>
      </c>
      <c r="U118" s="68">
        <v>46.665465731280818</v>
      </c>
      <c r="V118" s="68">
        <v>43.822605181867054</v>
      </c>
      <c r="W118" s="68">
        <v>41.429810465905007</v>
      </c>
      <c r="X118" s="68">
        <v>40.275455224666125</v>
      </c>
      <c r="Y118" s="68">
        <v>40.772319614710476</v>
      </c>
      <c r="Z118" s="68">
        <v>42.441351228876648</v>
      </c>
      <c r="AA118" s="68">
        <v>44.38772979494231</v>
      </c>
      <c r="AC118" s="68">
        <v>51.897745824317525</v>
      </c>
      <c r="AD118" s="68">
        <v>51.182734396337601</v>
      </c>
      <c r="AE118" s="68">
        <v>50.52104799889878</v>
      </c>
      <c r="AF118" s="68">
        <v>50.187394597093025</v>
      </c>
      <c r="AG118" s="68">
        <v>50.437119583200023</v>
      </c>
      <c r="AH118" s="68">
        <v>53.358320894362848</v>
      </c>
      <c r="AI118" s="68">
        <v>56.62051782201732</v>
      </c>
      <c r="AK118" s="68">
        <v>51.897745824317525</v>
      </c>
      <c r="AL118" s="68">
        <v>51.182734396337601</v>
      </c>
      <c r="AM118" s="68">
        <v>50.52104799889878</v>
      </c>
      <c r="AN118" s="68">
        <v>50.187394597093025</v>
      </c>
      <c r="AO118" s="68">
        <v>50.437119583200023</v>
      </c>
      <c r="AP118" s="68">
        <v>53.358320894362848</v>
      </c>
      <c r="AQ118" s="68">
        <v>56.62051782201732</v>
      </c>
      <c r="AS118" s="68">
        <v>51.976984162230195</v>
      </c>
      <c r="AT118" s="68">
        <v>53.718353781351055</v>
      </c>
      <c r="AU118" s="68">
        <v>54.542478396786002</v>
      </c>
      <c r="AV118" s="68">
        <v>56.413832517492743</v>
      </c>
      <c r="AW118" s="68">
        <v>59.62233736683082</v>
      </c>
      <c r="AX118" s="68">
        <v>63.668050153609386</v>
      </c>
      <c r="AY118" s="68">
        <v>68.150601205704959</v>
      </c>
      <c r="BA118" s="68">
        <v>51.976984162230195</v>
      </c>
      <c r="BB118" s="68">
        <v>53.718353781351055</v>
      </c>
      <c r="BC118" s="68">
        <v>54.542478396786002</v>
      </c>
      <c r="BD118" s="68">
        <v>56.413832517492743</v>
      </c>
      <c r="BE118" s="68">
        <v>59.62233736683082</v>
      </c>
      <c r="BF118" s="68">
        <v>63.668050153609386</v>
      </c>
      <c r="BG118" s="68">
        <v>68.150601205704959</v>
      </c>
      <c r="BI118" s="68">
        <v>48.334733077277519</v>
      </c>
      <c r="BJ118" s="68">
        <v>47.544340958260342</v>
      </c>
      <c r="BK118" s="68">
        <v>46.13578498886924</v>
      </c>
      <c r="BL118" s="68">
        <v>45.044989915208618</v>
      </c>
      <c r="BM118" s="68">
        <v>44.301708093744615</v>
      </c>
      <c r="BN118" s="68">
        <v>44.324576743992637</v>
      </c>
      <c r="BO118" s="68">
        <v>44.995451760674527</v>
      </c>
      <c r="BQ118" s="12">
        <v>0</v>
      </c>
      <c r="BR118" s="12">
        <v>0</v>
      </c>
      <c r="BS118" s="12">
        <v>0</v>
      </c>
      <c r="BT118" s="12">
        <v>0</v>
      </c>
      <c r="BU118" s="12">
        <v>0</v>
      </c>
      <c r="BV118" s="12">
        <v>0</v>
      </c>
      <c r="BW118" s="12">
        <v>0</v>
      </c>
      <c r="BX118" s="12">
        <v>0</v>
      </c>
      <c r="BY118" s="11"/>
      <c r="BZ118" s="12">
        <v>0</v>
      </c>
      <c r="CA118" s="12">
        <v>0</v>
      </c>
      <c r="CB118" s="12">
        <v>0</v>
      </c>
      <c r="CC118" s="12">
        <v>0</v>
      </c>
      <c r="CD118" s="12">
        <v>0</v>
      </c>
      <c r="CE118" s="12">
        <v>0</v>
      </c>
      <c r="CF118" s="12">
        <v>0</v>
      </c>
      <c r="CG118" s="11"/>
      <c r="CH118" s="12">
        <v>0</v>
      </c>
      <c r="CI118" s="12">
        <v>0</v>
      </c>
      <c r="CJ118" s="12">
        <v>0</v>
      </c>
      <c r="CK118" s="12">
        <v>0</v>
      </c>
      <c r="CL118" s="12">
        <v>0</v>
      </c>
      <c r="CM118" s="12">
        <v>0</v>
      </c>
      <c r="CN118" s="12">
        <v>0</v>
      </c>
      <c r="CO118" s="11"/>
      <c r="CP118" s="12">
        <v>0</v>
      </c>
      <c r="CQ118" s="12">
        <v>0</v>
      </c>
      <c r="CR118" s="12">
        <v>0</v>
      </c>
      <c r="CS118" s="12">
        <v>0</v>
      </c>
      <c r="CT118" s="12">
        <v>0</v>
      </c>
      <c r="CU118" s="12">
        <v>0</v>
      </c>
      <c r="CV118" s="12">
        <v>0</v>
      </c>
      <c r="CW118" s="11"/>
      <c r="CX118" s="12">
        <v>0</v>
      </c>
      <c r="CY118" s="12">
        <v>0</v>
      </c>
      <c r="CZ118" s="12">
        <v>0</v>
      </c>
      <c r="DA118" s="12">
        <v>0</v>
      </c>
      <c r="DB118" s="12">
        <v>0</v>
      </c>
      <c r="DC118" s="12">
        <v>0</v>
      </c>
      <c r="DD118" s="12">
        <v>0</v>
      </c>
      <c r="DE118" s="11"/>
      <c r="DF118" s="12">
        <v>0</v>
      </c>
      <c r="DG118" s="12">
        <v>0</v>
      </c>
      <c r="DH118" s="12">
        <v>0</v>
      </c>
      <c r="DI118" s="12">
        <v>0</v>
      </c>
      <c r="DJ118" s="12">
        <v>0</v>
      </c>
      <c r="DK118" s="12">
        <v>0</v>
      </c>
      <c r="DL118" s="12">
        <v>0</v>
      </c>
      <c r="DM118" s="11"/>
      <c r="DN118" s="11"/>
      <c r="DO118" s="11"/>
      <c r="DP118" s="11"/>
      <c r="DQ118" s="11"/>
      <c r="DR118" s="11"/>
      <c r="DS118" s="11"/>
      <c r="DT118" s="11"/>
      <c r="DU118" s="11"/>
      <c r="DV118" s="11"/>
      <c r="DW118" s="11"/>
      <c r="DX118" s="11"/>
      <c r="DY118" s="11"/>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c r="IF118" s="6"/>
      <c r="IG118" s="6"/>
      <c r="IH118" s="6"/>
      <c r="II118" s="6"/>
      <c r="IJ118" s="6"/>
      <c r="IK118" s="6"/>
      <c r="IL118" s="6"/>
      <c r="IM118" s="6"/>
      <c r="IN118" s="6"/>
      <c r="IO118" s="6"/>
      <c r="IP118" s="6"/>
      <c r="IQ118" s="6"/>
      <c r="IR118" s="6"/>
      <c r="IS118" s="6"/>
      <c r="IT118" s="6"/>
      <c r="IU118" s="6"/>
      <c r="IV118" s="6"/>
      <c r="IW118" s="6"/>
      <c r="IX118" s="6"/>
      <c r="IY118" s="6"/>
      <c r="IZ118" s="6"/>
      <c r="JA118" s="6"/>
      <c r="JB118" s="6"/>
      <c r="JC118" s="6"/>
      <c r="JD118" s="6"/>
      <c r="JE118" s="6"/>
      <c r="JF118" s="6"/>
      <c r="JG118" s="6"/>
      <c r="JH118" s="6"/>
      <c r="JI118" s="6"/>
      <c r="JJ118" s="6"/>
      <c r="JK118" s="6"/>
      <c r="JL118" s="6"/>
      <c r="JM118" s="6"/>
      <c r="JN118" s="6"/>
      <c r="JO118" s="6"/>
      <c r="JP118" s="6"/>
      <c r="JQ118" s="6"/>
      <c r="JR118" s="6"/>
      <c r="JS118" s="6"/>
      <c r="JT118" s="6"/>
      <c r="JU118" s="6"/>
      <c r="JV118" s="6"/>
      <c r="JW118" s="6"/>
      <c r="JX118" s="6"/>
      <c r="JY118" s="6"/>
      <c r="JZ118" s="6"/>
      <c r="KA118" s="6"/>
      <c r="KB118" s="6"/>
      <c r="KC118" s="6"/>
      <c r="KD118" s="6"/>
      <c r="KE118" s="6"/>
      <c r="KF118" s="6"/>
      <c r="KG118" s="6"/>
      <c r="KH118" s="6"/>
      <c r="KI118" s="6"/>
      <c r="KJ118" s="6"/>
      <c r="KK118" s="6"/>
      <c r="KL118" s="6"/>
      <c r="KM118" s="6"/>
      <c r="KN118" s="6"/>
      <c r="KO118" s="6"/>
      <c r="KP118" s="6"/>
      <c r="KQ118" s="6"/>
      <c r="KR118" s="6"/>
      <c r="KS118" s="6"/>
      <c r="KT118" s="6"/>
      <c r="KU118" s="6"/>
      <c r="KV118" s="6"/>
      <c r="KW118" s="6"/>
      <c r="KX118" s="6"/>
      <c r="KY118" s="6"/>
      <c r="KZ118" s="6"/>
      <c r="LA118" s="6"/>
      <c r="LB118" s="6"/>
      <c r="LC118" s="6"/>
      <c r="LD118" s="6"/>
      <c r="LE118" s="6"/>
      <c r="LF118" s="6"/>
      <c r="LG118" s="6"/>
      <c r="LH118" s="6"/>
      <c r="LI118" s="6"/>
      <c r="LJ118" s="6"/>
      <c r="LK118" s="6"/>
      <c r="LL118" s="6"/>
      <c r="LM118" s="6"/>
      <c r="LN118" s="6"/>
      <c r="LO118" s="6"/>
      <c r="LP118" s="6"/>
      <c r="LQ118" s="6"/>
      <c r="LR118" s="6"/>
      <c r="LS118" s="6"/>
      <c r="LT118" s="6"/>
      <c r="LU118" s="6"/>
      <c r="LV118" s="6"/>
      <c r="LW118" s="6"/>
      <c r="LX118" s="6"/>
      <c r="LY118" s="6"/>
      <c r="LZ118" s="6"/>
      <c r="MA118" s="6"/>
      <c r="MB118" s="6"/>
      <c r="MC118" s="6"/>
      <c r="MD118" s="6"/>
      <c r="ME118" s="6"/>
      <c r="MF118" s="6"/>
      <c r="MG118" s="6"/>
      <c r="MH118" s="6"/>
      <c r="MI118" s="6"/>
      <c r="MJ118" s="6"/>
      <c r="MK118" s="6"/>
      <c r="ML118" s="6"/>
    </row>
    <row r="119" spans="1:350" x14ac:dyDescent="0.25">
      <c r="A119" s="6"/>
      <c r="B119" s="6"/>
      <c r="D119" s="6"/>
      <c r="E119" s="6"/>
      <c r="F119" s="6"/>
      <c r="G119" s="6"/>
      <c r="H119" s="6"/>
      <c r="I119" s="6"/>
      <c r="J119" s="6"/>
      <c r="K119" s="6"/>
      <c r="L119" s="6"/>
      <c r="M119" s="6"/>
      <c r="N119" s="6"/>
      <c r="O119" s="6"/>
      <c r="P119" s="6"/>
      <c r="Q119" s="6"/>
      <c r="R119" s="6"/>
      <c r="T119" s="6"/>
      <c r="AC119" s="6"/>
      <c r="AD119" s="6"/>
      <c r="AE119" s="6"/>
      <c r="AF119" s="6"/>
      <c r="AG119" s="6"/>
      <c r="AH119" s="6"/>
      <c r="AI119" s="6"/>
      <c r="AK119" s="6"/>
      <c r="AL119" s="6"/>
      <c r="AM119" s="6"/>
      <c r="AN119" s="6"/>
      <c r="AO119" s="6"/>
      <c r="AP119" s="6"/>
      <c r="AQ119" s="6"/>
      <c r="AS119" s="6"/>
      <c r="AT119" s="6"/>
      <c r="AU119" s="6"/>
      <c r="AV119" s="6"/>
      <c r="AW119" s="6"/>
      <c r="AX119" s="6"/>
      <c r="AY119" s="6"/>
      <c r="BA119" s="6"/>
      <c r="BB119" s="6"/>
      <c r="BC119" s="6"/>
      <c r="BD119" s="6"/>
      <c r="BE119" s="6"/>
      <c r="BF119" s="6"/>
      <c r="BG119" s="6"/>
      <c r="BI119" s="6"/>
      <c r="BJ119" s="6"/>
      <c r="BK119" s="6"/>
      <c r="BL119" s="6"/>
      <c r="BM119" s="6"/>
      <c r="BN119" s="6"/>
      <c r="BO119" s="6"/>
      <c r="BP119" s="6"/>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c r="DQ119" s="11"/>
      <c r="DR119" s="11"/>
      <c r="DS119" s="11"/>
      <c r="DT119" s="11"/>
      <c r="DU119" s="11"/>
      <c r="DV119" s="11"/>
      <c r="DW119" s="11"/>
      <c r="DX119" s="11"/>
      <c r="DY119" s="11"/>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6"/>
      <c r="GN119" s="6"/>
      <c r="GO119" s="6"/>
      <c r="GP119" s="6"/>
      <c r="GQ119" s="6"/>
      <c r="GR119" s="6"/>
      <c r="GS119" s="6"/>
      <c r="GT119" s="6"/>
      <c r="GU119" s="6"/>
      <c r="GV119" s="6"/>
      <c r="GW119" s="6"/>
      <c r="GX119" s="6"/>
      <c r="GY119" s="6"/>
      <c r="GZ119" s="6"/>
      <c r="HA119" s="6"/>
      <c r="HB119" s="6"/>
      <c r="HC119" s="6"/>
      <c r="HD119" s="6"/>
      <c r="HE119" s="6"/>
      <c r="HF119" s="6"/>
      <c r="HG119" s="6"/>
      <c r="HH119" s="6"/>
      <c r="HI119" s="6"/>
      <c r="HJ119" s="6"/>
      <c r="HK119" s="6"/>
      <c r="HL119" s="6"/>
      <c r="HM119" s="6"/>
      <c r="HN119" s="6"/>
      <c r="HO119" s="6"/>
      <c r="HP119" s="6"/>
      <c r="HQ119" s="6"/>
      <c r="HR119" s="6"/>
      <c r="HS119" s="6"/>
      <c r="HT119" s="6"/>
      <c r="HU119" s="6"/>
      <c r="HV119" s="6"/>
      <c r="HW119" s="6"/>
      <c r="HX119" s="6"/>
      <c r="HY119" s="6"/>
      <c r="HZ119" s="6"/>
      <c r="IA119" s="6"/>
      <c r="IB119" s="6"/>
      <c r="IC119" s="6"/>
      <c r="ID119" s="6"/>
      <c r="IE119" s="6"/>
      <c r="IF119" s="6"/>
      <c r="IG119" s="6"/>
      <c r="IH119" s="6"/>
      <c r="II119" s="6"/>
      <c r="IJ119" s="6"/>
      <c r="IK119" s="6"/>
      <c r="IL119" s="6"/>
      <c r="IM119" s="6"/>
      <c r="IN119" s="6"/>
      <c r="IO119" s="6"/>
      <c r="IP119" s="6"/>
      <c r="IQ119" s="6"/>
      <c r="IR119" s="6"/>
      <c r="IS119" s="6"/>
      <c r="IT119" s="6"/>
      <c r="IU119" s="6"/>
      <c r="IV119" s="6"/>
      <c r="IW119" s="6"/>
      <c r="IX119" s="6"/>
      <c r="IY119" s="6"/>
      <c r="IZ119" s="6"/>
      <c r="JA119" s="6"/>
      <c r="JB119" s="6"/>
      <c r="JC119" s="6"/>
      <c r="JD119" s="6"/>
      <c r="JE119" s="6"/>
      <c r="JF119" s="6"/>
      <c r="JG119" s="6"/>
      <c r="JH119" s="6"/>
      <c r="JI119" s="6"/>
      <c r="JJ119" s="6"/>
      <c r="JK119" s="6"/>
      <c r="JL119" s="6"/>
      <c r="JM119" s="6"/>
      <c r="JN119" s="6"/>
      <c r="JO119" s="6"/>
      <c r="JP119" s="6"/>
      <c r="JQ119" s="6"/>
      <c r="JR119" s="6"/>
      <c r="JS119" s="6"/>
      <c r="JT119" s="6"/>
      <c r="JU119" s="6"/>
      <c r="JV119" s="6"/>
      <c r="JW119" s="6"/>
      <c r="JX119" s="6"/>
      <c r="JY119" s="6"/>
      <c r="JZ119" s="6"/>
      <c r="KA119" s="6"/>
      <c r="KB119" s="6"/>
      <c r="KC119" s="6"/>
      <c r="KD119" s="6"/>
      <c r="KE119" s="6"/>
      <c r="KF119" s="6"/>
      <c r="KG119" s="6"/>
      <c r="KH119" s="6"/>
      <c r="KI119" s="6"/>
      <c r="KJ119" s="6"/>
      <c r="KK119" s="6"/>
      <c r="KL119" s="6"/>
      <c r="KM119" s="6"/>
      <c r="KN119" s="6"/>
      <c r="KO119" s="6"/>
      <c r="KP119" s="6"/>
      <c r="KQ119" s="6"/>
      <c r="KR119" s="6"/>
      <c r="KS119" s="6"/>
      <c r="KT119" s="6"/>
      <c r="KU119" s="6"/>
      <c r="KV119" s="6"/>
      <c r="KW119" s="6"/>
      <c r="KX119" s="6"/>
      <c r="KY119" s="6"/>
      <c r="KZ119" s="6"/>
      <c r="LA119" s="6"/>
      <c r="LB119" s="6"/>
      <c r="LC119" s="6"/>
      <c r="LD119" s="6"/>
      <c r="LE119" s="6"/>
      <c r="LF119" s="6"/>
      <c r="LG119" s="6"/>
      <c r="LH119" s="6"/>
      <c r="LI119" s="6"/>
      <c r="LJ119" s="6"/>
      <c r="LK119" s="6"/>
      <c r="LL119" s="6"/>
      <c r="LM119" s="6"/>
      <c r="LN119" s="6"/>
      <c r="LO119" s="6"/>
      <c r="LP119" s="6"/>
      <c r="LQ119" s="6"/>
      <c r="LR119" s="6"/>
      <c r="LS119" s="6"/>
      <c r="LT119" s="6"/>
      <c r="LU119" s="6"/>
      <c r="LV119" s="6"/>
      <c r="LW119" s="6"/>
      <c r="LX119" s="6"/>
      <c r="LY119" s="6"/>
      <c r="LZ119" s="6"/>
      <c r="MA119" s="6"/>
      <c r="MB119" s="6"/>
      <c r="MC119" s="6"/>
      <c r="MD119" s="6"/>
      <c r="ME119" s="6"/>
      <c r="MF119" s="6"/>
      <c r="MG119" s="6"/>
      <c r="MH119" s="6"/>
      <c r="MI119" s="6"/>
      <c r="MJ119" s="6"/>
      <c r="MK119" s="6"/>
      <c r="ML119" s="6"/>
    </row>
    <row r="120" spans="1:350" x14ac:dyDescent="0.25">
      <c r="A120" s="6"/>
      <c r="B120" s="6" t="s">
        <v>83</v>
      </c>
      <c r="D120" s="6"/>
      <c r="E120" s="6"/>
      <c r="F120" s="6"/>
      <c r="G120" s="6"/>
      <c r="H120" s="6"/>
      <c r="I120" s="6"/>
      <c r="J120" s="6"/>
      <c r="K120" s="6"/>
      <c r="L120" s="6"/>
      <c r="M120" s="6"/>
      <c r="N120" s="6"/>
      <c r="O120" s="6"/>
      <c r="P120" s="6"/>
      <c r="Q120" s="6"/>
      <c r="R120" s="6"/>
      <c r="T120" s="6"/>
      <c r="U120" s="6"/>
      <c r="V120" s="6"/>
      <c r="W120" s="6"/>
      <c r="X120" s="6"/>
      <c r="Y120" s="6"/>
      <c r="Z120" s="6"/>
      <c r="AA120" s="6"/>
      <c r="AC120" s="6"/>
      <c r="AD120" s="6"/>
      <c r="AE120" s="6"/>
      <c r="AF120" s="6"/>
      <c r="AG120" s="6"/>
      <c r="AH120" s="6"/>
      <c r="AI120" s="6"/>
      <c r="AK120" s="6"/>
      <c r="AL120" s="6"/>
      <c r="AM120" s="6"/>
      <c r="AN120" s="6"/>
      <c r="AO120" s="6"/>
      <c r="AP120" s="6"/>
      <c r="AQ120" s="6"/>
      <c r="AS120" s="6"/>
      <c r="AT120" s="6"/>
      <c r="AU120" s="6"/>
      <c r="AV120" s="6"/>
      <c r="AW120" s="6"/>
      <c r="AX120" s="6"/>
      <c r="AY120" s="6"/>
      <c r="BA120" s="6"/>
      <c r="BB120" s="6"/>
      <c r="BC120" s="6"/>
      <c r="BD120" s="6"/>
      <c r="BE120" s="6"/>
      <c r="BF120" s="6"/>
      <c r="BG120" s="6"/>
      <c r="BI120" s="6"/>
      <c r="BJ120" s="6"/>
      <c r="BK120" s="6"/>
      <c r="BL120" s="6"/>
      <c r="BM120" s="6"/>
      <c r="BN120" s="6"/>
      <c r="BO120" s="6"/>
      <c r="BP120" s="6"/>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c r="HJ120" s="6"/>
      <c r="HK120" s="6"/>
      <c r="HL120" s="6"/>
      <c r="HM120" s="6"/>
      <c r="HN120" s="6"/>
      <c r="HO120" s="6"/>
      <c r="HP120" s="6"/>
      <c r="HQ120" s="6"/>
      <c r="HR120" s="6"/>
      <c r="HS120" s="6"/>
      <c r="HT120" s="6"/>
      <c r="HU120" s="6"/>
      <c r="HV120" s="6"/>
      <c r="HW120" s="6"/>
      <c r="HX120" s="6"/>
      <c r="HY120" s="6"/>
      <c r="HZ120" s="6"/>
      <c r="IA120" s="6"/>
      <c r="IB120" s="6"/>
      <c r="IC120" s="6"/>
      <c r="ID120" s="6"/>
      <c r="IE120" s="6"/>
      <c r="IF120" s="6"/>
      <c r="IG120" s="6"/>
      <c r="IH120" s="6"/>
      <c r="II120" s="6"/>
      <c r="IJ120" s="6"/>
      <c r="IK120" s="6"/>
      <c r="IL120" s="6"/>
      <c r="IM120" s="6"/>
      <c r="IN120" s="6"/>
      <c r="IO120" s="6"/>
      <c r="IP120" s="6"/>
      <c r="IQ120" s="6"/>
      <c r="IR120" s="6"/>
      <c r="IS120" s="6"/>
      <c r="IT120" s="6"/>
      <c r="IU120" s="6"/>
      <c r="IV120" s="6"/>
      <c r="IW120" s="6"/>
      <c r="IX120" s="6"/>
      <c r="IY120" s="6"/>
      <c r="IZ120" s="6"/>
      <c r="JA120" s="6"/>
      <c r="JB120" s="6"/>
      <c r="JC120" s="6"/>
      <c r="JD120" s="6"/>
      <c r="JE120" s="6"/>
      <c r="JF120" s="6"/>
      <c r="JG120" s="6"/>
      <c r="JH120" s="6"/>
      <c r="JI120" s="6"/>
      <c r="JJ120" s="6"/>
      <c r="JK120" s="6"/>
      <c r="JL120" s="6"/>
      <c r="JM120" s="6"/>
      <c r="JN120" s="6"/>
      <c r="JO120" s="6"/>
      <c r="JP120" s="6"/>
      <c r="JQ120" s="6"/>
      <c r="JR120" s="6"/>
      <c r="JS120" s="6"/>
      <c r="JT120" s="6"/>
      <c r="JU120" s="6"/>
      <c r="JV120" s="6"/>
      <c r="JW120" s="6"/>
      <c r="JX120" s="6"/>
      <c r="JY120" s="6"/>
      <c r="JZ120" s="6"/>
      <c r="KA120" s="6"/>
      <c r="KB120" s="6"/>
      <c r="KC120" s="6"/>
      <c r="KD120" s="6"/>
      <c r="KE120" s="6"/>
      <c r="KF120" s="6"/>
      <c r="KG120" s="6"/>
      <c r="KH120" s="6"/>
      <c r="KI120" s="6"/>
      <c r="KJ120" s="6"/>
      <c r="KK120" s="6"/>
      <c r="KL120" s="6"/>
      <c r="KM120" s="6"/>
      <c r="KN120" s="6"/>
      <c r="KO120" s="6"/>
      <c r="KP120" s="6"/>
      <c r="KQ120" s="6"/>
      <c r="KR120" s="6"/>
      <c r="KS120" s="6"/>
      <c r="KT120" s="6"/>
      <c r="KU120" s="6"/>
      <c r="KV120" s="6"/>
      <c r="KW120" s="6"/>
      <c r="KX120" s="6"/>
      <c r="KY120" s="6"/>
      <c r="KZ120" s="6"/>
      <c r="LA120" s="6"/>
      <c r="LB120" s="6"/>
      <c r="LC120" s="6"/>
      <c r="LD120" s="6"/>
      <c r="LE120" s="6"/>
      <c r="LF120" s="6"/>
      <c r="LG120" s="6"/>
      <c r="LH120" s="6"/>
      <c r="LI120" s="6"/>
      <c r="LJ120" s="6"/>
      <c r="LK120" s="6"/>
      <c r="LL120" s="6"/>
      <c r="LM120" s="6"/>
      <c r="LN120" s="6"/>
      <c r="LO120" s="6"/>
      <c r="LP120" s="6"/>
      <c r="LQ120" s="6"/>
      <c r="LR120" s="6"/>
      <c r="LS120" s="6"/>
      <c r="LT120" s="6"/>
      <c r="LU120" s="6"/>
      <c r="LV120" s="6"/>
      <c r="LW120" s="6"/>
      <c r="LX120" s="6"/>
      <c r="LY120" s="6"/>
      <c r="LZ120" s="6"/>
      <c r="MA120" s="6"/>
      <c r="MB120" s="6"/>
      <c r="MC120" s="6"/>
      <c r="MD120" s="6"/>
      <c r="ME120" s="6"/>
      <c r="MF120" s="6"/>
      <c r="MG120" s="6"/>
      <c r="MH120" s="6"/>
      <c r="MI120" s="6"/>
      <c r="MJ120" s="6"/>
      <c r="MK120" s="6"/>
      <c r="ML120" s="6"/>
    </row>
    <row r="121" spans="1:350" x14ac:dyDescent="0.25">
      <c r="A121" s="6"/>
      <c r="B121" s="60" t="s">
        <v>79</v>
      </c>
      <c r="D121" s="6"/>
      <c r="E121" s="6"/>
      <c r="F121" s="6"/>
      <c r="G121" s="6"/>
      <c r="H121" s="6"/>
      <c r="I121" s="6"/>
      <c r="J121" s="6"/>
      <c r="K121" s="6"/>
      <c r="L121" s="6"/>
      <c r="M121" s="6"/>
      <c r="N121" s="6"/>
      <c r="O121" s="6"/>
      <c r="P121" s="6"/>
      <c r="Q121" s="6"/>
      <c r="R121" s="6"/>
      <c r="T121" s="6"/>
      <c r="U121" s="6"/>
      <c r="V121" s="6"/>
      <c r="W121" s="6"/>
      <c r="X121" s="6"/>
      <c r="Y121" s="6"/>
      <c r="Z121" s="6"/>
      <c r="AA121" s="6"/>
      <c r="AC121" s="6"/>
      <c r="AD121" s="6"/>
      <c r="AE121" s="6"/>
      <c r="AF121" s="6"/>
      <c r="AG121" s="6"/>
      <c r="AH121" s="6"/>
      <c r="AI121" s="6"/>
      <c r="AK121" s="6"/>
      <c r="AL121" s="6"/>
      <c r="AM121" s="6"/>
      <c r="AN121" s="6"/>
      <c r="AO121" s="6"/>
      <c r="AP121" s="6"/>
      <c r="AQ121" s="6"/>
      <c r="AS121" s="6"/>
      <c r="AT121" s="6"/>
      <c r="AU121" s="6"/>
      <c r="AV121" s="6"/>
      <c r="AW121" s="6"/>
      <c r="AX121" s="6"/>
      <c r="AY121" s="6"/>
      <c r="BA121" s="6"/>
      <c r="BB121" s="6"/>
      <c r="BC121" s="6"/>
      <c r="BD121" s="6"/>
      <c r="BE121" s="6"/>
      <c r="BF121" s="6"/>
      <c r="BG121" s="6"/>
      <c r="BI121" s="6"/>
      <c r="BJ121" s="6"/>
      <c r="BK121" s="6"/>
      <c r="BL121" s="6"/>
      <c r="BM121" s="6"/>
      <c r="BN121" s="6"/>
      <c r="BO121" s="6"/>
      <c r="BP121" s="6"/>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c r="DS121" s="11"/>
      <c r="DT121" s="11"/>
      <c r="DU121" s="11"/>
      <c r="DV121" s="11"/>
      <c r="DW121" s="11"/>
      <c r="DX121" s="11"/>
      <c r="DY121" s="11"/>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c r="HJ121" s="6"/>
      <c r="HK121" s="6"/>
      <c r="HL121" s="6"/>
      <c r="HM121" s="6"/>
      <c r="HN121" s="6"/>
      <c r="HO121" s="6"/>
      <c r="HP121" s="6"/>
      <c r="HQ121" s="6"/>
      <c r="HR121" s="6"/>
      <c r="HS121" s="6"/>
      <c r="HT121" s="6"/>
      <c r="HU121" s="6"/>
      <c r="HV121" s="6"/>
      <c r="HW121" s="6"/>
      <c r="HX121" s="6"/>
      <c r="HY121" s="6"/>
      <c r="HZ121" s="6"/>
      <c r="IA121" s="6"/>
      <c r="IB121" s="6"/>
      <c r="IC121" s="6"/>
      <c r="ID121" s="6"/>
      <c r="IE121" s="6"/>
      <c r="IF121" s="6"/>
      <c r="IG121" s="6"/>
      <c r="IH121" s="6"/>
      <c r="II121" s="6"/>
      <c r="IJ121" s="6"/>
      <c r="IK121" s="6"/>
      <c r="IL121" s="6"/>
      <c r="IM121" s="6"/>
      <c r="IN121" s="6"/>
      <c r="IO121" s="6"/>
      <c r="IP121" s="6"/>
      <c r="IQ121" s="6"/>
      <c r="IR121" s="6"/>
      <c r="IS121" s="6"/>
      <c r="IT121" s="6"/>
      <c r="IU121" s="6"/>
      <c r="IV121" s="6"/>
      <c r="IW121" s="6"/>
      <c r="IX121" s="6"/>
      <c r="IY121" s="6"/>
      <c r="IZ121" s="6"/>
      <c r="JA121" s="6"/>
      <c r="JB121" s="6"/>
      <c r="JC121" s="6"/>
      <c r="JD121" s="6"/>
      <c r="JE121" s="6"/>
      <c r="JF121" s="6"/>
      <c r="JG121" s="6"/>
      <c r="JH121" s="6"/>
      <c r="JI121" s="6"/>
      <c r="JJ121" s="6"/>
      <c r="JK121" s="6"/>
      <c r="JL121" s="6"/>
      <c r="JM121" s="6"/>
      <c r="JN121" s="6"/>
      <c r="JO121" s="6"/>
      <c r="JP121" s="6"/>
      <c r="JQ121" s="6"/>
      <c r="JR121" s="6"/>
      <c r="JS121" s="6"/>
      <c r="JT121" s="6"/>
      <c r="JU121" s="6"/>
      <c r="JV121" s="6"/>
      <c r="JW121" s="6"/>
      <c r="JX121" s="6"/>
      <c r="JY121" s="6"/>
      <c r="JZ121" s="6"/>
      <c r="KA121" s="6"/>
      <c r="KB121" s="6"/>
      <c r="KC121" s="6"/>
      <c r="KD121" s="6"/>
      <c r="KE121" s="6"/>
      <c r="KF121" s="6"/>
      <c r="KG121" s="6"/>
      <c r="KH121" s="6"/>
      <c r="KI121" s="6"/>
      <c r="KJ121" s="6"/>
      <c r="KK121" s="6"/>
      <c r="KL121" s="6"/>
      <c r="KM121" s="6"/>
      <c r="KN121" s="6"/>
      <c r="KO121" s="6"/>
      <c r="KP121" s="6"/>
      <c r="KQ121" s="6"/>
      <c r="KR121" s="6"/>
      <c r="KS121" s="6"/>
      <c r="KT121" s="6"/>
      <c r="KU121" s="6"/>
      <c r="KV121" s="6"/>
      <c r="KW121" s="6"/>
      <c r="KX121" s="6"/>
      <c r="KY121" s="6"/>
      <c r="KZ121" s="6"/>
      <c r="LA121" s="6"/>
      <c r="LB121" s="6"/>
      <c r="LC121" s="6"/>
      <c r="LD121" s="6"/>
      <c r="LE121" s="6"/>
      <c r="LF121" s="6"/>
      <c r="LG121" s="6"/>
      <c r="LH121" s="6"/>
      <c r="LI121" s="6"/>
      <c r="LJ121" s="6"/>
      <c r="LK121" s="6"/>
      <c r="LL121" s="6"/>
      <c r="LM121" s="6"/>
      <c r="LN121" s="6"/>
      <c r="LO121" s="6"/>
      <c r="LP121" s="6"/>
      <c r="LQ121" s="6"/>
      <c r="LR121" s="6"/>
      <c r="LS121" s="6"/>
      <c r="LT121" s="6"/>
      <c r="LU121" s="6"/>
      <c r="LV121" s="6"/>
      <c r="LW121" s="6"/>
      <c r="LX121" s="6"/>
      <c r="LY121" s="6"/>
      <c r="LZ121" s="6"/>
      <c r="MA121" s="6"/>
      <c r="MB121" s="6"/>
      <c r="MC121" s="6"/>
      <c r="MD121" s="6"/>
      <c r="ME121" s="6"/>
      <c r="MF121" s="6"/>
      <c r="MG121" s="6"/>
      <c r="MH121" s="6"/>
      <c r="MI121" s="6"/>
      <c r="MJ121" s="6"/>
      <c r="MK121" s="6"/>
      <c r="ML121" s="6"/>
    </row>
    <row r="122" spans="1:350" x14ac:dyDescent="0.25">
      <c r="A122" s="6"/>
      <c r="B122" s="60" t="s">
        <v>80</v>
      </c>
      <c r="D122" s="6"/>
      <c r="E122" s="6"/>
      <c r="F122" s="6"/>
      <c r="G122" s="6"/>
      <c r="H122" s="6"/>
      <c r="I122" s="6"/>
      <c r="J122" s="6"/>
      <c r="K122" s="6"/>
      <c r="L122" s="6"/>
      <c r="M122" s="6"/>
      <c r="N122" s="6"/>
      <c r="O122" s="6"/>
      <c r="P122" s="6"/>
      <c r="Q122" s="6"/>
      <c r="R122" s="6"/>
      <c r="T122" s="6"/>
      <c r="U122" s="6"/>
      <c r="V122" s="6"/>
      <c r="W122" s="6"/>
      <c r="X122" s="6"/>
      <c r="Y122" s="6"/>
      <c r="Z122" s="6"/>
      <c r="AA122" s="6"/>
      <c r="AC122" s="6"/>
      <c r="AD122" s="6"/>
      <c r="AE122" s="6"/>
      <c r="AF122" s="6"/>
      <c r="AG122" s="6"/>
      <c r="AH122" s="6"/>
      <c r="AI122" s="6"/>
      <c r="AK122" s="6"/>
      <c r="AL122" s="6"/>
      <c r="AM122" s="6"/>
      <c r="AN122" s="6"/>
      <c r="AO122" s="6"/>
      <c r="AP122" s="6"/>
      <c r="AQ122" s="6"/>
      <c r="AS122" s="6"/>
      <c r="AT122" s="6"/>
      <c r="AU122" s="6"/>
      <c r="AV122" s="6"/>
      <c r="AW122" s="6"/>
      <c r="AX122" s="6"/>
      <c r="AY122" s="6"/>
      <c r="BA122" s="6"/>
      <c r="BB122" s="6"/>
      <c r="BC122" s="6"/>
      <c r="BD122" s="6"/>
      <c r="BE122" s="6"/>
      <c r="BF122" s="6"/>
      <c r="BG122" s="6"/>
      <c r="BI122" s="6"/>
      <c r="BJ122" s="6"/>
      <c r="BK122" s="6"/>
      <c r="BL122" s="6"/>
      <c r="BM122" s="6"/>
      <c r="BN122" s="6"/>
      <c r="BO122" s="6"/>
      <c r="BP122" s="6"/>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c r="IM122" s="6"/>
      <c r="IN122" s="6"/>
      <c r="IO122" s="6"/>
      <c r="IP122" s="6"/>
      <c r="IQ122" s="6"/>
      <c r="IR122" s="6"/>
      <c r="IS122" s="6"/>
      <c r="IT122" s="6"/>
      <c r="IU122" s="6"/>
      <c r="IV122" s="6"/>
      <c r="IW122" s="6"/>
      <c r="IX122" s="6"/>
      <c r="IY122" s="6"/>
      <c r="IZ122" s="6"/>
      <c r="JA122" s="6"/>
      <c r="JB122" s="6"/>
      <c r="JC122" s="6"/>
      <c r="JD122" s="6"/>
      <c r="JE122" s="6"/>
      <c r="JF122" s="6"/>
      <c r="JG122" s="6"/>
      <c r="JH122" s="6"/>
      <c r="JI122" s="6"/>
      <c r="JJ122" s="6"/>
      <c r="JK122" s="6"/>
      <c r="JL122" s="6"/>
      <c r="JM122" s="6"/>
      <c r="JN122" s="6"/>
      <c r="JO122" s="6"/>
      <c r="JP122" s="6"/>
      <c r="JQ122" s="6"/>
      <c r="JR122" s="6"/>
      <c r="JS122" s="6"/>
      <c r="JT122" s="6"/>
      <c r="JU122" s="6"/>
      <c r="JV122" s="6"/>
      <c r="JW122" s="6"/>
      <c r="JX122" s="6"/>
      <c r="JY122" s="6"/>
      <c r="JZ122" s="6"/>
      <c r="KA122" s="6"/>
      <c r="KB122" s="6"/>
      <c r="KC122" s="6"/>
      <c r="KD122" s="6"/>
      <c r="KE122" s="6"/>
      <c r="KF122" s="6"/>
      <c r="KG122" s="6"/>
      <c r="KH122" s="6"/>
      <c r="KI122" s="6"/>
      <c r="KJ122" s="6"/>
      <c r="KK122" s="6"/>
      <c r="KL122" s="6"/>
      <c r="KM122" s="6"/>
      <c r="KN122" s="6"/>
      <c r="KO122" s="6"/>
      <c r="KP122" s="6"/>
      <c r="KQ122" s="6"/>
      <c r="KR122" s="6"/>
      <c r="KS122" s="6"/>
      <c r="KT122" s="6"/>
      <c r="KU122" s="6"/>
      <c r="KV122" s="6"/>
      <c r="KW122" s="6"/>
      <c r="KX122" s="6"/>
      <c r="KY122" s="6"/>
      <c r="KZ122" s="6"/>
      <c r="LA122" s="6"/>
      <c r="LB122" s="6"/>
      <c r="LC122" s="6"/>
      <c r="LD122" s="6"/>
      <c r="LE122" s="6"/>
      <c r="LF122" s="6"/>
      <c r="LG122" s="6"/>
      <c r="LH122" s="6"/>
      <c r="LI122" s="6"/>
      <c r="LJ122" s="6"/>
      <c r="LK122" s="6"/>
      <c r="LL122" s="6"/>
      <c r="LM122" s="6"/>
      <c r="LN122" s="6"/>
      <c r="LO122" s="6"/>
      <c r="LP122" s="6"/>
      <c r="LQ122" s="6"/>
      <c r="LR122" s="6"/>
      <c r="LS122" s="6"/>
      <c r="LT122" s="6"/>
      <c r="LU122" s="6"/>
      <c r="LV122" s="6"/>
      <c r="LW122" s="6"/>
      <c r="LX122" s="6"/>
      <c r="LY122" s="6"/>
      <c r="LZ122" s="6"/>
      <c r="MA122" s="6"/>
      <c r="MB122" s="6"/>
      <c r="MC122" s="6"/>
      <c r="MD122" s="6"/>
      <c r="ME122" s="6"/>
      <c r="MF122" s="6"/>
      <c r="MG122" s="6"/>
      <c r="MH122" s="6"/>
      <c r="MI122" s="6"/>
      <c r="MJ122" s="6"/>
      <c r="MK122" s="6"/>
      <c r="ML122" s="6"/>
    </row>
    <row r="123" spans="1:350" x14ac:dyDescent="0.25">
      <c r="A123" s="6"/>
      <c r="B123" s="60" t="s">
        <v>81</v>
      </c>
      <c r="C123" s="6"/>
      <c r="D123" s="6"/>
      <c r="E123" s="6"/>
      <c r="F123" s="6"/>
      <c r="G123" s="6"/>
      <c r="H123" s="6"/>
      <c r="I123" s="6"/>
      <c r="J123" s="6"/>
      <c r="K123" s="6"/>
      <c r="L123" s="6"/>
      <c r="M123" s="6"/>
      <c r="N123" s="6"/>
      <c r="O123" s="6"/>
      <c r="P123" s="6"/>
      <c r="Q123" s="6"/>
      <c r="R123" s="6"/>
      <c r="T123" s="6"/>
      <c r="U123" s="6"/>
      <c r="V123" s="6"/>
      <c r="W123" s="6"/>
      <c r="X123" s="6"/>
      <c r="Y123" s="6"/>
      <c r="Z123" s="6"/>
      <c r="AA123" s="6"/>
      <c r="AC123" s="6"/>
      <c r="AD123" s="6"/>
      <c r="AE123" s="6"/>
      <c r="AF123" s="6"/>
      <c r="AG123" s="6"/>
      <c r="AH123" s="6"/>
      <c r="AI123" s="6"/>
      <c r="AK123" s="6"/>
      <c r="AL123" s="6"/>
      <c r="AM123" s="6"/>
      <c r="AN123" s="6"/>
      <c r="AO123" s="6"/>
      <c r="AP123" s="6"/>
      <c r="AQ123" s="6"/>
      <c r="AS123" s="6"/>
      <c r="AT123" s="6"/>
      <c r="AU123" s="6"/>
      <c r="AV123" s="6"/>
      <c r="AW123" s="6"/>
      <c r="AX123" s="6"/>
      <c r="AY123" s="6"/>
      <c r="BA123" s="6"/>
      <c r="BB123" s="6"/>
      <c r="BC123" s="6"/>
      <c r="BD123" s="6"/>
      <c r="BE123" s="6"/>
      <c r="BF123" s="6"/>
      <c r="BG123" s="6"/>
      <c r="BI123" s="6"/>
      <c r="BJ123" s="6"/>
      <c r="BK123" s="6"/>
      <c r="BL123" s="6"/>
      <c r="BM123" s="6"/>
      <c r="BN123" s="6"/>
      <c r="BO123" s="6"/>
      <c r="BP123" s="6"/>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6"/>
      <c r="GN123" s="6"/>
      <c r="GO123" s="6"/>
      <c r="GP123" s="6"/>
      <c r="GQ123" s="6"/>
      <c r="GR123" s="6"/>
      <c r="GS123" s="6"/>
      <c r="GT123" s="6"/>
      <c r="GU123" s="6"/>
      <c r="GV123" s="6"/>
      <c r="GW123" s="6"/>
      <c r="GX123" s="6"/>
      <c r="GY123" s="6"/>
      <c r="GZ123" s="6"/>
      <c r="HA123" s="6"/>
      <c r="HB123" s="6"/>
      <c r="HC123" s="6"/>
      <c r="HD123" s="6"/>
      <c r="HE123" s="6"/>
      <c r="HF123" s="6"/>
      <c r="HG123" s="6"/>
      <c r="HH123" s="6"/>
      <c r="HI123" s="6"/>
      <c r="HJ123" s="6"/>
      <c r="HK123" s="6"/>
      <c r="HL123" s="6"/>
      <c r="HM123" s="6"/>
      <c r="HN123" s="6"/>
      <c r="HO123" s="6"/>
      <c r="HP123" s="6"/>
      <c r="HQ123" s="6"/>
      <c r="HR123" s="6"/>
      <c r="HS123" s="6"/>
      <c r="HT123" s="6"/>
      <c r="HU123" s="6"/>
      <c r="HV123" s="6"/>
      <c r="HW123" s="6"/>
      <c r="HX123" s="6"/>
      <c r="HY123" s="6"/>
      <c r="HZ123" s="6"/>
      <c r="IA123" s="6"/>
      <c r="IB123" s="6"/>
      <c r="IC123" s="6"/>
      <c r="ID123" s="6"/>
      <c r="IE123" s="6"/>
      <c r="IF123" s="6"/>
      <c r="IG123" s="6"/>
      <c r="IH123" s="6"/>
      <c r="II123" s="6"/>
      <c r="IJ123" s="6"/>
      <c r="IK123" s="6"/>
      <c r="IL123" s="6"/>
      <c r="IM123" s="6"/>
      <c r="IN123" s="6"/>
      <c r="IO123" s="6"/>
      <c r="IP123" s="6"/>
      <c r="IQ123" s="6"/>
      <c r="IR123" s="6"/>
      <c r="IS123" s="6"/>
      <c r="IT123" s="6"/>
      <c r="IU123" s="6"/>
      <c r="IV123" s="6"/>
      <c r="IW123" s="6"/>
      <c r="IX123" s="6"/>
      <c r="IY123" s="6"/>
      <c r="IZ123" s="6"/>
      <c r="JA123" s="6"/>
      <c r="JB123" s="6"/>
      <c r="JC123" s="6"/>
      <c r="JD123" s="6"/>
      <c r="JE123" s="6"/>
      <c r="JF123" s="6"/>
      <c r="JG123" s="6"/>
      <c r="JH123" s="6"/>
      <c r="JI123" s="6"/>
      <c r="JJ123" s="6"/>
      <c r="JK123" s="6"/>
      <c r="JL123" s="6"/>
      <c r="JM123" s="6"/>
      <c r="JN123" s="6"/>
      <c r="JO123" s="6"/>
      <c r="JP123" s="6"/>
      <c r="JQ123" s="6"/>
      <c r="JR123" s="6"/>
      <c r="JS123" s="6"/>
      <c r="JT123" s="6"/>
      <c r="JU123" s="6"/>
      <c r="JV123" s="6"/>
      <c r="JW123" s="6"/>
      <c r="JX123" s="6"/>
      <c r="JY123" s="6"/>
      <c r="JZ123" s="6"/>
      <c r="KA123" s="6"/>
      <c r="KB123" s="6"/>
      <c r="KC123" s="6"/>
      <c r="KD123" s="6"/>
      <c r="KE123" s="6"/>
      <c r="KF123" s="6"/>
      <c r="KG123" s="6"/>
      <c r="KH123" s="6"/>
      <c r="KI123" s="6"/>
      <c r="KJ123" s="6"/>
      <c r="KK123" s="6"/>
      <c r="KL123" s="6"/>
      <c r="KM123" s="6"/>
      <c r="KN123" s="6"/>
      <c r="KO123" s="6"/>
      <c r="KP123" s="6"/>
      <c r="KQ123" s="6"/>
      <c r="KR123" s="6"/>
      <c r="KS123" s="6"/>
      <c r="KT123" s="6"/>
      <c r="KU123" s="6"/>
      <c r="KV123" s="6"/>
      <c r="KW123" s="6"/>
      <c r="KX123" s="6"/>
      <c r="KY123" s="6"/>
      <c r="KZ123" s="6"/>
      <c r="LA123" s="6"/>
      <c r="LB123" s="6"/>
      <c r="LC123" s="6"/>
      <c r="LD123" s="6"/>
      <c r="LE123" s="6"/>
      <c r="LF123" s="6"/>
      <c r="LG123" s="6"/>
      <c r="LH123" s="6"/>
      <c r="LI123" s="6"/>
      <c r="LJ123" s="6"/>
      <c r="LK123" s="6"/>
      <c r="LL123" s="6"/>
      <c r="LM123" s="6"/>
      <c r="LN123" s="6"/>
      <c r="LO123" s="6"/>
      <c r="LP123" s="6"/>
      <c r="LQ123" s="6"/>
      <c r="LR123" s="6"/>
      <c r="LS123" s="6"/>
      <c r="LT123" s="6"/>
      <c r="LU123" s="6"/>
      <c r="LV123" s="6"/>
      <c r="LW123" s="6"/>
      <c r="LX123" s="6"/>
      <c r="LY123" s="6"/>
      <c r="LZ123" s="6"/>
      <c r="MA123" s="6"/>
      <c r="MB123" s="6"/>
      <c r="MC123" s="6"/>
      <c r="MD123" s="6"/>
      <c r="ME123" s="6"/>
      <c r="MF123" s="6"/>
      <c r="MG123" s="6"/>
      <c r="MH123" s="6"/>
      <c r="MI123" s="6"/>
      <c r="MJ123" s="6"/>
      <c r="MK123" s="6"/>
      <c r="ML123" s="6"/>
    </row>
    <row r="124" spans="1:350"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C124" s="6"/>
      <c r="AD124" s="6"/>
      <c r="AE124" s="6"/>
      <c r="AF124" s="6"/>
      <c r="AG124" s="6"/>
      <c r="AH124" s="6"/>
      <c r="AI124" s="6"/>
      <c r="AK124" s="6"/>
      <c r="AL124" s="6"/>
      <c r="AM124" s="6"/>
      <c r="AN124" s="6"/>
      <c r="AO124" s="6"/>
      <c r="AP124" s="6"/>
      <c r="AQ124" s="6"/>
      <c r="AS124" s="6"/>
      <c r="AT124" s="6"/>
      <c r="AU124" s="6"/>
      <c r="AV124" s="6"/>
      <c r="AW124" s="6"/>
      <c r="AX124" s="6"/>
      <c r="AY124" s="6"/>
      <c r="BA124" s="6"/>
      <c r="BB124" s="6"/>
      <c r="BC124" s="6"/>
      <c r="BD124" s="6"/>
      <c r="BE124" s="6"/>
      <c r="BF124" s="6"/>
      <c r="BG124" s="6"/>
      <c r="BI124" s="6"/>
      <c r="BJ124" s="6"/>
      <c r="BK124" s="6"/>
      <c r="BL124" s="6"/>
      <c r="BM124" s="6"/>
      <c r="BN124" s="6"/>
      <c r="BO124" s="6"/>
      <c r="BP124" s="6"/>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6"/>
      <c r="GN124" s="6"/>
      <c r="GO124" s="6"/>
      <c r="GP124" s="6"/>
      <c r="GQ124" s="6"/>
      <c r="GR124" s="6"/>
      <c r="GS124" s="6"/>
      <c r="GT124" s="6"/>
      <c r="GU124" s="6"/>
      <c r="GV124" s="6"/>
      <c r="GW124" s="6"/>
      <c r="GX124" s="6"/>
      <c r="GY124" s="6"/>
      <c r="GZ124" s="6"/>
      <c r="HA124" s="6"/>
      <c r="HB124" s="6"/>
      <c r="HC124" s="6"/>
      <c r="HD124" s="6"/>
      <c r="HE124" s="6"/>
      <c r="HF124" s="6"/>
      <c r="HG124" s="6"/>
      <c r="HH124" s="6"/>
      <c r="HI124" s="6"/>
      <c r="HJ124" s="6"/>
      <c r="HK124" s="6"/>
      <c r="HL124" s="6"/>
      <c r="HM124" s="6"/>
      <c r="HN124" s="6"/>
      <c r="HO124" s="6"/>
      <c r="HP124" s="6"/>
      <c r="HQ124" s="6"/>
      <c r="HR124" s="6"/>
      <c r="HS124" s="6"/>
      <c r="HT124" s="6"/>
      <c r="HU124" s="6"/>
      <c r="HV124" s="6"/>
      <c r="HW124" s="6"/>
      <c r="HX124" s="6"/>
      <c r="HY124" s="6"/>
      <c r="HZ124" s="6"/>
      <c r="IA124" s="6"/>
      <c r="IB124" s="6"/>
      <c r="IC124" s="6"/>
      <c r="ID124" s="6"/>
      <c r="IE124" s="6"/>
      <c r="IF124" s="6"/>
      <c r="IG124" s="6"/>
      <c r="IH124" s="6"/>
      <c r="II124" s="6"/>
      <c r="IJ124" s="6"/>
      <c r="IK124" s="6"/>
      <c r="IL124" s="6"/>
      <c r="IM124" s="6"/>
      <c r="IN124" s="6"/>
      <c r="IO124" s="6"/>
      <c r="IP124" s="6"/>
      <c r="IQ124" s="6"/>
      <c r="IR124" s="6"/>
      <c r="IS124" s="6"/>
      <c r="IT124" s="6"/>
      <c r="IU124" s="6"/>
      <c r="IV124" s="6"/>
      <c r="IW124" s="6"/>
      <c r="IX124" s="6"/>
      <c r="IY124" s="6"/>
      <c r="IZ124" s="6"/>
      <c r="JA124" s="6"/>
      <c r="JB124" s="6"/>
      <c r="JC124" s="6"/>
      <c r="JD124" s="6"/>
      <c r="JE124" s="6"/>
      <c r="JF124" s="6"/>
      <c r="JG124" s="6"/>
      <c r="JH124" s="6"/>
      <c r="JI124" s="6"/>
      <c r="JJ124" s="6"/>
      <c r="JK124" s="6"/>
      <c r="JL124" s="6"/>
      <c r="JM124" s="6"/>
      <c r="JN124" s="6"/>
      <c r="JO124" s="6"/>
      <c r="JP124" s="6"/>
      <c r="JQ124" s="6"/>
      <c r="JR124" s="6"/>
      <c r="JS124" s="6"/>
      <c r="JT124" s="6"/>
      <c r="JU124" s="6"/>
      <c r="JV124" s="6"/>
      <c r="JW124" s="6"/>
      <c r="JX124" s="6"/>
      <c r="JY124" s="6"/>
      <c r="JZ124" s="6"/>
      <c r="KA124" s="6"/>
      <c r="KB124" s="6"/>
      <c r="KC124" s="6"/>
      <c r="KD124" s="6"/>
      <c r="KE124" s="6"/>
      <c r="KF124" s="6"/>
      <c r="KG124" s="6"/>
      <c r="KH124" s="6"/>
      <c r="KI124" s="6"/>
      <c r="KJ124" s="6"/>
      <c r="KK124" s="6"/>
      <c r="KL124" s="6"/>
      <c r="KM124" s="6"/>
      <c r="KN124" s="6"/>
      <c r="KO124" s="6"/>
      <c r="KP124" s="6"/>
      <c r="KQ124" s="6"/>
      <c r="KR124" s="6"/>
      <c r="KS124" s="6"/>
      <c r="KT124" s="6"/>
      <c r="KU124" s="6"/>
      <c r="KV124" s="6"/>
      <c r="KW124" s="6"/>
      <c r="KX124" s="6"/>
      <c r="KY124" s="6"/>
      <c r="KZ124" s="6"/>
      <c r="LA124" s="6"/>
      <c r="LB124" s="6"/>
      <c r="LC124" s="6"/>
      <c r="LD124" s="6"/>
      <c r="LE124" s="6"/>
      <c r="LF124" s="6"/>
      <c r="LG124" s="6"/>
      <c r="LH124" s="6"/>
      <c r="LI124" s="6"/>
      <c r="LJ124" s="6"/>
      <c r="LK124" s="6"/>
      <c r="LL124" s="6"/>
      <c r="LM124" s="6"/>
      <c r="LN124" s="6"/>
      <c r="LO124" s="6"/>
      <c r="LP124" s="6"/>
      <c r="LQ124" s="6"/>
      <c r="LR124" s="6"/>
      <c r="LS124" s="6"/>
      <c r="LT124" s="6"/>
      <c r="LU124" s="6"/>
      <c r="LV124" s="6"/>
      <c r="LW124" s="6"/>
      <c r="LX124" s="6"/>
      <c r="LY124" s="6"/>
      <c r="LZ124" s="6"/>
      <c r="MA124" s="6"/>
      <c r="MB124" s="6"/>
      <c r="MC124" s="6"/>
      <c r="MD124" s="6"/>
      <c r="ME124" s="6"/>
      <c r="MF124" s="6"/>
      <c r="MG124" s="6"/>
      <c r="MH124" s="6"/>
      <c r="MI124" s="6"/>
      <c r="MJ124" s="6"/>
      <c r="MK124" s="6"/>
      <c r="ML124" s="6"/>
    </row>
    <row r="125" spans="1:350"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C125" s="6"/>
      <c r="AD125" s="6"/>
      <c r="AE125" s="6"/>
      <c r="AF125" s="6"/>
      <c r="AG125" s="6"/>
      <c r="AH125" s="6"/>
      <c r="AI125" s="6"/>
      <c r="AK125" s="6"/>
      <c r="AL125" s="6"/>
      <c r="AM125" s="6"/>
      <c r="AN125" s="6"/>
      <c r="AO125" s="6"/>
      <c r="AP125" s="6"/>
      <c r="AQ125" s="6"/>
      <c r="AS125" s="6"/>
      <c r="AT125" s="6"/>
      <c r="AU125" s="6"/>
      <c r="AV125" s="6"/>
      <c r="AW125" s="6"/>
      <c r="AX125" s="6"/>
      <c r="AY125" s="6"/>
      <c r="BA125" s="6"/>
      <c r="BB125" s="6"/>
      <c r="BC125" s="6"/>
      <c r="BD125" s="6"/>
      <c r="BE125" s="6"/>
      <c r="BF125" s="6"/>
      <c r="BG125" s="6"/>
      <c r="BI125" s="6"/>
      <c r="BJ125" s="6"/>
      <c r="BK125" s="6"/>
      <c r="BL125" s="6"/>
      <c r="BM125" s="6"/>
      <c r="BN125" s="6"/>
      <c r="BO125" s="6"/>
      <c r="BP125" s="6"/>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6"/>
      <c r="GN125" s="6"/>
      <c r="GO125" s="6"/>
      <c r="GP125" s="6"/>
      <c r="GQ125" s="6"/>
      <c r="GR125" s="6"/>
      <c r="GS125" s="6"/>
      <c r="GT125" s="6"/>
      <c r="GU125" s="6"/>
      <c r="GV125" s="6"/>
      <c r="GW125" s="6"/>
      <c r="GX125" s="6"/>
      <c r="GY125" s="6"/>
      <c r="GZ125" s="6"/>
      <c r="HA125" s="6"/>
      <c r="HB125" s="6"/>
      <c r="HC125" s="6"/>
      <c r="HD125" s="6"/>
      <c r="HE125" s="6"/>
      <c r="HF125" s="6"/>
      <c r="HG125" s="6"/>
      <c r="HH125" s="6"/>
      <c r="HI125" s="6"/>
      <c r="HJ125" s="6"/>
      <c r="HK125" s="6"/>
      <c r="HL125" s="6"/>
      <c r="HM125" s="6"/>
      <c r="HN125" s="6"/>
      <c r="HO125" s="6"/>
      <c r="HP125" s="6"/>
      <c r="HQ125" s="6"/>
      <c r="HR125" s="6"/>
      <c r="HS125" s="6"/>
      <c r="HT125" s="6"/>
      <c r="HU125" s="6"/>
      <c r="HV125" s="6"/>
      <c r="HW125" s="6"/>
      <c r="HX125" s="6"/>
      <c r="HY125" s="6"/>
      <c r="HZ125" s="6"/>
      <c r="IA125" s="6"/>
      <c r="IB125" s="6"/>
      <c r="IC125" s="6"/>
      <c r="ID125" s="6"/>
      <c r="IE125" s="6"/>
      <c r="IF125" s="6"/>
      <c r="IG125" s="6"/>
      <c r="IH125" s="6"/>
      <c r="II125" s="6"/>
      <c r="IJ125" s="6"/>
      <c r="IK125" s="6"/>
      <c r="IL125" s="6"/>
      <c r="IM125" s="6"/>
      <c r="IN125" s="6"/>
      <c r="IO125" s="6"/>
      <c r="IP125" s="6"/>
      <c r="IQ125" s="6"/>
      <c r="IR125" s="6"/>
      <c r="IS125" s="6"/>
      <c r="IT125" s="6"/>
      <c r="IU125" s="6"/>
      <c r="IV125" s="6"/>
      <c r="IW125" s="6"/>
      <c r="IX125" s="6"/>
      <c r="IY125" s="6"/>
      <c r="IZ125" s="6"/>
      <c r="JA125" s="6"/>
      <c r="JB125" s="6"/>
      <c r="JC125" s="6"/>
      <c r="JD125" s="6"/>
      <c r="JE125" s="6"/>
      <c r="JF125" s="6"/>
      <c r="JG125" s="6"/>
      <c r="JH125" s="6"/>
      <c r="JI125" s="6"/>
      <c r="JJ125" s="6"/>
      <c r="JK125" s="6"/>
      <c r="JL125" s="6"/>
      <c r="JM125" s="6"/>
      <c r="JN125" s="6"/>
      <c r="JO125" s="6"/>
      <c r="JP125" s="6"/>
      <c r="JQ125" s="6"/>
      <c r="JR125" s="6"/>
      <c r="JS125" s="6"/>
      <c r="JT125" s="6"/>
      <c r="JU125" s="6"/>
      <c r="JV125" s="6"/>
      <c r="JW125" s="6"/>
      <c r="JX125" s="6"/>
      <c r="JY125" s="6"/>
      <c r="JZ125" s="6"/>
      <c r="KA125" s="6"/>
      <c r="KB125" s="6"/>
      <c r="KC125" s="6"/>
      <c r="KD125" s="6"/>
      <c r="KE125" s="6"/>
      <c r="KF125" s="6"/>
      <c r="KG125" s="6"/>
      <c r="KH125" s="6"/>
      <c r="KI125" s="6"/>
      <c r="KJ125" s="6"/>
      <c r="KK125" s="6"/>
      <c r="KL125" s="6"/>
      <c r="KM125" s="6"/>
      <c r="KN125" s="6"/>
      <c r="KO125" s="6"/>
      <c r="KP125" s="6"/>
      <c r="KQ125" s="6"/>
      <c r="KR125" s="6"/>
      <c r="KS125" s="6"/>
      <c r="KT125" s="6"/>
      <c r="KU125" s="6"/>
      <c r="KV125" s="6"/>
      <c r="KW125" s="6"/>
      <c r="KX125" s="6"/>
      <c r="KY125" s="6"/>
      <c r="KZ125" s="6"/>
      <c r="LA125" s="6"/>
      <c r="LB125" s="6"/>
      <c r="LC125" s="6"/>
      <c r="LD125" s="6"/>
      <c r="LE125" s="6"/>
      <c r="LF125" s="6"/>
      <c r="LG125" s="6"/>
      <c r="LH125" s="6"/>
      <c r="LI125" s="6"/>
      <c r="LJ125" s="6"/>
      <c r="LK125" s="6"/>
      <c r="LL125" s="6"/>
      <c r="LM125" s="6"/>
      <c r="LN125" s="6"/>
      <c r="LO125" s="6"/>
      <c r="LP125" s="6"/>
      <c r="LQ125" s="6"/>
      <c r="LR125" s="6"/>
      <c r="LS125" s="6"/>
      <c r="LT125" s="6"/>
      <c r="LU125" s="6"/>
      <c r="LV125" s="6"/>
      <c r="LW125" s="6"/>
      <c r="LX125" s="6"/>
      <c r="LY125" s="6"/>
      <c r="LZ125" s="6"/>
      <c r="MA125" s="6"/>
      <c r="MB125" s="6"/>
      <c r="MC125" s="6"/>
      <c r="MD125" s="6"/>
      <c r="ME125" s="6"/>
      <c r="MF125" s="6"/>
      <c r="MG125" s="6"/>
      <c r="MH125" s="6"/>
      <c r="MI125" s="6"/>
      <c r="MJ125" s="6"/>
      <c r="MK125" s="6"/>
      <c r="ML125" s="6"/>
    </row>
    <row r="126" spans="1:350" x14ac:dyDescent="0.25">
      <c r="A126" s="6"/>
      <c r="B126" s="6"/>
      <c r="C126" s="85" t="s">
        <v>147</v>
      </c>
      <c r="D126" s="105" t="s">
        <v>6</v>
      </c>
      <c r="E126" s="68">
        <f>E59/E50</f>
        <v>0.22497718791253168</v>
      </c>
      <c r="F126" s="68">
        <f t="shared" ref="F126:Q126" si="6">F59/F50</f>
        <v>0.22914947113326409</v>
      </c>
      <c r="G126" s="68">
        <f t="shared" si="6"/>
        <v>0.23238574738792336</v>
      </c>
      <c r="H126" s="68">
        <f t="shared" si="6"/>
        <v>0.20909204302775741</v>
      </c>
      <c r="I126" s="68">
        <f t="shared" si="6"/>
        <v>0.1987881632082108</v>
      </c>
      <c r="J126" s="204">
        <f t="shared" si="6"/>
        <v>0.20555228256519015</v>
      </c>
      <c r="K126" s="204">
        <f t="shared" si="6"/>
        <v>0.21381004498921671</v>
      </c>
      <c r="L126" s="204">
        <f t="shared" si="6"/>
        <v>0.21718389982833292</v>
      </c>
      <c r="M126" s="204">
        <f t="shared" si="6"/>
        <v>0.22279849773754204</v>
      </c>
      <c r="N126" s="204">
        <f t="shared" si="6"/>
        <v>0.233646631936927</v>
      </c>
      <c r="O126" s="204">
        <f t="shared" si="6"/>
        <v>0.234623761483256</v>
      </c>
      <c r="P126" s="204">
        <f t="shared" si="6"/>
        <v>0.22989952650158799</v>
      </c>
      <c r="Q126" s="204">
        <f t="shared" si="6"/>
        <v>0.23522382435772465</v>
      </c>
      <c r="R126" s="172"/>
      <c r="T126" s="204">
        <f t="shared" ref="T126:BO126" si="7">T59/T50</f>
        <v>0.23318181684819964</v>
      </c>
      <c r="U126" s="204">
        <f t="shared" si="7"/>
        <v>0.23609858113400392</v>
      </c>
      <c r="V126" s="204">
        <f t="shared" si="7"/>
        <v>0.24444886280206254</v>
      </c>
      <c r="W126" s="204">
        <f t="shared" si="7"/>
        <v>0.25424710006178081</v>
      </c>
      <c r="X126" s="204">
        <f t="shared" si="7"/>
        <v>0.27109850716535283</v>
      </c>
      <c r="Y126" s="204">
        <f t="shared" si="7"/>
        <v>0.28885977213605063</v>
      </c>
      <c r="Z126" s="204">
        <f t="shared" si="7"/>
        <v>0.30445337997686278</v>
      </c>
      <c r="AA126" s="204">
        <f t="shared" si="7"/>
        <v>0.32179297600968026</v>
      </c>
      <c r="AB126" s="193"/>
      <c r="AC126" s="204">
        <f t="shared" si="7"/>
        <v>0.2350620340003434</v>
      </c>
      <c r="AD126" s="204">
        <f t="shared" si="7"/>
        <v>0.24477094563140742</v>
      </c>
      <c r="AE126" s="204">
        <f t="shared" si="7"/>
        <v>0.26263291303484532</v>
      </c>
      <c r="AF126" s="204">
        <f t="shared" si="7"/>
        <v>0.298496945388668</v>
      </c>
      <c r="AG126" s="204">
        <f t="shared" si="7"/>
        <v>0.33570573598454356</v>
      </c>
      <c r="AH126" s="204">
        <f t="shared" si="7"/>
        <v>0.36434168648398413</v>
      </c>
      <c r="AI126" s="204">
        <f t="shared" si="7"/>
        <v>0.39356945111005642</v>
      </c>
      <c r="AJ126" s="193"/>
      <c r="AK126" s="204">
        <f t="shared" si="7"/>
        <v>0.2350620340003434</v>
      </c>
      <c r="AL126" s="204">
        <f t="shared" si="7"/>
        <v>0.24477094563140742</v>
      </c>
      <c r="AM126" s="204">
        <f t="shared" si="7"/>
        <v>0.26263291303484532</v>
      </c>
      <c r="AN126" s="204">
        <f t="shared" si="7"/>
        <v>0.298496945388668</v>
      </c>
      <c r="AO126" s="204">
        <f t="shared" si="7"/>
        <v>0.33570573598454356</v>
      </c>
      <c r="AP126" s="204">
        <f t="shared" si="7"/>
        <v>0.36434168648398413</v>
      </c>
      <c r="AQ126" s="204">
        <f t="shared" si="7"/>
        <v>0.39356945111005642</v>
      </c>
      <c r="AR126" s="193"/>
      <c r="AS126" s="204">
        <f t="shared" si="7"/>
        <v>0.23500241160978316</v>
      </c>
      <c r="AT126" s="204">
        <f t="shared" si="7"/>
        <v>0.24991159437276972</v>
      </c>
      <c r="AU126" s="204">
        <f t="shared" si="7"/>
        <v>0.28019553240024586</v>
      </c>
      <c r="AV126" s="204">
        <f t="shared" si="7"/>
        <v>0.34062478730734114</v>
      </c>
      <c r="AW126" s="204">
        <f t="shared" si="7"/>
        <v>0.41370407130745018</v>
      </c>
      <c r="AX126" s="204">
        <f t="shared" si="7"/>
        <v>0.44291513233847746</v>
      </c>
      <c r="AY126" s="204">
        <f t="shared" si="7"/>
        <v>0.45987648821981608</v>
      </c>
      <c r="BA126" s="204">
        <f t="shared" si="7"/>
        <v>0.23500241160978316</v>
      </c>
      <c r="BB126" s="204">
        <f t="shared" si="7"/>
        <v>0.24991159437276972</v>
      </c>
      <c r="BC126" s="204">
        <f t="shared" si="7"/>
        <v>0.28019553240024586</v>
      </c>
      <c r="BD126" s="204">
        <f t="shared" si="7"/>
        <v>0.34062478730734114</v>
      </c>
      <c r="BE126" s="204">
        <f t="shared" si="7"/>
        <v>0.41370407130745018</v>
      </c>
      <c r="BF126" s="204">
        <f t="shared" si="7"/>
        <v>0.44291513233847746</v>
      </c>
      <c r="BG126" s="204">
        <f t="shared" si="7"/>
        <v>0.45987648821981608</v>
      </c>
      <c r="BI126" s="204">
        <f t="shared" si="7"/>
        <v>0.24163962781498066</v>
      </c>
      <c r="BJ126" s="204">
        <f t="shared" si="7"/>
        <v>0.24399264429665801</v>
      </c>
      <c r="BK126" s="204">
        <f t="shared" si="7"/>
        <v>0.24545980721086008</v>
      </c>
      <c r="BL126" s="204">
        <f t="shared" si="7"/>
        <v>0.24930697400099547</v>
      </c>
      <c r="BM126" s="204">
        <f t="shared" si="7"/>
        <v>0.24769692281523717</v>
      </c>
      <c r="BN126" s="204">
        <f t="shared" si="7"/>
        <v>0.25312378516931666</v>
      </c>
      <c r="BO126" s="204">
        <f t="shared" si="7"/>
        <v>0.26319448540925827</v>
      </c>
      <c r="BP126" s="6"/>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6"/>
      <c r="GN126" s="6"/>
      <c r="GO126" s="6"/>
      <c r="GP126" s="6"/>
      <c r="GQ126" s="6"/>
      <c r="GR126" s="6"/>
      <c r="GS126" s="6"/>
      <c r="GT126" s="6"/>
      <c r="GU126" s="6"/>
      <c r="GV126" s="6"/>
      <c r="GW126" s="6"/>
      <c r="GX126" s="6"/>
      <c r="GY126" s="6"/>
      <c r="GZ126" s="6"/>
      <c r="HA126" s="6"/>
      <c r="HB126" s="6"/>
      <c r="HC126" s="6"/>
      <c r="HD126" s="6"/>
      <c r="HE126" s="6"/>
      <c r="HF126" s="6"/>
      <c r="HG126" s="6"/>
      <c r="HH126" s="6"/>
      <c r="HI126" s="6"/>
      <c r="HJ126" s="6"/>
      <c r="HK126" s="6"/>
      <c r="HL126" s="6"/>
      <c r="HM126" s="6"/>
      <c r="HN126" s="6"/>
      <c r="HO126" s="6"/>
      <c r="HP126" s="6"/>
      <c r="HQ126" s="6"/>
      <c r="HR126" s="6"/>
      <c r="HS126" s="6"/>
      <c r="HT126" s="6"/>
      <c r="HU126" s="6"/>
      <c r="HV126" s="6"/>
      <c r="HW126" s="6"/>
      <c r="HX126" s="6"/>
      <c r="HY126" s="6"/>
      <c r="HZ126" s="6"/>
      <c r="IA126" s="6"/>
      <c r="IB126" s="6"/>
      <c r="IC126" s="6"/>
      <c r="ID126" s="6"/>
      <c r="IE126" s="6"/>
      <c r="IF126" s="6"/>
      <c r="IG126" s="6"/>
      <c r="IH126" s="6"/>
      <c r="II126" s="6"/>
      <c r="IJ126" s="6"/>
      <c r="IK126" s="6"/>
      <c r="IL126" s="6"/>
      <c r="IM126" s="6"/>
      <c r="IN126" s="6"/>
      <c r="IO126" s="6"/>
      <c r="IP126" s="6"/>
      <c r="IQ126" s="6"/>
      <c r="IR126" s="6"/>
      <c r="IS126" s="6"/>
      <c r="IT126" s="6"/>
      <c r="IU126" s="6"/>
      <c r="IV126" s="6"/>
      <c r="IW126" s="6"/>
      <c r="IX126" s="6"/>
      <c r="IY126" s="6"/>
      <c r="IZ126" s="6"/>
      <c r="JA126" s="6"/>
      <c r="JB126" s="6"/>
      <c r="JC126" s="6"/>
      <c r="JD126" s="6"/>
      <c r="JE126" s="6"/>
      <c r="JF126" s="6"/>
      <c r="JG126" s="6"/>
      <c r="JH126" s="6"/>
      <c r="JI126" s="6"/>
      <c r="JJ126" s="6"/>
      <c r="JK126" s="6"/>
      <c r="JL126" s="6"/>
      <c r="JM126" s="6"/>
      <c r="JN126" s="6"/>
      <c r="JO126" s="6"/>
      <c r="JP126" s="6"/>
      <c r="JQ126" s="6"/>
      <c r="JR126" s="6"/>
      <c r="JS126" s="6"/>
      <c r="JT126" s="6"/>
      <c r="JU126" s="6"/>
      <c r="JV126" s="6"/>
      <c r="JW126" s="6"/>
      <c r="JX126" s="6"/>
      <c r="JY126" s="6"/>
      <c r="JZ126" s="6"/>
      <c r="KA126" s="6"/>
      <c r="KB126" s="6"/>
      <c r="KC126" s="6"/>
      <c r="KD126" s="6"/>
      <c r="KE126" s="6"/>
      <c r="KF126" s="6"/>
      <c r="KG126" s="6"/>
      <c r="KH126" s="6"/>
      <c r="KI126" s="6"/>
      <c r="KJ126" s="6"/>
      <c r="KK126" s="6"/>
      <c r="KL126" s="6"/>
      <c r="KM126" s="6"/>
      <c r="KN126" s="6"/>
      <c r="KO126" s="6"/>
      <c r="KP126" s="6"/>
      <c r="KQ126" s="6"/>
      <c r="KR126" s="6"/>
      <c r="KS126" s="6"/>
      <c r="KT126" s="6"/>
      <c r="KU126" s="6"/>
      <c r="KV126" s="6"/>
      <c r="KW126" s="6"/>
      <c r="KX126" s="6"/>
      <c r="KY126" s="6"/>
      <c r="KZ126" s="6"/>
      <c r="LA126" s="6"/>
      <c r="LB126" s="6"/>
      <c r="LC126" s="6"/>
      <c r="LD126" s="6"/>
      <c r="LE126" s="6"/>
      <c r="LF126" s="6"/>
      <c r="LG126" s="6"/>
      <c r="LH126" s="6"/>
      <c r="LI126" s="6"/>
      <c r="LJ126" s="6"/>
      <c r="LK126" s="6"/>
      <c r="LL126" s="6"/>
      <c r="LM126" s="6"/>
      <c r="LN126" s="6"/>
      <c r="LO126" s="6"/>
      <c r="LP126" s="6"/>
      <c r="LQ126" s="6"/>
      <c r="LR126" s="6"/>
      <c r="LS126" s="6"/>
      <c r="LT126" s="6"/>
      <c r="LU126" s="6"/>
      <c r="LV126" s="6"/>
      <c r="LW126" s="6"/>
      <c r="LX126" s="6"/>
      <c r="LY126" s="6"/>
      <c r="LZ126" s="6"/>
      <c r="MA126" s="6"/>
      <c r="MB126" s="6"/>
      <c r="MC126" s="6"/>
      <c r="MD126" s="6"/>
      <c r="ME126" s="6"/>
      <c r="MF126" s="6"/>
      <c r="MG126" s="6"/>
      <c r="MH126" s="6"/>
      <c r="MI126" s="6"/>
      <c r="MJ126" s="6"/>
      <c r="MK126" s="6"/>
      <c r="ML126" s="6"/>
    </row>
    <row r="127" spans="1:350" s="5" customForma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c r="AC127" s="6"/>
      <c r="AD127" s="6"/>
      <c r="AE127" s="6"/>
      <c r="AF127" s="6"/>
      <c r="AG127" s="6"/>
      <c r="AH127" s="6"/>
      <c r="AI127" s="6"/>
      <c r="AJ127"/>
      <c r="AK127" s="6"/>
      <c r="AL127" s="6"/>
      <c r="AM127" s="6"/>
      <c r="AN127" s="6"/>
      <c r="AO127" s="6"/>
      <c r="AP127" s="6"/>
      <c r="AQ127" s="6"/>
      <c r="AR127"/>
      <c r="AS127" s="6"/>
      <c r="AT127" s="6"/>
      <c r="AU127" s="6"/>
      <c r="AV127" s="6"/>
      <c r="AW127" s="6"/>
      <c r="AX127" s="6"/>
      <c r="AY127" s="6"/>
      <c r="AZ127"/>
      <c r="BA127" s="6"/>
      <c r="BB127" s="6"/>
      <c r="BC127" s="6"/>
      <c r="BD127" s="6"/>
      <c r="BE127" s="6"/>
      <c r="BF127" s="6"/>
      <c r="BG127" s="6"/>
      <c r="BH127"/>
      <c r="BI127" s="6"/>
      <c r="BJ127" s="6"/>
      <c r="BK127" s="6"/>
      <c r="BL127" s="6"/>
      <c r="BM127" s="6"/>
      <c r="BN127" s="6"/>
      <c r="BO127" s="6"/>
      <c r="BP127" s="6"/>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c r="FL127" s="7"/>
      <c r="FM127" s="7"/>
      <c r="FN127" s="7"/>
      <c r="FO127" s="7"/>
      <c r="FP127" s="7"/>
      <c r="FQ127" s="7"/>
      <c r="FR127" s="7"/>
      <c r="FS127" s="7"/>
      <c r="FT127" s="7"/>
      <c r="FU127" s="7"/>
      <c r="FV127" s="7"/>
      <c r="FW127" s="7"/>
      <c r="FX127" s="7"/>
      <c r="FY127" s="7"/>
      <c r="FZ127" s="7"/>
      <c r="GA127" s="7"/>
      <c r="GB127" s="7"/>
      <c r="GC127" s="7"/>
      <c r="GD127" s="7"/>
      <c r="GE127" s="7"/>
      <c r="GF127" s="7"/>
      <c r="GG127" s="7"/>
      <c r="GH127" s="7"/>
      <c r="GI127" s="7"/>
      <c r="GJ127" s="7"/>
      <c r="GK127" s="7"/>
      <c r="GL127" s="7"/>
      <c r="GM127" s="7"/>
      <c r="GN127" s="7"/>
      <c r="GO127" s="7"/>
      <c r="GP127" s="7"/>
      <c r="GQ127" s="7"/>
      <c r="GR127" s="7"/>
      <c r="GS127" s="7"/>
      <c r="GT127" s="7"/>
      <c r="GU127" s="7"/>
      <c r="GV127" s="7"/>
      <c r="GW127" s="7"/>
      <c r="GX127" s="7"/>
      <c r="GY127" s="7"/>
      <c r="GZ127" s="7"/>
      <c r="HA127" s="7"/>
      <c r="HB127" s="7"/>
      <c r="HC127" s="7"/>
      <c r="HD127" s="7"/>
      <c r="HE127" s="7"/>
      <c r="HF127" s="7"/>
      <c r="HG127" s="7"/>
      <c r="HH127" s="7"/>
      <c r="HI127" s="7"/>
      <c r="HJ127" s="7"/>
      <c r="HK127" s="7"/>
      <c r="HL127" s="7"/>
      <c r="HM127" s="7"/>
      <c r="HN127" s="7"/>
      <c r="HO127" s="7"/>
      <c r="HP127" s="7"/>
      <c r="HQ127" s="7"/>
      <c r="HR127" s="7"/>
      <c r="HS127" s="7"/>
      <c r="HT127" s="7"/>
      <c r="HU127" s="7"/>
      <c r="HV127" s="7"/>
      <c r="HW127" s="7"/>
      <c r="HX127" s="7"/>
      <c r="HY127" s="7"/>
      <c r="HZ127" s="7"/>
      <c r="IA127" s="7"/>
      <c r="IB127" s="7"/>
      <c r="IC127" s="7"/>
      <c r="ID127" s="7"/>
      <c r="IE127" s="7"/>
      <c r="IF127" s="7"/>
      <c r="IG127" s="7"/>
      <c r="IH127" s="7"/>
      <c r="II127" s="7"/>
      <c r="IJ127" s="7"/>
      <c r="IK127" s="7"/>
      <c r="IL127" s="7"/>
      <c r="IM127" s="7"/>
      <c r="IN127" s="7"/>
      <c r="IO127" s="7"/>
      <c r="IP127" s="7"/>
      <c r="IQ127" s="7"/>
      <c r="IR127" s="7"/>
      <c r="IS127" s="7"/>
      <c r="IT127" s="7"/>
      <c r="IU127" s="7"/>
      <c r="IV127" s="7"/>
      <c r="IW127" s="7"/>
      <c r="IX127" s="7"/>
      <c r="IY127" s="7"/>
      <c r="IZ127" s="7"/>
      <c r="JA127" s="7"/>
      <c r="JB127" s="7"/>
      <c r="JC127" s="7"/>
      <c r="JD127" s="7"/>
      <c r="JE127" s="7"/>
      <c r="JF127" s="7"/>
      <c r="JG127" s="7"/>
      <c r="JH127" s="7"/>
      <c r="JI127" s="7"/>
      <c r="JJ127" s="7"/>
      <c r="JK127" s="7"/>
      <c r="JL127" s="7"/>
      <c r="JM127" s="7"/>
      <c r="JN127" s="7"/>
      <c r="JO127" s="7"/>
      <c r="JP127" s="7"/>
      <c r="JQ127" s="7"/>
      <c r="JR127" s="7"/>
      <c r="JS127" s="7"/>
      <c r="JT127" s="7"/>
      <c r="JU127" s="7"/>
      <c r="JV127" s="7"/>
      <c r="JW127" s="7"/>
      <c r="JX127" s="7"/>
      <c r="JY127" s="7"/>
      <c r="JZ127" s="7"/>
      <c r="KA127" s="7"/>
      <c r="KB127" s="7"/>
      <c r="KC127" s="7"/>
      <c r="KD127" s="7"/>
      <c r="KE127" s="7"/>
      <c r="KF127" s="7"/>
      <c r="KG127" s="7"/>
      <c r="KH127" s="7"/>
      <c r="KI127" s="7"/>
      <c r="KJ127" s="7"/>
      <c r="KK127" s="7"/>
      <c r="KL127" s="7"/>
      <c r="KM127" s="7"/>
      <c r="KN127" s="7"/>
      <c r="KO127" s="7"/>
      <c r="KP127" s="7"/>
      <c r="KQ127" s="7"/>
      <c r="KR127" s="7"/>
      <c r="KS127" s="7"/>
      <c r="KT127" s="7"/>
      <c r="KU127" s="7"/>
      <c r="KV127" s="7"/>
      <c r="KW127" s="7"/>
      <c r="KX127" s="7"/>
      <c r="KY127" s="7"/>
      <c r="KZ127" s="7"/>
      <c r="LA127" s="7"/>
      <c r="LB127" s="7"/>
      <c r="LC127" s="7"/>
      <c r="LD127" s="7"/>
      <c r="LE127" s="7"/>
      <c r="LF127" s="7"/>
      <c r="LG127" s="7"/>
      <c r="LH127" s="7"/>
      <c r="LI127" s="7"/>
      <c r="LJ127" s="7"/>
      <c r="LK127" s="7"/>
      <c r="LL127" s="7"/>
      <c r="LM127" s="7"/>
      <c r="LN127" s="7"/>
      <c r="LO127" s="7"/>
      <c r="LP127" s="7"/>
      <c r="LQ127" s="7"/>
      <c r="LR127" s="7"/>
      <c r="LS127" s="7"/>
      <c r="LT127" s="7"/>
      <c r="LU127" s="7"/>
      <c r="LV127" s="7"/>
      <c r="LW127" s="7"/>
      <c r="LX127" s="7"/>
      <c r="LY127" s="7"/>
      <c r="LZ127" s="7"/>
      <c r="MA127" s="7"/>
      <c r="MB127" s="7"/>
      <c r="MC127" s="7"/>
      <c r="MD127" s="7"/>
      <c r="ME127" s="7"/>
      <c r="MF127" s="7"/>
      <c r="MG127" s="7"/>
      <c r="MH127" s="7"/>
      <c r="MI127" s="7"/>
      <c r="MJ127" s="7"/>
      <c r="MK127" s="7"/>
      <c r="ML127" s="7"/>
    </row>
    <row r="128" spans="1:350" s="5" customFormat="1" x14ac:dyDescent="0.25">
      <c r="A128" s="6"/>
      <c r="B128" s="6"/>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s="11"/>
      <c r="CB128" s="11"/>
      <c r="CC128" s="11"/>
      <c r="CD128" s="11"/>
      <c r="CE128" s="11"/>
      <c r="CF128" s="11"/>
      <c r="CG128" s="11"/>
      <c r="CH128" s="11"/>
      <c r="CI128" s="11"/>
      <c r="CJ128" s="11"/>
      <c r="CK128" s="11"/>
      <c r="CL128" s="11"/>
      <c r="CM128" s="11"/>
      <c r="CN128" s="11"/>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c r="FL128" s="7"/>
      <c r="FM128" s="7"/>
      <c r="FN128" s="7"/>
      <c r="FO128" s="7"/>
      <c r="FP128" s="7"/>
      <c r="FQ128" s="7"/>
      <c r="FR128" s="7"/>
      <c r="FS128" s="7"/>
      <c r="FT128" s="7"/>
      <c r="FU128" s="7"/>
      <c r="FV128" s="7"/>
      <c r="FW128" s="7"/>
      <c r="FX128" s="7"/>
      <c r="FY128" s="7"/>
      <c r="FZ128" s="7"/>
      <c r="GA128" s="7"/>
      <c r="GB128" s="7"/>
      <c r="GC128" s="7"/>
      <c r="GD128" s="7"/>
      <c r="GE128" s="7"/>
      <c r="GF128" s="7"/>
      <c r="GG128" s="7"/>
      <c r="GH128" s="7"/>
      <c r="GI128" s="7"/>
      <c r="GJ128" s="7"/>
      <c r="GK128" s="7"/>
      <c r="GL128" s="7"/>
      <c r="GM128" s="7"/>
      <c r="GN128" s="7"/>
      <c r="GO128" s="7"/>
      <c r="GP128" s="7"/>
      <c r="GQ128" s="7"/>
      <c r="GR128" s="7"/>
      <c r="GS128" s="7"/>
      <c r="GT128" s="7"/>
      <c r="GU128" s="7"/>
      <c r="GV128" s="7"/>
      <c r="GW128" s="7"/>
      <c r="GX128" s="7"/>
      <c r="GY128" s="7"/>
      <c r="GZ128" s="7"/>
      <c r="HA128" s="7"/>
      <c r="HB128" s="7"/>
      <c r="HC128" s="7"/>
      <c r="HD128" s="7"/>
      <c r="HE128" s="7"/>
      <c r="HF128" s="7"/>
      <c r="HG128" s="7"/>
      <c r="HH128" s="7"/>
      <c r="HI128" s="7"/>
      <c r="HJ128" s="7"/>
      <c r="HK128" s="7"/>
      <c r="HL128" s="7"/>
      <c r="HM128" s="7"/>
      <c r="HN128" s="7"/>
      <c r="HO128" s="7"/>
      <c r="HP128" s="7"/>
      <c r="HQ128" s="7"/>
      <c r="HR128" s="7"/>
      <c r="HS128" s="7"/>
      <c r="HT128" s="7"/>
      <c r="HU128" s="7"/>
      <c r="HV128" s="7"/>
      <c r="HW128" s="7"/>
      <c r="HX128" s="7"/>
      <c r="HY128" s="7"/>
      <c r="HZ128" s="7"/>
      <c r="IA128" s="7"/>
      <c r="IB128" s="7"/>
      <c r="IC128" s="7"/>
      <c r="ID128" s="7"/>
      <c r="IE128" s="7"/>
      <c r="IF128" s="7"/>
      <c r="IG128" s="7"/>
      <c r="IH128" s="7"/>
      <c r="II128" s="7"/>
      <c r="IJ128" s="7"/>
      <c r="IK128" s="7"/>
      <c r="IL128" s="7"/>
      <c r="IM128" s="7"/>
      <c r="IN128" s="7"/>
      <c r="IO128" s="7"/>
      <c r="IP128" s="7"/>
      <c r="IQ128" s="7"/>
      <c r="IR128" s="7"/>
      <c r="IS128" s="7"/>
      <c r="IT128" s="7"/>
      <c r="IU128" s="7"/>
      <c r="IV128" s="7"/>
      <c r="IW128" s="7"/>
      <c r="IX128" s="7"/>
      <c r="IY128" s="7"/>
      <c r="IZ128" s="7"/>
      <c r="JA128" s="7"/>
      <c r="JB128" s="7"/>
      <c r="JC128" s="7"/>
      <c r="JD128" s="7"/>
      <c r="JE128" s="7"/>
      <c r="JF128" s="7"/>
      <c r="JG128" s="7"/>
      <c r="JH128" s="7"/>
      <c r="JI128" s="7"/>
      <c r="JJ128" s="7"/>
      <c r="JK128" s="7"/>
      <c r="JL128" s="7"/>
      <c r="JM128" s="7"/>
      <c r="JN128" s="7"/>
      <c r="JO128" s="7"/>
      <c r="JP128" s="7"/>
      <c r="JQ128" s="7"/>
      <c r="JR128" s="7"/>
      <c r="JS128" s="7"/>
      <c r="JT128" s="7"/>
      <c r="JU128" s="7"/>
      <c r="JV128" s="7"/>
      <c r="JW128" s="7"/>
      <c r="JX128" s="7"/>
      <c r="JY128" s="7"/>
      <c r="JZ128" s="7"/>
      <c r="KA128" s="7"/>
      <c r="KB128" s="7"/>
      <c r="KC128" s="7"/>
      <c r="KD128" s="7"/>
      <c r="KE128" s="7"/>
      <c r="KF128" s="7"/>
      <c r="KG128" s="7"/>
      <c r="KH128" s="7"/>
      <c r="KI128" s="7"/>
      <c r="KJ128" s="7"/>
      <c r="KK128" s="7"/>
      <c r="KL128" s="7"/>
      <c r="KM128" s="7"/>
      <c r="KN128" s="7"/>
      <c r="KO128" s="7"/>
      <c r="KP128" s="7"/>
      <c r="KQ128" s="7"/>
      <c r="KR128" s="7"/>
      <c r="KS128" s="7"/>
      <c r="KT128" s="7"/>
      <c r="KU128" s="7"/>
      <c r="KV128" s="7"/>
      <c r="KW128" s="7"/>
      <c r="KX128" s="7"/>
      <c r="KY128" s="7"/>
      <c r="KZ128" s="7"/>
      <c r="LA128" s="7"/>
      <c r="LB128" s="7"/>
      <c r="LC128" s="7"/>
      <c r="LD128" s="7"/>
      <c r="LE128" s="7"/>
      <c r="LF128" s="7"/>
      <c r="LG128" s="7"/>
      <c r="LH128" s="7"/>
      <c r="LI128" s="7"/>
      <c r="LJ128" s="7"/>
      <c r="LK128" s="7"/>
      <c r="LL128" s="7"/>
      <c r="LM128" s="7"/>
      <c r="LN128" s="7"/>
      <c r="LO128" s="7"/>
      <c r="LP128" s="7"/>
      <c r="LQ128" s="7"/>
      <c r="LR128" s="7"/>
      <c r="LS128" s="7"/>
      <c r="LT128" s="7"/>
      <c r="LU128" s="7"/>
      <c r="LV128" s="7"/>
      <c r="LW128" s="7"/>
      <c r="LX128" s="7"/>
      <c r="LY128" s="7"/>
      <c r="LZ128" s="7"/>
      <c r="MA128" s="7"/>
      <c r="MB128" s="7"/>
      <c r="MC128" s="7"/>
      <c r="MD128" s="7"/>
      <c r="ME128" s="7"/>
      <c r="MF128" s="7"/>
      <c r="MG128" s="7"/>
      <c r="MH128" s="7"/>
      <c r="MI128" s="7"/>
      <c r="MJ128" s="7"/>
      <c r="MK128" s="7"/>
      <c r="ML128" s="7"/>
    </row>
    <row r="129" spans="1:350" s="5" customFormat="1" x14ac:dyDescent="0.25">
      <c r="A129" s="6"/>
      <c r="B129" s="6"/>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s="11"/>
      <c r="CB129" s="11"/>
      <c r="CC129" s="11"/>
      <c r="CD129" s="11"/>
      <c r="CE129" s="11"/>
      <c r="CF129" s="11"/>
      <c r="CG129" s="11"/>
      <c r="CH129" s="11"/>
      <c r="CI129" s="11"/>
      <c r="CJ129" s="11"/>
      <c r="CK129" s="11"/>
      <c r="CL129" s="11"/>
      <c r="CM129" s="11"/>
      <c r="CN129" s="11"/>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c r="FL129" s="7"/>
      <c r="FM129" s="7"/>
      <c r="FN129" s="7"/>
      <c r="FO129" s="7"/>
      <c r="FP129" s="7"/>
      <c r="FQ129" s="7"/>
      <c r="FR129" s="7"/>
      <c r="FS129" s="7"/>
      <c r="FT129" s="7"/>
      <c r="FU129" s="7"/>
      <c r="FV129" s="7"/>
      <c r="FW129" s="7"/>
      <c r="FX129" s="7"/>
      <c r="FY129" s="7"/>
      <c r="FZ129" s="7"/>
      <c r="GA129" s="7"/>
      <c r="GB129" s="7"/>
      <c r="GC129" s="7"/>
      <c r="GD129" s="7"/>
      <c r="GE129" s="7"/>
      <c r="GF129" s="7"/>
      <c r="GG129" s="7"/>
      <c r="GH129" s="7"/>
      <c r="GI129" s="7"/>
      <c r="GJ129" s="7"/>
      <c r="GK129" s="7"/>
      <c r="GL129" s="7"/>
      <c r="GM129" s="7"/>
      <c r="GN129" s="7"/>
      <c r="GO129" s="7"/>
      <c r="GP129" s="7"/>
      <c r="GQ129" s="7"/>
      <c r="GR129" s="7"/>
      <c r="GS129" s="7"/>
      <c r="GT129" s="7"/>
      <c r="GU129" s="7"/>
      <c r="GV129" s="7"/>
      <c r="GW129" s="7"/>
      <c r="GX129" s="7"/>
      <c r="GY129" s="7"/>
      <c r="GZ129" s="7"/>
      <c r="HA129" s="7"/>
      <c r="HB129" s="7"/>
      <c r="HC129" s="7"/>
      <c r="HD129" s="7"/>
      <c r="HE129" s="7"/>
      <c r="HF129" s="7"/>
      <c r="HG129" s="7"/>
      <c r="HH129" s="7"/>
      <c r="HI129" s="7"/>
      <c r="HJ129" s="7"/>
      <c r="HK129" s="7"/>
      <c r="HL129" s="7"/>
      <c r="HM129" s="7"/>
      <c r="HN129" s="7"/>
      <c r="HO129" s="7"/>
      <c r="HP129" s="7"/>
      <c r="HQ129" s="7"/>
      <c r="HR129" s="7"/>
      <c r="HS129" s="7"/>
      <c r="HT129" s="7"/>
      <c r="HU129" s="7"/>
      <c r="HV129" s="7"/>
      <c r="HW129" s="7"/>
      <c r="HX129" s="7"/>
      <c r="HY129" s="7"/>
      <c r="HZ129" s="7"/>
      <c r="IA129" s="7"/>
      <c r="IB129" s="7"/>
      <c r="IC129" s="7"/>
      <c r="ID129" s="7"/>
      <c r="IE129" s="7"/>
      <c r="IF129" s="7"/>
      <c r="IG129" s="7"/>
      <c r="IH129" s="7"/>
      <c r="II129" s="7"/>
      <c r="IJ129" s="7"/>
      <c r="IK129" s="7"/>
      <c r="IL129" s="7"/>
      <c r="IM129" s="7"/>
      <c r="IN129" s="7"/>
      <c r="IO129" s="7"/>
      <c r="IP129" s="7"/>
      <c r="IQ129" s="7"/>
      <c r="IR129" s="7"/>
      <c r="IS129" s="7"/>
      <c r="IT129" s="7"/>
      <c r="IU129" s="7"/>
      <c r="IV129" s="7"/>
      <c r="IW129" s="7"/>
      <c r="IX129" s="7"/>
      <c r="IY129" s="7"/>
      <c r="IZ129" s="7"/>
      <c r="JA129" s="7"/>
      <c r="JB129" s="7"/>
      <c r="JC129" s="7"/>
      <c r="JD129" s="7"/>
      <c r="JE129" s="7"/>
      <c r="JF129" s="7"/>
      <c r="JG129" s="7"/>
      <c r="JH129" s="7"/>
      <c r="JI129" s="7"/>
      <c r="JJ129" s="7"/>
      <c r="JK129" s="7"/>
      <c r="JL129" s="7"/>
      <c r="JM129" s="7"/>
      <c r="JN129" s="7"/>
      <c r="JO129" s="7"/>
      <c r="JP129" s="7"/>
      <c r="JQ129" s="7"/>
      <c r="JR129" s="7"/>
      <c r="JS129" s="7"/>
      <c r="JT129" s="7"/>
      <c r="JU129" s="7"/>
      <c r="JV129" s="7"/>
      <c r="JW129" s="7"/>
      <c r="JX129" s="7"/>
      <c r="JY129" s="7"/>
      <c r="JZ129" s="7"/>
      <c r="KA129" s="7"/>
      <c r="KB129" s="7"/>
      <c r="KC129" s="7"/>
      <c r="KD129" s="7"/>
      <c r="KE129" s="7"/>
      <c r="KF129" s="7"/>
      <c r="KG129" s="7"/>
      <c r="KH129" s="7"/>
      <c r="KI129" s="7"/>
      <c r="KJ129" s="7"/>
      <c r="KK129" s="7"/>
      <c r="KL129" s="7"/>
      <c r="KM129" s="7"/>
      <c r="KN129" s="7"/>
      <c r="KO129" s="7"/>
      <c r="KP129" s="7"/>
      <c r="KQ129" s="7"/>
      <c r="KR129" s="7"/>
      <c r="KS129" s="7"/>
      <c r="KT129" s="7"/>
      <c r="KU129" s="7"/>
      <c r="KV129" s="7"/>
      <c r="KW129" s="7"/>
      <c r="KX129" s="7"/>
      <c r="KY129" s="7"/>
      <c r="KZ129" s="7"/>
      <c r="LA129" s="7"/>
      <c r="LB129" s="7"/>
      <c r="LC129" s="7"/>
      <c r="LD129" s="7"/>
      <c r="LE129" s="7"/>
      <c r="LF129" s="7"/>
      <c r="LG129" s="7"/>
      <c r="LH129" s="7"/>
      <c r="LI129" s="7"/>
      <c r="LJ129" s="7"/>
      <c r="LK129" s="7"/>
      <c r="LL129" s="7"/>
      <c r="LM129" s="7"/>
      <c r="LN129" s="7"/>
      <c r="LO129" s="7"/>
      <c r="LP129" s="7"/>
      <c r="LQ129" s="7"/>
      <c r="LR129" s="7"/>
      <c r="LS129" s="7"/>
      <c r="LT129" s="7"/>
      <c r="LU129" s="7"/>
      <c r="LV129" s="7"/>
      <c r="LW129" s="7"/>
      <c r="LX129" s="7"/>
      <c r="LY129" s="7"/>
      <c r="LZ129" s="7"/>
      <c r="MA129" s="7"/>
      <c r="MB129" s="7"/>
      <c r="MC129" s="7"/>
      <c r="MD129" s="7"/>
      <c r="ME129" s="7"/>
      <c r="MF129" s="7"/>
      <c r="MG129" s="7"/>
      <c r="MH129" s="7"/>
      <c r="MI129" s="7"/>
      <c r="MJ129" s="7"/>
      <c r="MK129" s="7"/>
      <c r="ML129" s="7"/>
    </row>
    <row r="130" spans="1:350" s="5" customFormat="1" x14ac:dyDescent="0.25">
      <c r="A130" s="6"/>
      <c r="B130" s="6"/>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s="11"/>
      <c r="CB130" s="11"/>
      <c r="CC130" s="11"/>
      <c r="CD130" s="11"/>
      <c r="CE130" s="11"/>
      <c r="CF130" s="11"/>
      <c r="CG130" s="11"/>
      <c r="CH130" s="11"/>
      <c r="CI130" s="11"/>
      <c r="CJ130" s="11"/>
      <c r="CK130" s="11"/>
      <c r="CL130" s="11"/>
      <c r="CM130" s="11"/>
      <c r="CN130" s="11"/>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c r="ET130" s="7"/>
      <c r="EU130" s="7"/>
      <c r="EV130" s="7"/>
      <c r="EW130" s="7"/>
      <c r="EX130" s="7"/>
      <c r="EY130" s="7"/>
      <c r="EZ130" s="7"/>
      <c r="FA130" s="7"/>
      <c r="FB130" s="7"/>
      <c r="FC130" s="7"/>
      <c r="FD130" s="7"/>
      <c r="FE130" s="7"/>
      <c r="FF130" s="7"/>
      <c r="FG130" s="7"/>
      <c r="FH130" s="7"/>
      <c r="FI130" s="7"/>
      <c r="FJ130" s="7"/>
      <c r="FK130" s="7"/>
      <c r="FL130" s="7"/>
      <c r="FM130" s="7"/>
      <c r="FN130" s="7"/>
      <c r="FO130" s="7"/>
      <c r="FP130" s="7"/>
      <c r="FQ130" s="7"/>
      <c r="FR130" s="7"/>
      <c r="FS130" s="7"/>
      <c r="FT130" s="7"/>
      <c r="FU130" s="7"/>
      <c r="FV130" s="7"/>
      <c r="FW130" s="7"/>
      <c r="FX130" s="7"/>
      <c r="FY130" s="7"/>
      <c r="FZ130" s="7"/>
      <c r="GA130" s="7"/>
      <c r="GB130" s="7"/>
      <c r="GC130" s="7"/>
      <c r="GD130" s="7"/>
      <c r="GE130" s="7"/>
      <c r="GF130" s="7"/>
      <c r="GG130" s="7"/>
      <c r="GH130" s="7"/>
      <c r="GI130" s="7"/>
      <c r="GJ130" s="7"/>
      <c r="GK130" s="7"/>
      <c r="GL130" s="7"/>
      <c r="GM130" s="7"/>
      <c r="GN130" s="7"/>
      <c r="GO130" s="7"/>
      <c r="GP130" s="7"/>
      <c r="GQ130" s="7"/>
      <c r="GR130" s="7"/>
      <c r="GS130" s="7"/>
      <c r="GT130" s="7"/>
      <c r="GU130" s="7"/>
      <c r="GV130" s="7"/>
      <c r="GW130" s="7"/>
      <c r="GX130" s="7"/>
      <c r="GY130" s="7"/>
      <c r="GZ130" s="7"/>
      <c r="HA130" s="7"/>
      <c r="HB130" s="7"/>
      <c r="HC130" s="7"/>
      <c r="HD130" s="7"/>
      <c r="HE130" s="7"/>
      <c r="HF130" s="7"/>
      <c r="HG130" s="7"/>
      <c r="HH130" s="7"/>
      <c r="HI130" s="7"/>
      <c r="HJ130" s="7"/>
      <c r="HK130" s="7"/>
      <c r="HL130" s="7"/>
      <c r="HM130" s="7"/>
      <c r="HN130" s="7"/>
      <c r="HO130" s="7"/>
      <c r="HP130" s="7"/>
      <c r="HQ130" s="7"/>
      <c r="HR130" s="7"/>
      <c r="HS130" s="7"/>
      <c r="HT130" s="7"/>
      <c r="HU130" s="7"/>
      <c r="HV130" s="7"/>
      <c r="HW130" s="7"/>
      <c r="HX130" s="7"/>
      <c r="HY130" s="7"/>
      <c r="HZ130" s="7"/>
      <c r="IA130" s="7"/>
      <c r="IB130" s="7"/>
      <c r="IC130" s="7"/>
      <c r="ID130" s="7"/>
      <c r="IE130" s="7"/>
      <c r="IF130" s="7"/>
      <c r="IG130" s="7"/>
      <c r="IH130" s="7"/>
      <c r="II130" s="7"/>
      <c r="IJ130" s="7"/>
      <c r="IK130" s="7"/>
      <c r="IL130" s="7"/>
      <c r="IM130" s="7"/>
      <c r="IN130" s="7"/>
      <c r="IO130" s="7"/>
      <c r="IP130" s="7"/>
      <c r="IQ130" s="7"/>
      <c r="IR130" s="7"/>
      <c r="IS130" s="7"/>
      <c r="IT130" s="7"/>
      <c r="IU130" s="7"/>
      <c r="IV130" s="7"/>
      <c r="IW130" s="7"/>
      <c r="IX130" s="7"/>
      <c r="IY130" s="7"/>
      <c r="IZ130" s="7"/>
      <c r="JA130" s="7"/>
      <c r="JB130" s="7"/>
      <c r="JC130" s="7"/>
      <c r="JD130" s="7"/>
      <c r="JE130" s="7"/>
      <c r="JF130" s="7"/>
      <c r="JG130" s="7"/>
      <c r="JH130" s="7"/>
      <c r="JI130" s="7"/>
      <c r="JJ130" s="7"/>
      <c r="JK130" s="7"/>
      <c r="JL130" s="7"/>
      <c r="JM130" s="7"/>
      <c r="JN130" s="7"/>
      <c r="JO130" s="7"/>
      <c r="JP130" s="7"/>
      <c r="JQ130" s="7"/>
      <c r="JR130" s="7"/>
      <c r="JS130" s="7"/>
      <c r="JT130" s="7"/>
      <c r="JU130" s="7"/>
      <c r="JV130" s="7"/>
      <c r="JW130" s="7"/>
      <c r="JX130" s="7"/>
      <c r="JY130" s="7"/>
      <c r="JZ130" s="7"/>
      <c r="KA130" s="7"/>
      <c r="KB130" s="7"/>
      <c r="KC130" s="7"/>
      <c r="KD130" s="7"/>
      <c r="KE130" s="7"/>
      <c r="KF130" s="7"/>
      <c r="KG130" s="7"/>
      <c r="KH130" s="7"/>
      <c r="KI130" s="7"/>
      <c r="KJ130" s="7"/>
      <c r="KK130" s="7"/>
      <c r="KL130" s="7"/>
      <c r="KM130" s="7"/>
      <c r="KN130" s="7"/>
      <c r="KO130" s="7"/>
      <c r="KP130" s="7"/>
      <c r="KQ130" s="7"/>
      <c r="KR130" s="7"/>
      <c r="KS130" s="7"/>
      <c r="KT130" s="7"/>
      <c r="KU130" s="7"/>
      <c r="KV130" s="7"/>
      <c r="KW130" s="7"/>
      <c r="KX130" s="7"/>
      <c r="KY130" s="7"/>
      <c r="KZ130" s="7"/>
      <c r="LA130" s="7"/>
      <c r="LB130" s="7"/>
      <c r="LC130" s="7"/>
      <c r="LD130" s="7"/>
      <c r="LE130" s="7"/>
      <c r="LF130" s="7"/>
      <c r="LG130" s="7"/>
      <c r="LH130" s="7"/>
      <c r="LI130" s="7"/>
      <c r="LJ130" s="7"/>
      <c r="LK130" s="7"/>
      <c r="LL130" s="7"/>
      <c r="LM130" s="7"/>
      <c r="LN130" s="7"/>
      <c r="LO130" s="7"/>
      <c r="LP130" s="7"/>
      <c r="LQ130" s="7"/>
      <c r="LR130" s="7"/>
      <c r="LS130" s="7"/>
      <c r="LT130" s="7"/>
      <c r="LU130" s="7"/>
      <c r="LV130" s="7"/>
      <c r="LW130" s="7"/>
      <c r="LX130" s="7"/>
      <c r="LY130" s="7"/>
      <c r="LZ130" s="7"/>
      <c r="MA130" s="7"/>
      <c r="MB130" s="7"/>
      <c r="MC130" s="7"/>
      <c r="MD130" s="7"/>
      <c r="ME130" s="7"/>
      <c r="MF130" s="7"/>
      <c r="MG130" s="7"/>
      <c r="MH130" s="7"/>
      <c r="MI130" s="7"/>
      <c r="MJ130" s="7"/>
      <c r="MK130" s="7"/>
      <c r="ML130" s="7"/>
    </row>
    <row r="131" spans="1:350" x14ac:dyDescent="0.25">
      <c r="A131" s="6"/>
      <c r="B131" s="6"/>
      <c r="C13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6"/>
      <c r="GN131" s="6"/>
      <c r="GO131" s="6"/>
      <c r="GP131" s="6"/>
      <c r="GQ131" s="6"/>
      <c r="GR131" s="6"/>
      <c r="GS131" s="6"/>
      <c r="GT131" s="6"/>
      <c r="GU131" s="6"/>
      <c r="GV131" s="6"/>
      <c r="GW131" s="6"/>
      <c r="GX131" s="6"/>
      <c r="GY131" s="6"/>
      <c r="GZ131" s="6"/>
      <c r="HA131" s="6"/>
      <c r="HB131" s="6"/>
      <c r="HC131" s="6"/>
      <c r="HD131" s="6"/>
      <c r="HE131" s="6"/>
      <c r="HF131" s="6"/>
      <c r="HG131" s="6"/>
      <c r="HH131" s="6"/>
      <c r="HI131" s="6"/>
      <c r="HJ131" s="6"/>
      <c r="HK131" s="6"/>
      <c r="HL131" s="6"/>
      <c r="HM131" s="6"/>
      <c r="HN131" s="6"/>
      <c r="HO131" s="6"/>
      <c r="HP131" s="6"/>
      <c r="HQ131" s="6"/>
      <c r="HR131" s="6"/>
      <c r="HS131" s="6"/>
      <c r="HT131" s="6"/>
      <c r="HU131" s="6"/>
      <c r="HV131" s="6"/>
      <c r="HW131" s="6"/>
      <c r="HX131" s="6"/>
      <c r="HY131" s="6"/>
      <c r="HZ131" s="6"/>
      <c r="IA131" s="6"/>
      <c r="IB131" s="6"/>
      <c r="IC131" s="6"/>
      <c r="ID131" s="6"/>
      <c r="IE131" s="6"/>
      <c r="IF131" s="6"/>
      <c r="IG131" s="6"/>
      <c r="IH131" s="6"/>
      <c r="II131" s="6"/>
      <c r="IJ131" s="6"/>
      <c r="IK131" s="6"/>
      <c r="IL131" s="6"/>
      <c r="IM131" s="6"/>
      <c r="IN131" s="6"/>
      <c r="IO131" s="6"/>
      <c r="IP131" s="6"/>
      <c r="IQ131" s="6"/>
      <c r="IR131" s="6"/>
      <c r="IS131" s="6"/>
      <c r="IT131" s="6"/>
      <c r="IU131" s="6"/>
      <c r="IV131" s="6"/>
      <c r="IW131" s="6"/>
      <c r="IX131" s="6"/>
      <c r="IY131" s="6"/>
      <c r="IZ131" s="6"/>
      <c r="JA131" s="6"/>
      <c r="JB131" s="6"/>
      <c r="JC131" s="6"/>
      <c r="JD131" s="6"/>
      <c r="JE131" s="6"/>
      <c r="JF131" s="6"/>
      <c r="JG131" s="6"/>
      <c r="JH131" s="6"/>
      <c r="JI131" s="6"/>
      <c r="JJ131" s="6"/>
      <c r="JK131" s="6"/>
      <c r="JL131" s="6"/>
      <c r="JM131" s="6"/>
      <c r="JN131" s="6"/>
      <c r="JO131" s="6"/>
      <c r="JP131" s="6"/>
      <c r="JQ131" s="6"/>
      <c r="JR131" s="6"/>
      <c r="JS131" s="6"/>
      <c r="JT131" s="6"/>
      <c r="JU131" s="6"/>
      <c r="JV131" s="6"/>
      <c r="JW131" s="6"/>
      <c r="JX131" s="6"/>
      <c r="JY131" s="6"/>
      <c r="JZ131" s="6"/>
      <c r="KA131" s="6"/>
      <c r="KB131" s="6"/>
      <c r="KC131" s="6"/>
      <c r="KD131" s="6"/>
      <c r="KE131" s="6"/>
      <c r="KF131" s="6"/>
      <c r="KG131" s="6"/>
      <c r="KH131" s="6"/>
      <c r="KI131" s="6"/>
      <c r="KJ131" s="6"/>
      <c r="KK131" s="6"/>
      <c r="KL131" s="6"/>
      <c r="KM131" s="6"/>
      <c r="KN131" s="6"/>
      <c r="KO131" s="6"/>
      <c r="KP131" s="6"/>
      <c r="KQ131" s="6"/>
      <c r="KR131" s="6"/>
      <c r="KS131" s="6"/>
      <c r="KT131" s="6"/>
      <c r="KU131" s="6"/>
      <c r="KV131" s="6"/>
      <c r="KW131" s="6"/>
      <c r="KX131" s="6"/>
      <c r="KY131" s="6"/>
      <c r="KZ131" s="6"/>
      <c r="LA131" s="6"/>
      <c r="LB131" s="6"/>
      <c r="LC131" s="6"/>
      <c r="LD131" s="6"/>
      <c r="LE131" s="6"/>
      <c r="LF131" s="6"/>
      <c r="LG131" s="6"/>
      <c r="LH131" s="6"/>
      <c r="LI131" s="6"/>
      <c r="LJ131" s="6"/>
      <c r="LK131" s="6"/>
      <c r="LL131" s="6"/>
      <c r="LM131" s="6"/>
      <c r="LN131" s="6"/>
      <c r="LO131" s="6"/>
      <c r="LP131" s="6"/>
      <c r="LQ131" s="6"/>
      <c r="LR131" s="6"/>
      <c r="LS131" s="6"/>
      <c r="LT131" s="6"/>
      <c r="LU131" s="6"/>
      <c r="LV131" s="6"/>
      <c r="LW131" s="6"/>
      <c r="LX131" s="6"/>
      <c r="LY131" s="6"/>
      <c r="LZ131" s="6"/>
      <c r="MA131" s="6"/>
      <c r="MB131" s="6"/>
      <c r="MC131" s="6"/>
      <c r="MD131" s="6"/>
      <c r="ME131" s="6"/>
      <c r="MF131" s="6"/>
      <c r="MG131" s="6"/>
      <c r="MH131" s="6"/>
      <c r="MI131" s="6"/>
      <c r="MJ131" s="6"/>
      <c r="MK131" s="6"/>
      <c r="ML131" s="6"/>
    </row>
    <row r="132" spans="1:350" x14ac:dyDescent="0.25">
      <c r="A132" s="6"/>
      <c r="B132" s="6"/>
      <c r="C132"/>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6"/>
      <c r="GN132" s="6"/>
      <c r="GO132" s="6"/>
      <c r="GP132" s="6"/>
      <c r="GQ132" s="6"/>
      <c r="GR132" s="6"/>
      <c r="GS132" s="6"/>
      <c r="GT132" s="6"/>
      <c r="GU132" s="6"/>
      <c r="GV132" s="6"/>
      <c r="GW132" s="6"/>
      <c r="GX132" s="6"/>
      <c r="GY132" s="6"/>
      <c r="GZ132" s="6"/>
      <c r="HA132" s="6"/>
      <c r="HB132" s="6"/>
      <c r="HC132" s="6"/>
      <c r="HD132" s="6"/>
      <c r="HE132" s="6"/>
      <c r="HF132" s="6"/>
      <c r="HG132" s="6"/>
      <c r="HH132" s="6"/>
      <c r="HI132" s="6"/>
      <c r="HJ132" s="6"/>
      <c r="HK132" s="6"/>
      <c r="HL132" s="6"/>
      <c r="HM132" s="6"/>
      <c r="HN132" s="6"/>
      <c r="HO132" s="6"/>
      <c r="HP132" s="6"/>
      <c r="HQ132" s="6"/>
      <c r="HR132" s="6"/>
      <c r="HS132" s="6"/>
      <c r="HT132" s="6"/>
      <c r="HU132" s="6"/>
      <c r="HV132" s="6"/>
      <c r="HW132" s="6"/>
      <c r="HX132" s="6"/>
      <c r="HY132" s="6"/>
      <c r="HZ132" s="6"/>
      <c r="IA132" s="6"/>
      <c r="IB132" s="6"/>
      <c r="IC132" s="6"/>
      <c r="ID132" s="6"/>
      <c r="IE132" s="6"/>
      <c r="IF132" s="6"/>
      <c r="IG132" s="6"/>
      <c r="IH132" s="6"/>
      <c r="II132" s="6"/>
      <c r="IJ132" s="6"/>
      <c r="IK132" s="6"/>
      <c r="IL132" s="6"/>
      <c r="IM132" s="6"/>
      <c r="IN132" s="6"/>
      <c r="IO132" s="6"/>
      <c r="IP132" s="6"/>
      <c r="IQ132" s="6"/>
      <c r="IR132" s="6"/>
      <c r="IS132" s="6"/>
      <c r="IT132" s="6"/>
      <c r="IU132" s="6"/>
      <c r="IV132" s="6"/>
      <c r="IW132" s="6"/>
      <c r="IX132" s="6"/>
      <c r="IY132" s="6"/>
      <c r="IZ132" s="6"/>
      <c r="JA132" s="6"/>
      <c r="JB132" s="6"/>
      <c r="JC132" s="6"/>
      <c r="JD132" s="6"/>
      <c r="JE132" s="6"/>
      <c r="JF132" s="6"/>
      <c r="JG132" s="6"/>
      <c r="JH132" s="6"/>
      <c r="JI132" s="6"/>
      <c r="JJ132" s="6"/>
      <c r="JK132" s="6"/>
      <c r="JL132" s="6"/>
      <c r="JM132" s="6"/>
      <c r="JN132" s="6"/>
      <c r="JO132" s="6"/>
      <c r="JP132" s="6"/>
      <c r="JQ132" s="6"/>
      <c r="JR132" s="6"/>
      <c r="JS132" s="6"/>
      <c r="JT132" s="6"/>
      <c r="JU132" s="6"/>
      <c r="JV132" s="6"/>
      <c r="JW132" s="6"/>
      <c r="JX132" s="6"/>
      <c r="JY132" s="6"/>
      <c r="JZ132" s="6"/>
      <c r="KA132" s="6"/>
      <c r="KB132" s="6"/>
      <c r="KC132" s="6"/>
      <c r="KD132" s="6"/>
      <c r="KE132" s="6"/>
      <c r="KF132" s="6"/>
      <c r="KG132" s="6"/>
      <c r="KH132" s="6"/>
      <c r="KI132" s="6"/>
      <c r="KJ132" s="6"/>
      <c r="KK132" s="6"/>
      <c r="KL132" s="6"/>
      <c r="KM132" s="6"/>
      <c r="KN132" s="6"/>
      <c r="KO132" s="6"/>
      <c r="KP132" s="6"/>
      <c r="KQ132" s="6"/>
      <c r="KR132" s="6"/>
      <c r="KS132" s="6"/>
      <c r="KT132" s="6"/>
      <c r="KU132" s="6"/>
      <c r="KV132" s="6"/>
      <c r="KW132" s="6"/>
      <c r="KX132" s="6"/>
      <c r="KY132" s="6"/>
      <c r="KZ132" s="6"/>
      <c r="LA132" s="6"/>
      <c r="LB132" s="6"/>
      <c r="LC132" s="6"/>
      <c r="LD132" s="6"/>
      <c r="LE132" s="6"/>
      <c r="LF132" s="6"/>
      <c r="LG132" s="6"/>
      <c r="LH132" s="6"/>
      <c r="LI132" s="6"/>
      <c r="LJ132" s="6"/>
      <c r="LK132" s="6"/>
      <c r="LL132" s="6"/>
      <c r="LM132" s="6"/>
      <c r="LN132" s="6"/>
      <c r="LO132" s="6"/>
      <c r="LP132" s="6"/>
      <c r="LQ132" s="6"/>
      <c r="LR132" s="6"/>
      <c r="LS132" s="6"/>
      <c r="LT132" s="6"/>
      <c r="LU132" s="6"/>
      <c r="LV132" s="6"/>
      <c r="LW132" s="6"/>
      <c r="LX132" s="6"/>
      <c r="LY132" s="6"/>
      <c r="LZ132" s="6"/>
      <c r="MA132" s="6"/>
      <c r="MB132" s="6"/>
      <c r="MC132" s="6"/>
      <c r="MD132" s="6"/>
      <c r="ME132" s="6"/>
      <c r="MF132" s="6"/>
      <c r="MG132" s="6"/>
      <c r="MH132" s="6"/>
      <c r="MI132" s="6"/>
      <c r="MJ132" s="6"/>
      <c r="MK132" s="6"/>
      <c r="ML132" s="6"/>
    </row>
    <row r="133" spans="1:350" x14ac:dyDescent="0.25">
      <c r="A133" s="6"/>
      <c r="B133" s="6"/>
      <c r="C133"/>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1"/>
      <c r="DV133" s="11"/>
      <c r="DW133" s="11"/>
      <c r="DX133" s="11"/>
      <c r="DY133" s="11"/>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6"/>
      <c r="GN133" s="6"/>
      <c r="GO133" s="6"/>
      <c r="GP133" s="6"/>
      <c r="GQ133" s="6"/>
      <c r="GR133" s="6"/>
      <c r="GS133" s="6"/>
      <c r="GT133" s="6"/>
      <c r="GU133" s="6"/>
      <c r="GV133" s="6"/>
      <c r="GW133" s="6"/>
      <c r="GX133" s="6"/>
      <c r="GY133" s="6"/>
      <c r="GZ133" s="6"/>
      <c r="HA133" s="6"/>
      <c r="HB133" s="6"/>
      <c r="HC133" s="6"/>
      <c r="HD133" s="6"/>
      <c r="HE133" s="6"/>
      <c r="HF133" s="6"/>
      <c r="HG133" s="6"/>
      <c r="HH133" s="6"/>
      <c r="HI133" s="6"/>
      <c r="HJ133" s="6"/>
      <c r="HK133" s="6"/>
      <c r="HL133" s="6"/>
      <c r="HM133" s="6"/>
      <c r="HN133" s="6"/>
      <c r="HO133" s="6"/>
      <c r="HP133" s="6"/>
      <c r="HQ133" s="6"/>
      <c r="HR133" s="6"/>
      <c r="HS133" s="6"/>
      <c r="HT133" s="6"/>
      <c r="HU133" s="6"/>
      <c r="HV133" s="6"/>
      <c r="HW133" s="6"/>
      <c r="HX133" s="6"/>
      <c r="HY133" s="6"/>
      <c r="HZ133" s="6"/>
      <c r="IA133" s="6"/>
      <c r="IB133" s="6"/>
      <c r="IC133" s="6"/>
      <c r="ID133" s="6"/>
      <c r="IE133" s="6"/>
      <c r="IF133" s="6"/>
      <c r="IG133" s="6"/>
      <c r="IH133" s="6"/>
      <c r="II133" s="6"/>
      <c r="IJ133" s="6"/>
      <c r="IK133" s="6"/>
      <c r="IL133" s="6"/>
      <c r="IM133" s="6"/>
      <c r="IN133" s="6"/>
      <c r="IO133" s="6"/>
      <c r="IP133" s="6"/>
      <c r="IQ133" s="6"/>
      <c r="IR133" s="6"/>
      <c r="IS133" s="6"/>
      <c r="IT133" s="6"/>
      <c r="IU133" s="6"/>
      <c r="IV133" s="6"/>
      <c r="IW133" s="6"/>
      <c r="IX133" s="6"/>
      <c r="IY133" s="6"/>
      <c r="IZ133" s="6"/>
      <c r="JA133" s="6"/>
      <c r="JB133" s="6"/>
      <c r="JC133" s="6"/>
      <c r="JD133" s="6"/>
      <c r="JE133" s="6"/>
      <c r="JF133" s="6"/>
      <c r="JG133" s="6"/>
      <c r="JH133" s="6"/>
      <c r="JI133" s="6"/>
      <c r="JJ133" s="6"/>
      <c r="JK133" s="6"/>
      <c r="JL133" s="6"/>
      <c r="JM133" s="6"/>
      <c r="JN133" s="6"/>
      <c r="JO133" s="6"/>
      <c r="JP133" s="6"/>
      <c r="JQ133" s="6"/>
      <c r="JR133" s="6"/>
      <c r="JS133" s="6"/>
      <c r="JT133" s="6"/>
      <c r="JU133" s="6"/>
      <c r="JV133" s="6"/>
      <c r="JW133" s="6"/>
      <c r="JX133" s="6"/>
      <c r="JY133" s="6"/>
      <c r="JZ133" s="6"/>
      <c r="KA133" s="6"/>
      <c r="KB133" s="6"/>
      <c r="KC133" s="6"/>
      <c r="KD133" s="6"/>
      <c r="KE133" s="6"/>
      <c r="KF133" s="6"/>
      <c r="KG133" s="6"/>
      <c r="KH133" s="6"/>
      <c r="KI133" s="6"/>
      <c r="KJ133" s="6"/>
      <c r="KK133" s="6"/>
      <c r="KL133" s="6"/>
      <c r="KM133" s="6"/>
      <c r="KN133" s="6"/>
      <c r="KO133" s="6"/>
      <c r="KP133" s="6"/>
      <c r="KQ133" s="6"/>
      <c r="KR133" s="6"/>
      <c r="KS133" s="6"/>
      <c r="KT133" s="6"/>
      <c r="KU133" s="6"/>
      <c r="KV133" s="6"/>
      <c r="KW133" s="6"/>
      <c r="KX133" s="6"/>
      <c r="KY133" s="6"/>
      <c r="KZ133" s="6"/>
      <c r="LA133" s="6"/>
      <c r="LB133" s="6"/>
      <c r="LC133" s="6"/>
      <c r="LD133" s="6"/>
      <c r="LE133" s="6"/>
      <c r="LF133" s="6"/>
      <c r="LG133" s="6"/>
      <c r="LH133" s="6"/>
      <c r="LI133" s="6"/>
      <c r="LJ133" s="6"/>
      <c r="LK133" s="6"/>
      <c r="LL133" s="6"/>
      <c r="LM133" s="6"/>
      <c r="LN133" s="6"/>
      <c r="LO133" s="6"/>
      <c r="LP133" s="6"/>
      <c r="LQ133" s="6"/>
      <c r="LR133" s="6"/>
      <c r="LS133" s="6"/>
      <c r="LT133" s="6"/>
      <c r="LU133" s="6"/>
      <c r="LV133" s="6"/>
      <c r="LW133" s="6"/>
      <c r="LX133" s="6"/>
      <c r="LY133" s="6"/>
      <c r="LZ133" s="6"/>
      <c r="MA133" s="6"/>
      <c r="MB133" s="6"/>
      <c r="MC133" s="6"/>
      <c r="MD133" s="6"/>
      <c r="ME133" s="6"/>
      <c r="MF133" s="6"/>
      <c r="MG133" s="6"/>
      <c r="MH133" s="6"/>
      <c r="MI133" s="6"/>
      <c r="MJ133" s="6"/>
      <c r="MK133" s="6"/>
      <c r="ML133" s="6"/>
    </row>
    <row r="134" spans="1:350" x14ac:dyDescent="0.25">
      <c r="A134" s="6"/>
      <c r="B134" s="6"/>
      <c r="C134"/>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6"/>
      <c r="GN134" s="6"/>
      <c r="GO134" s="6"/>
      <c r="GP134" s="6"/>
      <c r="GQ134" s="6"/>
      <c r="GR134" s="6"/>
      <c r="GS134" s="6"/>
      <c r="GT134" s="6"/>
      <c r="GU134" s="6"/>
      <c r="GV134" s="6"/>
      <c r="GW134" s="6"/>
      <c r="GX134" s="6"/>
      <c r="GY134" s="6"/>
      <c r="GZ134" s="6"/>
      <c r="HA134" s="6"/>
      <c r="HB134" s="6"/>
      <c r="HC134" s="6"/>
      <c r="HD134" s="6"/>
      <c r="HE134" s="6"/>
      <c r="HF134" s="6"/>
      <c r="HG134" s="6"/>
      <c r="HH134" s="6"/>
      <c r="HI134" s="6"/>
      <c r="HJ134" s="6"/>
      <c r="HK134" s="6"/>
      <c r="HL134" s="6"/>
      <c r="HM134" s="6"/>
      <c r="HN134" s="6"/>
      <c r="HO134" s="6"/>
      <c r="HP134" s="6"/>
      <c r="HQ134" s="6"/>
      <c r="HR134" s="6"/>
      <c r="HS134" s="6"/>
      <c r="HT134" s="6"/>
      <c r="HU134" s="6"/>
      <c r="HV134" s="6"/>
      <c r="HW134" s="6"/>
      <c r="HX134" s="6"/>
      <c r="HY134" s="6"/>
      <c r="HZ134" s="6"/>
      <c r="IA134" s="6"/>
      <c r="IB134" s="6"/>
      <c r="IC134" s="6"/>
      <c r="ID134" s="6"/>
      <c r="IE134" s="6"/>
      <c r="IF134" s="6"/>
      <c r="IG134" s="6"/>
      <c r="IH134" s="6"/>
      <c r="II134" s="6"/>
      <c r="IJ134" s="6"/>
      <c r="IK134" s="6"/>
      <c r="IL134" s="6"/>
      <c r="IM134" s="6"/>
      <c r="IN134" s="6"/>
      <c r="IO134" s="6"/>
      <c r="IP134" s="6"/>
      <c r="IQ134" s="6"/>
      <c r="IR134" s="6"/>
      <c r="IS134" s="6"/>
      <c r="IT134" s="6"/>
      <c r="IU134" s="6"/>
      <c r="IV134" s="6"/>
      <c r="IW134" s="6"/>
      <c r="IX134" s="6"/>
      <c r="IY134" s="6"/>
      <c r="IZ134" s="6"/>
      <c r="JA134" s="6"/>
      <c r="JB134" s="6"/>
      <c r="JC134" s="6"/>
      <c r="JD134" s="6"/>
      <c r="JE134" s="6"/>
      <c r="JF134" s="6"/>
      <c r="JG134" s="6"/>
      <c r="JH134" s="6"/>
      <c r="JI134" s="6"/>
      <c r="JJ134" s="6"/>
      <c r="JK134" s="6"/>
      <c r="JL134" s="6"/>
      <c r="JM134" s="6"/>
      <c r="JN134" s="6"/>
      <c r="JO134" s="6"/>
      <c r="JP134" s="6"/>
      <c r="JQ134" s="6"/>
      <c r="JR134" s="6"/>
      <c r="JS134" s="6"/>
      <c r="JT134" s="6"/>
      <c r="JU134" s="6"/>
      <c r="JV134" s="6"/>
      <c r="JW134" s="6"/>
      <c r="JX134" s="6"/>
      <c r="JY134" s="6"/>
      <c r="JZ134" s="6"/>
      <c r="KA134" s="6"/>
      <c r="KB134" s="6"/>
      <c r="KC134" s="6"/>
      <c r="KD134" s="6"/>
      <c r="KE134" s="6"/>
      <c r="KF134" s="6"/>
      <c r="KG134" s="6"/>
      <c r="KH134" s="6"/>
      <c r="KI134" s="6"/>
      <c r="KJ134" s="6"/>
      <c r="KK134" s="6"/>
      <c r="KL134" s="6"/>
      <c r="KM134" s="6"/>
      <c r="KN134" s="6"/>
      <c r="KO134" s="6"/>
      <c r="KP134" s="6"/>
      <c r="KQ134" s="6"/>
      <c r="KR134" s="6"/>
      <c r="KS134" s="6"/>
      <c r="KT134" s="6"/>
      <c r="KU134" s="6"/>
      <c r="KV134" s="6"/>
      <c r="KW134" s="6"/>
      <c r="KX134" s="6"/>
      <c r="KY134" s="6"/>
      <c r="KZ134" s="6"/>
      <c r="LA134" s="6"/>
      <c r="LB134" s="6"/>
      <c r="LC134" s="6"/>
      <c r="LD134" s="6"/>
      <c r="LE134" s="6"/>
      <c r="LF134" s="6"/>
      <c r="LG134" s="6"/>
      <c r="LH134" s="6"/>
      <c r="LI134" s="6"/>
      <c r="LJ134" s="6"/>
      <c r="LK134" s="6"/>
      <c r="LL134" s="6"/>
      <c r="LM134" s="6"/>
      <c r="LN134" s="6"/>
      <c r="LO134" s="6"/>
      <c r="LP134" s="6"/>
      <c r="LQ134" s="6"/>
      <c r="LR134" s="6"/>
      <c r="LS134" s="6"/>
      <c r="LT134" s="6"/>
      <c r="LU134" s="6"/>
      <c r="LV134" s="6"/>
      <c r="LW134" s="6"/>
      <c r="LX134" s="6"/>
      <c r="LY134" s="6"/>
      <c r="LZ134" s="6"/>
      <c r="MA134" s="6"/>
      <c r="MB134" s="6"/>
      <c r="MC134" s="6"/>
      <c r="MD134" s="6"/>
      <c r="ME134" s="6"/>
      <c r="MF134" s="6"/>
      <c r="MG134" s="6"/>
      <c r="MH134" s="6"/>
      <c r="MI134" s="6"/>
      <c r="MJ134" s="6"/>
      <c r="MK134" s="6"/>
      <c r="ML134" s="6"/>
    </row>
    <row r="135" spans="1:350"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K135" s="6"/>
      <c r="AL135" s="6"/>
      <c r="AM135" s="6"/>
      <c r="AN135" s="6"/>
      <c r="AO135" s="6"/>
      <c r="AP135" s="6"/>
      <c r="AQ135" s="6"/>
      <c r="AS135" s="6"/>
      <c r="AT135" s="6"/>
      <c r="AU135" s="6"/>
      <c r="AV135" s="6"/>
      <c r="AW135" s="6"/>
      <c r="AX135" s="6"/>
      <c r="AY135" s="6"/>
      <c r="BA135" s="6"/>
      <c r="BB135" s="6"/>
      <c r="BC135" s="6"/>
      <c r="BD135" s="6"/>
      <c r="BE135" s="6"/>
      <c r="BF135" s="6"/>
      <c r="BG135" s="6"/>
      <c r="BI135" s="6"/>
      <c r="BJ135" s="6"/>
      <c r="BK135" s="6"/>
      <c r="BL135" s="6"/>
      <c r="BM135" s="6"/>
      <c r="BN135" s="6"/>
      <c r="BO135" s="6"/>
      <c r="BP135" s="6"/>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1"/>
      <c r="DV135" s="11"/>
      <c r="DW135" s="11"/>
      <c r="DX135" s="11"/>
      <c r="DY135" s="11"/>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6"/>
      <c r="GN135" s="6"/>
      <c r="GO135" s="6"/>
      <c r="GP135" s="6"/>
      <c r="GQ135" s="6"/>
      <c r="GR135" s="6"/>
      <c r="GS135" s="6"/>
      <c r="GT135" s="6"/>
      <c r="GU135" s="6"/>
      <c r="GV135" s="6"/>
      <c r="GW135" s="6"/>
      <c r="GX135" s="6"/>
      <c r="GY135" s="6"/>
      <c r="GZ135" s="6"/>
      <c r="HA135" s="6"/>
      <c r="HB135" s="6"/>
      <c r="HC135" s="6"/>
      <c r="HD135" s="6"/>
      <c r="HE135" s="6"/>
      <c r="HF135" s="6"/>
      <c r="HG135" s="6"/>
      <c r="HH135" s="6"/>
      <c r="HI135" s="6"/>
      <c r="HJ135" s="6"/>
      <c r="HK135" s="6"/>
      <c r="HL135" s="6"/>
      <c r="HM135" s="6"/>
      <c r="HN135" s="6"/>
      <c r="HO135" s="6"/>
      <c r="HP135" s="6"/>
      <c r="HQ135" s="6"/>
      <c r="HR135" s="6"/>
      <c r="HS135" s="6"/>
      <c r="HT135" s="6"/>
      <c r="HU135" s="6"/>
      <c r="HV135" s="6"/>
      <c r="HW135" s="6"/>
      <c r="HX135" s="6"/>
      <c r="HY135" s="6"/>
      <c r="HZ135" s="6"/>
      <c r="IA135" s="6"/>
      <c r="IB135" s="6"/>
      <c r="IC135" s="6"/>
      <c r="ID135" s="6"/>
      <c r="IE135" s="6"/>
      <c r="IF135" s="6"/>
      <c r="IG135" s="6"/>
      <c r="IH135" s="6"/>
      <c r="II135" s="6"/>
      <c r="IJ135" s="6"/>
      <c r="IK135" s="6"/>
      <c r="IL135" s="6"/>
      <c r="IM135" s="6"/>
      <c r="IN135" s="6"/>
      <c r="IO135" s="6"/>
      <c r="IP135" s="6"/>
      <c r="IQ135" s="6"/>
      <c r="IR135" s="6"/>
      <c r="IS135" s="6"/>
      <c r="IT135" s="6"/>
      <c r="IU135" s="6"/>
      <c r="IV135" s="6"/>
      <c r="IW135" s="6"/>
      <c r="IX135" s="6"/>
      <c r="IY135" s="6"/>
      <c r="IZ135" s="6"/>
      <c r="JA135" s="6"/>
      <c r="JB135" s="6"/>
      <c r="JC135" s="6"/>
      <c r="JD135" s="6"/>
      <c r="JE135" s="6"/>
      <c r="JF135" s="6"/>
      <c r="JG135" s="6"/>
      <c r="JH135" s="6"/>
      <c r="JI135" s="6"/>
      <c r="JJ135" s="6"/>
      <c r="JK135" s="6"/>
      <c r="JL135" s="6"/>
      <c r="JM135" s="6"/>
      <c r="JN135" s="6"/>
      <c r="JO135" s="6"/>
      <c r="JP135" s="6"/>
      <c r="JQ135" s="6"/>
      <c r="JR135" s="6"/>
      <c r="JS135" s="6"/>
      <c r="JT135" s="6"/>
      <c r="JU135" s="6"/>
      <c r="JV135" s="6"/>
      <c r="JW135" s="6"/>
      <c r="JX135" s="6"/>
      <c r="JY135" s="6"/>
      <c r="JZ135" s="6"/>
      <c r="KA135" s="6"/>
      <c r="KB135" s="6"/>
      <c r="KC135" s="6"/>
      <c r="KD135" s="6"/>
      <c r="KE135" s="6"/>
      <c r="KF135" s="6"/>
      <c r="KG135" s="6"/>
      <c r="KH135" s="6"/>
      <c r="KI135" s="6"/>
      <c r="KJ135" s="6"/>
      <c r="KK135" s="6"/>
      <c r="KL135" s="6"/>
      <c r="KM135" s="6"/>
      <c r="KN135" s="6"/>
      <c r="KO135" s="6"/>
      <c r="KP135" s="6"/>
      <c r="KQ135" s="6"/>
      <c r="KR135" s="6"/>
      <c r="KS135" s="6"/>
      <c r="KT135" s="6"/>
      <c r="KU135" s="6"/>
      <c r="KV135" s="6"/>
      <c r="KW135" s="6"/>
      <c r="KX135" s="6"/>
      <c r="KY135" s="6"/>
      <c r="KZ135" s="6"/>
      <c r="LA135" s="6"/>
      <c r="LB135" s="6"/>
      <c r="LC135" s="6"/>
      <c r="LD135" s="6"/>
      <c r="LE135" s="6"/>
      <c r="LF135" s="6"/>
      <c r="LG135" s="6"/>
      <c r="LH135" s="6"/>
      <c r="LI135" s="6"/>
      <c r="LJ135" s="6"/>
      <c r="LK135" s="6"/>
      <c r="LL135" s="6"/>
      <c r="LM135" s="6"/>
      <c r="LN135" s="6"/>
      <c r="LO135" s="6"/>
      <c r="LP135" s="6"/>
      <c r="LQ135" s="6"/>
      <c r="LR135" s="6"/>
      <c r="LS135" s="6"/>
      <c r="LT135" s="6"/>
      <c r="LU135" s="6"/>
      <c r="LV135" s="6"/>
      <c r="LW135" s="6"/>
      <c r="LX135" s="6"/>
      <c r="LY135" s="6"/>
      <c r="LZ135" s="6"/>
      <c r="MA135" s="6"/>
      <c r="MB135" s="6"/>
      <c r="MC135" s="6"/>
      <c r="MD135" s="6"/>
      <c r="ME135" s="6"/>
      <c r="MF135" s="6"/>
      <c r="MG135" s="6"/>
      <c r="MH135" s="6"/>
      <c r="MI135" s="6"/>
      <c r="MJ135" s="6"/>
      <c r="MK135" s="6"/>
      <c r="ML135" s="6"/>
    </row>
    <row r="136" spans="1:350"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K136" s="6"/>
      <c r="AL136" s="6"/>
      <c r="AM136" s="6"/>
      <c r="AN136" s="6"/>
      <c r="AO136" s="6"/>
      <c r="AP136" s="6"/>
      <c r="AQ136" s="6"/>
      <c r="AS136" s="6"/>
      <c r="AT136" s="6"/>
      <c r="AU136" s="6"/>
      <c r="AV136" s="6"/>
      <c r="AW136" s="6"/>
      <c r="AX136" s="6"/>
      <c r="AY136" s="6"/>
      <c r="BA136" s="6"/>
      <c r="BB136" s="6"/>
      <c r="BC136" s="6"/>
      <c r="BD136" s="6"/>
      <c r="BE136" s="6"/>
      <c r="BF136" s="6"/>
      <c r="BG136" s="6"/>
      <c r="BI136" s="6"/>
      <c r="BJ136" s="6"/>
      <c r="BK136" s="6"/>
      <c r="BL136" s="6"/>
      <c r="BM136" s="6"/>
      <c r="BN136" s="6"/>
      <c r="BO136" s="6"/>
      <c r="BP136" s="6"/>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6"/>
      <c r="GN136" s="6"/>
      <c r="GO136" s="6"/>
      <c r="GP136" s="6"/>
      <c r="GQ136" s="6"/>
      <c r="GR136" s="6"/>
      <c r="GS136" s="6"/>
      <c r="GT136" s="6"/>
      <c r="GU136" s="6"/>
      <c r="GV136" s="6"/>
      <c r="GW136" s="6"/>
      <c r="GX136" s="6"/>
      <c r="GY136" s="6"/>
      <c r="GZ136" s="6"/>
      <c r="HA136" s="6"/>
      <c r="HB136" s="6"/>
      <c r="HC136" s="6"/>
      <c r="HD136" s="6"/>
      <c r="HE136" s="6"/>
      <c r="HF136" s="6"/>
      <c r="HG136" s="6"/>
      <c r="HH136" s="6"/>
      <c r="HI136" s="6"/>
      <c r="HJ136" s="6"/>
      <c r="HK136" s="6"/>
      <c r="HL136" s="6"/>
      <c r="HM136" s="6"/>
      <c r="HN136" s="6"/>
      <c r="HO136" s="6"/>
      <c r="HP136" s="6"/>
      <c r="HQ136" s="6"/>
      <c r="HR136" s="6"/>
      <c r="HS136" s="6"/>
      <c r="HT136" s="6"/>
      <c r="HU136" s="6"/>
      <c r="HV136" s="6"/>
      <c r="HW136" s="6"/>
      <c r="HX136" s="6"/>
      <c r="HY136" s="6"/>
      <c r="HZ136" s="6"/>
      <c r="IA136" s="6"/>
      <c r="IB136" s="6"/>
      <c r="IC136" s="6"/>
      <c r="ID136" s="6"/>
      <c r="IE136" s="6"/>
      <c r="IF136" s="6"/>
      <c r="IG136" s="6"/>
      <c r="IH136" s="6"/>
      <c r="II136" s="6"/>
      <c r="IJ136" s="6"/>
      <c r="IK136" s="6"/>
      <c r="IL136" s="6"/>
      <c r="IM136" s="6"/>
      <c r="IN136" s="6"/>
      <c r="IO136" s="6"/>
      <c r="IP136" s="6"/>
      <c r="IQ136" s="6"/>
      <c r="IR136" s="6"/>
      <c r="IS136" s="6"/>
      <c r="IT136" s="6"/>
      <c r="IU136" s="6"/>
      <c r="IV136" s="6"/>
      <c r="IW136" s="6"/>
      <c r="IX136" s="6"/>
      <c r="IY136" s="6"/>
      <c r="IZ136" s="6"/>
      <c r="JA136" s="6"/>
      <c r="JB136" s="6"/>
      <c r="JC136" s="6"/>
      <c r="JD136" s="6"/>
      <c r="JE136" s="6"/>
      <c r="JF136" s="6"/>
      <c r="JG136" s="6"/>
      <c r="JH136" s="6"/>
      <c r="JI136" s="6"/>
      <c r="JJ136" s="6"/>
      <c r="JK136" s="6"/>
      <c r="JL136" s="6"/>
      <c r="JM136" s="6"/>
      <c r="JN136" s="6"/>
      <c r="JO136" s="6"/>
      <c r="JP136" s="6"/>
      <c r="JQ136" s="6"/>
      <c r="JR136" s="6"/>
      <c r="JS136" s="6"/>
      <c r="JT136" s="6"/>
      <c r="JU136" s="6"/>
      <c r="JV136" s="6"/>
      <c r="JW136" s="6"/>
      <c r="JX136" s="6"/>
      <c r="JY136" s="6"/>
      <c r="JZ136" s="6"/>
      <c r="KA136" s="6"/>
      <c r="KB136" s="6"/>
      <c r="KC136" s="6"/>
      <c r="KD136" s="6"/>
      <c r="KE136" s="6"/>
      <c r="KF136" s="6"/>
      <c r="KG136" s="6"/>
      <c r="KH136" s="6"/>
      <c r="KI136" s="6"/>
      <c r="KJ136" s="6"/>
      <c r="KK136" s="6"/>
      <c r="KL136" s="6"/>
      <c r="KM136" s="6"/>
      <c r="KN136" s="6"/>
      <c r="KO136" s="6"/>
      <c r="KP136" s="6"/>
      <c r="KQ136" s="6"/>
      <c r="KR136" s="6"/>
      <c r="KS136" s="6"/>
      <c r="KT136" s="6"/>
      <c r="KU136" s="6"/>
      <c r="KV136" s="6"/>
      <c r="KW136" s="6"/>
      <c r="KX136" s="6"/>
      <c r="KY136" s="6"/>
      <c r="KZ136" s="6"/>
      <c r="LA136" s="6"/>
      <c r="LB136" s="6"/>
      <c r="LC136" s="6"/>
      <c r="LD136" s="6"/>
      <c r="LE136" s="6"/>
      <c r="LF136" s="6"/>
      <c r="LG136" s="6"/>
      <c r="LH136" s="6"/>
      <c r="LI136" s="6"/>
      <c r="LJ136" s="6"/>
      <c r="LK136" s="6"/>
      <c r="LL136" s="6"/>
      <c r="LM136" s="6"/>
      <c r="LN136" s="6"/>
      <c r="LO136" s="6"/>
      <c r="LP136" s="6"/>
      <c r="LQ136" s="6"/>
      <c r="LR136" s="6"/>
      <c r="LS136" s="6"/>
      <c r="LT136" s="6"/>
      <c r="LU136" s="6"/>
      <c r="LV136" s="6"/>
      <c r="LW136" s="6"/>
      <c r="LX136" s="6"/>
      <c r="LY136" s="6"/>
      <c r="LZ136" s="6"/>
      <c r="MA136" s="6"/>
      <c r="MB136" s="6"/>
      <c r="MC136" s="6"/>
      <c r="MD136" s="6"/>
      <c r="ME136" s="6"/>
      <c r="MF136" s="6"/>
      <c r="MG136" s="6"/>
      <c r="MH136" s="6"/>
      <c r="MI136" s="6"/>
      <c r="MJ136" s="6"/>
      <c r="MK136" s="6"/>
      <c r="ML136" s="6"/>
    </row>
    <row r="137" spans="1:350" x14ac:dyDescent="0.25">
      <c r="A137" s="6"/>
      <c r="C137"/>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1"/>
      <c r="DU137" s="11"/>
      <c r="DV137" s="11"/>
      <c r="DW137" s="11"/>
      <c r="DX137" s="11"/>
      <c r="DY137" s="11"/>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6"/>
      <c r="GN137" s="6"/>
      <c r="GO137" s="6"/>
      <c r="GP137" s="6"/>
      <c r="GQ137" s="6"/>
      <c r="GR137" s="6"/>
      <c r="GS137" s="6"/>
      <c r="GT137" s="6"/>
      <c r="GU137" s="6"/>
      <c r="GV137" s="6"/>
      <c r="GW137" s="6"/>
      <c r="GX137" s="6"/>
      <c r="GY137" s="6"/>
      <c r="GZ137" s="6"/>
      <c r="HA137" s="6"/>
      <c r="HB137" s="6"/>
      <c r="HC137" s="6"/>
      <c r="HD137" s="6"/>
      <c r="HE137" s="6"/>
      <c r="HF137" s="6"/>
      <c r="HG137" s="6"/>
      <c r="HH137" s="6"/>
      <c r="HI137" s="6"/>
      <c r="HJ137" s="6"/>
      <c r="HK137" s="6"/>
      <c r="HL137" s="6"/>
      <c r="HM137" s="6"/>
      <c r="HN137" s="6"/>
      <c r="HO137" s="6"/>
      <c r="HP137" s="6"/>
      <c r="HQ137" s="6"/>
      <c r="HR137" s="6"/>
      <c r="HS137" s="6"/>
      <c r="HT137" s="6"/>
      <c r="HU137" s="6"/>
      <c r="HV137" s="6"/>
      <c r="HW137" s="6"/>
      <c r="HX137" s="6"/>
      <c r="HY137" s="6"/>
      <c r="HZ137" s="6"/>
      <c r="IA137" s="6"/>
      <c r="IB137" s="6"/>
      <c r="IC137" s="6"/>
      <c r="ID137" s="6"/>
      <c r="IE137" s="6"/>
      <c r="IF137" s="6"/>
      <c r="IG137" s="6"/>
      <c r="IH137" s="6"/>
      <c r="II137" s="6"/>
      <c r="IJ137" s="6"/>
      <c r="IK137" s="6"/>
      <c r="IL137" s="6"/>
      <c r="IM137" s="6"/>
      <c r="IN137" s="6"/>
      <c r="IO137" s="6"/>
      <c r="IP137" s="6"/>
      <c r="IQ137" s="6"/>
      <c r="IR137" s="6"/>
      <c r="IS137" s="6"/>
      <c r="IT137" s="6"/>
      <c r="IU137" s="6"/>
      <c r="IV137" s="6"/>
      <c r="IW137" s="6"/>
      <c r="IX137" s="6"/>
      <c r="IY137" s="6"/>
      <c r="IZ137" s="6"/>
      <c r="JA137" s="6"/>
      <c r="JB137" s="6"/>
      <c r="JC137" s="6"/>
      <c r="JD137" s="6"/>
      <c r="JE137" s="6"/>
      <c r="JF137" s="6"/>
      <c r="JG137" s="6"/>
      <c r="JH137" s="6"/>
      <c r="JI137" s="6"/>
      <c r="JJ137" s="6"/>
      <c r="JK137" s="6"/>
      <c r="JL137" s="6"/>
      <c r="JM137" s="6"/>
      <c r="JN137" s="6"/>
      <c r="JO137" s="6"/>
      <c r="JP137" s="6"/>
      <c r="JQ137" s="6"/>
      <c r="JR137" s="6"/>
      <c r="JS137" s="6"/>
      <c r="JT137" s="6"/>
      <c r="JU137" s="6"/>
      <c r="JV137" s="6"/>
      <c r="JW137" s="6"/>
      <c r="JX137" s="6"/>
      <c r="JY137" s="6"/>
      <c r="JZ137" s="6"/>
      <c r="KA137" s="6"/>
      <c r="KB137" s="6"/>
      <c r="KC137" s="6"/>
      <c r="KD137" s="6"/>
      <c r="KE137" s="6"/>
      <c r="KF137" s="6"/>
      <c r="KG137" s="6"/>
      <c r="KH137" s="6"/>
      <c r="KI137" s="6"/>
      <c r="KJ137" s="6"/>
      <c r="KK137" s="6"/>
      <c r="KL137" s="6"/>
      <c r="KM137" s="6"/>
      <c r="KN137" s="6"/>
      <c r="KO137" s="6"/>
      <c r="KP137" s="6"/>
      <c r="KQ137" s="6"/>
      <c r="KR137" s="6"/>
      <c r="KS137" s="6"/>
      <c r="KT137" s="6"/>
      <c r="KU137" s="6"/>
      <c r="KV137" s="6"/>
      <c r="KW137" s="6"/>
      <c r="KX137" s="6"/>
      <c r="KY137" s="6"/>
      <c r="KZ137" s="6"/>
      <c r="LA137" s="6"/>
      <c r="LB137" s="6"/>
      <c r="LC137" s="6"/>
      <c r="LD137" s="6"/>
      <c r="LE137" s="6"/>
      <c r="LF137" s="6"/>
      <c r="LG137" s="6"/>
      <c r="LH137" s="6"/>
      <c r="LI137" s="6"/>
      <c r="LJ137" s="6"/>
      <c r="LK137" s="6"/>
      <c r="LL137" s="6"/>
      <c r="LM137" s="6"/>
      <c r="LN137" s="6"/>
      <c r="LO137" s="6"/>
      <c r="LP137" s="6"/>
      <c r="LQ137" s="6"/>
      <c r="LR137" s="6"/>
      <c r="LS137" s="6"/>
      <c r="LT137" s="6"/>
      <c r="LU137" s="6"/>
      <c r="LV137" s="6"/>
      <c r="LW137" s="6"/>
      <c r="LX137" s="6"/>
      <c r="LY137" s="6"/>
      <c r="LZ137" s="6"/>
      <c r="MA137" s="6"/>
      <c r="MB137" s="6"/>
      <c r="MC137" s="6"/>
      <c r="MD137" s="6"/>
      <c r="ME137" s="6"/>
      <c r="MF137" s="6"/>
      <c r="MG137" s="6"/>
      <c r="MH137" s="6"/>
      <c r="MI137" s="6"/>
      <c r="MJ137" s="6"/>
      <c r="MK137" s="6"/>
      <c r="ML137" s="6"/>
    </row>
    <row r="138" spans="1:350" x14ac:dyDescent="0.25">
      <c r="A138" s="6"/>
      <c r="C138"/>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6"/>
      <c r="GN138" s="6"/>
      <c r="GO138" s="6"/>
      <c r="GP138" s="6"/>
      <c r="GQ138" s="6"/>
      <c r="GR138" s="6"/>
      <c r="GS138" s="6"/>
      <c r="GT138" s="6"/>
      <c r="GU138" s="6"/>
      <c r="GV138" s="6"/>
      <c r="GW138" s="6"/>
      <c r="GX138" s="6"/>
      <c r="GY138" s="6"/>
      <c r="GZ138" s="6"/>
      <c r="HA138" s="6"/>
      <c r="HB138" s="6"/>
      <c r="HC138" s="6"/>
      <c r="HD138" s="6"/>
      <c r="HE138" s="6"/>
      <c r="HF138" s="6"/>
      <c r="HG138" s="6"/>
      <c r="HH138" s="6"/>
      <c r="HI138" s="6"/>
      <c r="HJ138" s="6"/>
      <c r="HK138" s="6"/>
      <c r="HL138" s="6"/>
      <c r="HM138" s="6"/>
      <c r="HN138" s="6"/>
      <c r="HO138" s="6"/>
      <c r="HP138" s="6"/>
      <c r="HQ138" s="6"/>
      <c r="HR138" s="6"/>
      <c r="HS138" s="6"/>
      <c r="HT138" s="6"/>
      <c r="HU138" s="6"/>
      <c r="HV138" s="6"/>
      <c r="HW138" s="6"/>
      <c r="HX138" s="6"/>
      <c r="HY138" s="6"/>
      <c r="HZ138" s="6"/>
      <c r="IA138" s="6"/>
      <c r="IB138" s="6"/>
      <c r="IC138" s="6"/>
      <c r="ID138" s="6"/>
      <c r="IE138" s="6"/>
      <c r="IF138" s="6"/>
      <c r="IG138" s="6"/>
      <c r="IH138" s="6"/>
      <c r="II138" s="6"/>
      <c r="IJ138" s="6"/>
      <c r="IK138" s="6"/>
      <c r="IL138" s="6"/>
      <c r="IM138" s="6"/>
      <c r="IN138" s="6"/>
      <c r="IO138" s="6"/>
      <c r="IP138" s="6"/>
      <c r="IQ138" s="6"/>
      <c r="IR138" s="6"/>
      <c r="IS138" s="6"/>
      <c r="IT138" s="6"/>
      <c r="IU138" s="6"/>
      <c r="IV138" s="6"/>
      <c r="IW138" s="6"/>
      <c r="IX138" s="6"/>
      <c r="IY138" s="6"/>
      <c r="IZ138" s="6"/>
      <c r="JA138" s="6"/>
      <c r="JB138" s="6"/>
      <c r="JC138" s="6"/>
      <c r="JD138" s="6"/>
      <c r="JE138" s="6"/>
      <c r="JF138" s="6"/>
      <c r="JG138" s="6"/>
      <c r="JH138" s="6"/>
      <c r="JI138" s="6"/>
      <c r="JJ138" s="6"/>
      <c r="JK138" s="6"/>
      <c r="JL138" s="6"/>
      <c r="JM138" s="6"/>
      <c r="JN138" s="6"/>
      <c r="JO138" s="6"/>
      <c r="JP138" s="6"/>
      <c r="JQ138" s="6"/>
      <c r="JR138" s="6"/>
      <c r="JS138" s="6"/>
      <c r="JT138" s="6"/>
      <c r="JU138" s="6"/>
      <c r="JV138" s="6"/>
      <c r="JW138" s="6"/>
      <c r="JX138" s="6"/>
      <c r="JY138" s="6"/>
      <c r="JZ138" s="6"/>
      <c r="KA138" s="6"/>
      <c r="KB138" s="6"/>
      <c r="KC138" s="6"/>
      <c r="KD138" s="6"/>
      <c r="KE138" s="6"/>
      <c r="KF138" s="6"/>
      <c r="KG138" s="6"/>
      <c r="KH138" s="6"/>
      <c r="KI138" s="6"/>
      <c r="KJ138" s="6"/>
      <c r="KK138" s="6"/>
      <c r="KL138" s="6"/>
      <c r="KM138" s="6"/>
      <c r="KN138" s="6"/>
      <c r="KO138" s="6"/>
      <c r="KP138" s="6"/>
      <c r="KQ138" s="6"/>
      <c r="KR138" s="6"/>
      <c r="KS138" s="6"/>
      <c r="KT138" s="6"/>
      <c r="KU138" s="6"/>
      <c r="KV138" s="6"/>
      <c r="KW138" s="6"/>
      <c r="KX138" s="6"/>
      <c r="KY138" s="6"/>
      <c r="KZ138" s="6"/>
      <c r="LA138" s="6"/>
      <c r="LB138" s="6"/>
      <c r="LC138" s="6"/>
      <c r="LD138" s="6"/>
      <c r="LE138" s="6"/>
      <c r="LF138" s="6"/>
      <c r="LG138" s="6"/>
      <c r="LH138" s="6"/>
      <c r="LI138" s="6"/>
      <c r="LJ138" s="6"/>
      <c r="LK138" s="6"/>
      <c r="LL138" s="6"/>
      <c r="LM138" s="6"/>
      <c r="LN138" s="6"/>
      <c r="LO138" s="6"/>
      <c r="LP138" s="6"/>
      <c r="LQ138" s="6"/>
      <c r="LR138" s="6"/>
      <c r="LS138" s="6"/>
      <c r="LT138" s="6"/>
      <c r="LU138" s="6"/>
      <c r="LV138" s="6"/>
      <c r="LW138" s="6"/>
      <c r="LX138" s="6"/>
      <c r="LY138" s="6"/>
      <c r="LZ138" s="6"/>
      <c r="MA138" s="6"/>
      <c r="MB138" s="6"/>
      <c r="MC138" s="6"/>
      <c r="MD138" s="6"/>
      <c r="ME138" s="6"/>
      <c r="MF138" s="6"/>
      <c r="MG138" s="6"/>
      <c r="MH138" s="6"/>
      <c r="MI138" s="6"/>
      <c r="MJ138" s="6"/>
      <c r="MK138" s="6"/>
      <c r="ML138" s="6"/>
    </row>
    <row r="139" spans="1:350" x14ac:dyDescent="0.25">
      <c r="A139" s="6"/>
      <c r="C139"/>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1"/>
      <c r="DV139" s="11"/>
      <c r="DW139" s="11"/>
      <c r="DX139" s="11"/>
      <c r="DY139" s="11"/>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c r="IW139" s="6"/>
      <c r="IX139" s="6"/>
      <c r="IY139" s="6"/>
      <c r="IZ139" s="6"/>
      <c r="JA139" s="6"/>
      <c r="JB139" s="6"/>
      <c r="JC139" s="6"/>
      <c r="JD139" s="6"/>
      <c r="JE139" s="6"/>
      <c r="JF139" s="6"/>
      <c r="JG139" s="6"/>
      <c r="JH139" s="6"/>
      <c r="JI139" s="6"/>
      <c r="JJ139" s="6"/>
      <c r="JK139" s="6"/>
      <c r="JL139" s="6"/>
      <c r="JM139" s="6"/>
      <c r="JN139" s="6"/>
      <c r="JO139" s="6"/>
      <c r="JP139" s="6"/>
      <c r="JQ139" s="6"/>
      <c r="JR139" s="6"/>
      <c r="JS139" s="6"/>
      <c r="JT139" s="6"/>
      <c r="JU139" s="6"/>
      <c r="JV139" s="6"/>
      <c r="JW139" s="6"/>
      <c r="JX139" s="6"/>
      <c r="JY139" s="6"/>
      <c r="JZ139" s="6"/>
      <c r="KA139" s="6"/>
      <c r="KB139" s="6"/>
      <c r="KC139" s="6"/>
      <c r="KD139" s="6"/>
      <c r="KE139" s="6"/>
      <c r="KF139" s="6"/>
      <c r="KG139" s="6"/>
      <c r="KH139" s="6"/>
      <c r="KI139" s="6"/>
      <c r="KJ139" s="6"/>
      <c r="KK139" s="6"/>
      <c r="KL139" s="6"/>
      <c r="KM139" s="6"/>
      <c r="KN139" s="6"/>
      <c r="KO139" s="6"/>
      <c r="KP139" s="6"/>
      <c r="KQ139" s="6"/>
      <c r="KR139" s="6"/>
      <c r="KS139" s="6"/>
      <c r="KT139" s="6"/>
      <c r="KU139" s="6"/>
      <c r="KV139" s="6"/>
      <c r="KW139" s="6"/>
      <c r="KX139" s="6"/>
      <c r="KY139" s="6"/>
      <c r="KZ139" s="6"/>
      <c r="LA139" s="6"/>
      <c r="LB139" s="6"/>
      <c r="LC139" s="6"/>
      <c r="LD139" s="6"/>
      <c r="LE139" s="6"/>
      <c r="LF139" s="6"/>
      <c r="LG139" s="6"/>
      <c r="LH139" s="6"/>
      <c r="LI139" s="6"/>
      <c r="LJ139" s="6"/>
      <c r="LK139" s="6"/>
      <c r="LL139" s="6"/>
      <c r="LM139" s="6"/>
      <c r="LN139" s="6"/>
      <c r="LO139" s="6"/>
      <c r="LP139" s="6"/>
      <c r="LQ139" s="6"/>
      <c r="LR139" s="6"/>
      <c r="LS139" s="6"/>
      <c r="LT139" s="6"/>
      <c r="LU139" s="6"/>
      <c r="LV139" s="6"/>
      <c r="LW139" s="6"/>
      <c r="LX139" s="6"/>
      <c r="LY139" s="6"/>
      <c r="LZ139" s="6"/>
      <c r="MA139" s="6"/>
      <c r="MB139" s="6"/>
      <c r="MC139" s="6"/>
      <c r="MD139" s="6"/>
      <c r="ME139" s="6"/>
      <c r="MF139" s="6"/>
      <c r="MG139" s="6"/>
      <c r="MH139" s="6"/>
      <c r="MI139" s="6"/>
      <c r="MJ139" s="6"/>
      <c r="MK139" s="6"/>
      <c r="ML139" s="6"/>
    </row>
    <row r="140" spans="1:350" x14ac:dyDescent="0.25">
      <c r="A140" s="6"/>
      <c r="C140"/>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6"/>
      <c r="GN140" s="6"/>
      <c r="GO140" s="6"/>
      <c r="GP140" s="6"/>
      <c r="GQ140" s="6"/>
      <c r="GR140" s="6"/>
      <c r="GS140" s="6"/>
      <c r="GT140" s="6"/>
      <c r="GU140" s="6"/>
      <c r="GV140" s="6"/>
      <c r="GW140" s="6"/>
      <c r="GX140" s="6"/>
      <c r="GY140" s="6"/>
      <c r="GZ140" s="6"/>
      <c r="HA140" s="6"/>
      <c r="HB140" s="6"/>
      <c r="HC140" s="6"/>
      <c r="HD140" s="6"/>
      <c r="HE140" s="6"/>
      <c r="HF140" s="6"/>
      <c r="HG140" s="6"/>
      <c r="HH140" s="6"/>
      <c r="HI140" s="6"/>
      <c r="HJ140" s="6"/>
      <c r="HK140" s="6"/>
      <c r="HL140" s="6"/>
      <c r="HM140" s="6"/>
      <c r="HN140" s="6"/>
      <c r="HO140" s="6"/>
      <c r="HP140" s="6"/>
      <c r="HQ140" s="6"/>
      <c r="HR140" s="6"/>
      <c r="HS140" s="6"/>
      <c r="HT140" s="6"/>
      <c r="HU140" s="6"/>
      <c r="HV140" s="6"/>
      <c r="HW140" s="6"/>
      <c r="HX140" s="6"/>
      <c r="HY140" s="6"/>
      <c r="HZ140" s="6"/>
      <c r="IA140" s="6"/>
      <c r="IB140" s="6"/>
      <c r="IC140" s="6"/>
      <c r="ID140" s="6"/>
      <c r="IE140" s="6"/>
      <c r="IF140" s="6"/>
      <c r="IG140" s="6"/>
      <c r="IH140" s="6"/>
      <c r="II140" s="6"/>
      <c r="IJ140" s="6"/>
      <c r="IK140" s="6"/>
      <c r="IL140" s="6"/>
      <c r="IM140" s="6"/>
      <c r="IN140" s="6"/>
      <c r="IO140" s="6"/>
      <c r="IP140" s="6"/>
      <c r="IQ140" s="6"/>
      <c r="IR140" s="6"/>
      <c r="IS140" s="6"/>
      <c r="IT140" s="6"/>
      <c r="IU140" s="6"/>
      <c r="IV140" s="6"/>
      <c r="IW140" s="6"/>
      <c r="IX140" s="6"/>
      <c r="IY140" s="6"/>
      <c r="IZ140" s="6"/>
      <c r="JA140" s="6"/>
      <c r="JB140" s="6"/>
      <c r="JC140" s="6"/>
      <c r="JD140" s="6"/>
      <c r="JE140" s="6"/>
      <c r="JF140" s="6"/>
      <c r="JG140" s="6"/>
      <c r="JH140" s="6"/>
      <c r="JI140" s="6"/>
      <c r="JJ140" s="6"/>
      <c r="JK140" s="6"/>
      <c r="JL140" s="6"/>
      <c r="JM140" s="6"/>
      <c r="JN140" s="6"/>
      <c r="JO140" s="6"/>
      <c r="JP140" s="6"/>
      <c r="JQ140" s="6"/>
      <c r="JR140" s="6"/>
      <c r="JS140" s="6"/>
      <c r="JT140" s="6"/>
      <c r="JU140" s="6"/>
      <c r="JV140" s="6"/>
      <c r="JW140" s="6"/>
      <c r="JX140" s="6"/>
      <c r="JY140" s="6"/>
      <c r="JZ140" s="6"/>
      <c r="KA140" s="6"/>
      <c r="KB140" s="6"/>
      <c r="KC140" s="6"/>
      <c r="KD140" s="6"/>
      <c r="KE140" s="6"/>
      <c r="KF140" s="6"/>
      <c r="KG140" s="6"/>
      <c r="KH140" s="6"/>
      <c r="KI140" s="6"/>
      <c r="KJ140" s="6"/>
      <c r="KK140" s="6"/>
      <c r="KL140" s="6"/>
      <c r="KM140" s="6"/>
      <c r="KN140" s="6"/>
      <c r="KO140" s="6"/>
      <c r="KP140" s="6"/>
      <c r="KQ140" s="6"/>
      <c r="KR140" s="6"/>
      <c r="KS140" s="6"/>
      <c r="KT140" s="6"/>
      <c r="KU140" s="6"/>
      <c r="KV140" s="6"/>
      <c r="KW140" s="6"/>
      <c r="KX140" s="6"/>
      <c r="KY140" s="6"/>
      <c r="KZ140" s="6"/>
      <c r="LA140" s="6"/>
      <c r="LB140" s="6"/>
      <c r="LC140" s="6"/>
      <c r="LD140" s="6"/>
      <c r="LE140" s="6"/>
      <c r="LF140" s="6"/>
      <c r="LG140" s="6"/>
      <c r="LH140" s="6"/>
      <c r="LI140" s="6"/>
      <c r="LJ140" s="6"/>
      <c r="LK140" s="6"/>
      <c r="LL140" s="6"/>
      <c r="LM140" s="6"/>
      <c r="LN140" s="6"/>
      <c r="LO140" s="6"/>
      <c r="LP140" s="6"/>
      <c r="LQ140" s="6"/>
      <c r="LR140" s="6"/>
      <c r="LS140" s="6"/>
      <c r="LT140" s="6"/>
      <c r="LU140" s="6"/>
      <c r="LV140" s="6"/>
      <c r="LW140" s="6"/>
      <c r="LX140" s="6"/>
      <c r="LY140" s="6"/>
      <c r="LZ140" s="6"/>
      <c r="MA140" s="6"/>
      <c r="MB140" s="6"/>
      <c r="MC140" s="6"/>
      <c r="MD140" s="6"/>
      <c r="ME140" s="6"/>
      <c r="MF140" s="6"/>
      <c r="MG140" s="6"/>
      <c r="MH140" s="6"/>
      <c r="MI140" s="6"/>
      <c r="MJ140" s="6"/>
      <c r="MK140" s="6"/>
      <c r="ML140" s="6"/>
    </row>
    <row r="141" spans="1:350" x14ac:dyDescent="0.25">
      <c r="A141" s="6"/>
      <c r="C14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6"/>
      <c r="HN141" s="6"/>
      <c r="HO141" s="6"/>
      <c r="HP141" s="6"/>
      <c r="HQ141" s="6"/>
      <c r="HR141" s="6"/>
      <c r="HS141" s="6"/>
      <c r="HT141" s="6"/>
      <c r="HU141" s="6"/>
      <c r="HV141" s="6"/>
      <c r="HW141" s="6"/>
      <c r="HX141" s="6"/>
      <c r="HY141" s="6"/>
      <c r="HZ141" s="6"/>
      <c r="IA141" s="6"/>
      <c r="IB141" s="6"/>
      <c r="IC141" s="6"/>
      <c r="ID141" s="6"/>
      <c r="IE141" s="6"/>
      <c r="IF141" s="6"/>
      <c r="IG141" s="6"/>
      <c r="IH141" s="6"/>
      <c r="II141" s="6"/>
      <c r="IJ141" s="6"/>
      <c r="IK141" s="6"/>
      <c r="IL141" s="6"/>
      <c r="IM141" s="6"/>
      <c r="IN141" s="6"/>
      <c r="IO141" s="6"/>
      <c r="IP141" s="6"/>
      <c r="IQ141" s="6"/>
      <c r="IR141" s="6"/>
      <c r="IS141" s="6"/>
      <c r="IT141" s="6"/>
      <c r="IU141" s="6"/>
      <c r="IV141" s="6"/>
      <c r="IW141" s="6"/>
      <c r="IX141" s="6"/>
      <c r="IY141" s="6"/>
      <c r="IZ141" s="6"/>
      <c r="JA141" s="6"/>
      <c r="JB141" s="6"/>
      <c r="JC141" s="6"/>
      <c r="JD141" s="6"/>
      <c r="JE141" s="6"/>
      <c r="JF141" s="6"/>
      <c r="JG141" s="6"/>
      <c r="JH141" s="6"/>
      <c r="JI141" s="6"/>
      <c r="JJ141" s="6"/>
      <c r="JK141" s="6"/>
      <c r="JL141" s="6"/>
      <c r="JM141" s="6"/>
      <c r="JN141" s="6"/>
      <c r="JO141" s="6"/>
      <c r="JP141" s="6"/>
      <c r="JQ141" s="6"/>
      <c r="JR141" s="6"/>
      <c r="JS141" s="6"/>
      <c r="JT141" s="6"/>
      <c r="JU141" s="6"/>
      <c r="JV141" s="6"/>
      <c r="JW141" s="6"/>
      <c r="JX141" s="6"/>
      <c r="JY141" s="6"/>
      <c r="JZ141" s="6"/>
      <c r="KA141" s="6"/>
      <c r="KB141" s="6"/>
      <c r="KC141" s="6"/>
      <c r="KD141" s="6"/>
      <c r="KE141" s="6"/>
      <c r="KF141" s="6"/>
      <c r="KG141" s="6"/>
      <c r="KH141" s="6"/>
      <c r="KI141" s="6"/>
      <c r="KJ141" s="6"/>
      <c r="KK141" s="6"/>
      <c r="KL141" s="6"/>
      <c r="KM141" s="6"/>
      <c r="KN141" s="6"/>
      <c r="KO141" s="6"/>
      <c r="KP141" s="6"/>
      <c r="KQ141" s="6"/>
      <c r="KR141" s="6"/>
      <c r="KS141" s="6"/>
      <c r="KT141" s="6"/>
      <c r="KU141" s="6"/>
      <c r="KV141" s="6"/>
      <c r="KW141" s="6"/>
      <c r="KX141" s="6"/>
      <c r="KY141" s="6"/>
      <c r="KZ141" s="6"/>
      <c r="LA141" s="6"/>
      <c r="LB141" s="6"/>
      <c r="LC141" s="6"/>
      <c r="LD141" s="6"/>
      <c r="LE141" s="6"/>
      <c r="LF141" s="6"/>
      <c r="LG141" s="6"/>
      <c r="LH141" s="6"/>
      <c r="LI141" s="6"/>
      <c r="LJ141" s="6"/>
      <c r="LK141" s="6"/>
      <c r="LL141" s="6"/>
      <c r="LM141" s="6"/>
      <c r="LN141" s="6"/>
      <c r="LO141" s="6"/>
      <c r="LP141" s="6"/>
      <c r="LQ141" s="6"/>
      <c r="LR141" s="6"/>
      <c r="LS141" s="6"/>
      <c r="LT141" s="6"/>
      <c r="LU141" s="6"/>
      <c r="LV141" s="6"/>
      <c r="LW141" s="6"/>
      <c r="LX141" s="6"/>
      <c r="LY141" s="6"/>
      <c r="LZ141" s="6"/>
      <c r="MA141" s="6"/>
      <c r="MB141" s="6"/>
      <c r="MC141" s="6"/>
      <c r="MD141" s="6"/>
      <c r="ME141" s="6"/>
      <c r="MF141" s="6"/>
      <c r="MG141" s="6"/>
      <c r="MH141" s="6"/>
      <c r="MI141" s="6"/>
      <c r="MJ141" s="6"/>
      <c r="MK141" s="6"/>
      <c r="ML141" s="6"/>
    </row>
    <row r="142" spans="1:350" s="279" customFormat="1" x14ac:dyDescent="0.25">
      <c r="A142" s="6"/>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6"/>
      <c r="GN142" s="6"/>
      <c r="GO142" s="6"/>
      <c r="GP142" s="6"/>
      <c r="GQ142" s="6"/>
      <c r="GR142" s="6"/>
      <c r="GS142" s="6"/>
      <c r="GT142" s="6"/>
      <c r="GU142" s="6"/>
      <c r="GV142" s="6"/>
      <c r="GW142" s="6"/>
      <c r="GX142" s="6"/>
      <c r="GY142" s="6"/>
      <c r="GZ142" s="6"/>
      <c r="HA142" s="6"/>
      <c r="HB142" s="6"/>
      <c r="HC142" s="6"/>
      <c r="HD142" s="6"/>
      <c r="HE142" s="6"/>
      <c r="HF142" s="6"/>
      <c r="HG142" s="6"/>
      <c r="HH142" s="6"/>
      <c r="HI142" s="6"/>
      <c r="HJ142" s="6"/>
      <c r="HK142" s="6"/>
      <c r="HL142" s="6"/>
      <c r="HM142" s="6"/>
      <c r="HN142" s="6"/>
      <c r="HO142" s="6"/>
      <c r="HP142" s="6"/>
      <c r="HQ142" s="6"/>
      <c r="HR142" s="6"/>
      <c r="HS142" s="6"/>
      <c r="HT142" s="6"/>
      <c r="HU142" s="6"/>
      <c r="HV142" s="6"/>
      <c r="HW142" s="6"/>
      <c r="HX142" s="6"/>
      <c r="HY142" s="6"/>
      <c r="HZ142" s="6"/>
      <c r="IA142" s="6"/>
      <c r="IB142" s="6"/>
      <c r="IC142" s="6"/>
      <c r="ID142" s="6"/>
      <c r="IE142" s="6"/>
      <c r="IF142" s="6"/>
      <c r="IG142" s="6"/>
      <c r="IH142" s="6"/>
      <c r="II142" s="6"/>
      <c r="IJ142" s="6"/>
      <c r="IK142" s="6"/>
      <c r="IL142" s="6"/>
      <c r="IM142" s="6"/>
      <c r="IN142" s="6"/>
      <c r="IO142" s="6"/>
      <c r="IP142" s="6"/>
      <c r="IQ142" s="6"/>
      <c r="IR142" s="6"/>
      <c r="IS142" s="6"/>
      <c r="IT142" s="6"/>
      <c r="IU142" s="6"/>
      <c r="IV142" s="6"/>
      <c r="IW142" s="6"/>
      <c r="IX142" s="6"/>
      <c r="IY142" s="6"/>
      <c r="IZ142" s="6"/>
      <c r="JA142" s="6"/>
      <c r="JB142" s="6"/>
      <c r="JC142" s="6"/>
      <c r="JD142" s="6"/>
      <c r="JE142" s="6"/>
      <c r="JF142" s="6"/>
      <c r="JG142" s="6"/>
      <c r="JH142" s="6"/>
      <c r="JI142" s="6"/>
      <c r="JJ142" s="6"/>
      <c r="JK142" s="6"/>
      <c r="JL142" s="6"/>
      <c r="JM142" s="6"/>
      <c r="JN142" s="6"/>
      <c r="JO142" s="6"/>
      <c r="JP142" s="6"/>
      <c r="JQ142" s="6"/>
      <c r="JR142" s="6"/>
      <c r="JS142" s="6"/>
      <c r="JT142" s="6"/>
      <c r="JU142" s="6"/>
      <c r="JV142" s="6"/>
      <c r="JW142" s="6"/>
      <c r="JX142" s="6"/>
      <c r="JY142" s="6"/>
      <c r="JZ142" s="6"/>
      <c r="KA142" s="6"/>
      <c r="KB142" s="6"/>
      <c r="KC142" s="6"/>
      <c r="KD142" s="6"/>
      <c r="KE142" s="6"/>
      <c r="KF142" s="6"/>
      <c r="KG142" s="6"/>
      <c r="KH142" s="6"/>
      <c r="KI142" s="6"/>
      <c r="KJ142" s="6"/>
      <c r="KK142" s="6"/>
      <c r="KL142" s="6"/>
      <c r="KM142" s="6"/>
      <c r="KN142" s="6"/>
      <c r="KO142" s="6"/>
      <c r="KP142" s="6"/>
      <c r="KQ142" s="6"/>
      <c r="KR142" s="6"/>
      <c r="KS142" s="6"/>
      <c r="KT142" s="6"/>
      <c r="KU142" s="6"/>
      <c r="KV142" s="6"/>
      <c r="KW142" s="6"/>
      <c r="KX142" s="6"/>
      <c r="KY142" s="6"/>
      <c r="KZ142" s="6"/>
      <c r="LA142" s="6"/>
      <c r="LB142" s="6"/>
      <c r="LC142" s="6"/>
      <c r="LD142" s="6"/>
      <c r="LE142" s="6"/>
      <c r="LF142" s="6"/>
      <c r="LG142" s="6"/>
      <c r="LH142" s="6"/>
      <c r="LI142" s="6"/>
      <c r="LJ142" s="6"/>
      <c r="LK142" s="6"/>
      <c r="LL142" s="6"/>
      <c r="LM142" s="6"/>
      <c r="LN142" s="6"/>
      <c r="LO142" s="6"/>
      <c r="LP142" s="6"/>
      <c r="LQ142" s="6"/>
      <c r="LR142" s="6"/>
      <c r="LS142" s="6"/>
      <c r="LT142" s="6"/>
      <c r="LU142" s="6"/>
      <c r="LV142" s="6"/>
      <c r="LW142" s="6"/>
      <c r="LX142" s="6"/>
      <c r="LY142" s="6"/>
      <c r="LZ142" s="6"/>
      <c r="MA142" s="6"/>
      <c r="MB142" s="6"/>
      <c r="MC142" s="6"/>
      <c r="MD142" s="6"/>
      <c r="ME142" s="6"/>
      <c r="MF142" s="6"/>
      <c r="MG142" s="6"/>
      <c r="MH142" s="6"/>
      <c r="MI142" s="6"/>
      <c r="MJ142" s="6"/>
      <c r="MK142" s="6"/>
      <c r="ML142" s="6"/>
    </row>
    <row r="143" spans="1:350" s="279" customFormat="1" x14ac:dyDescent="0.25">
      <c r="A143" s="6"/>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6"/>
      <c r="GN143" s="6"/>
      <c r="GO143" s="6"/>
      <c r="GP143" s="6"/>
      <c r="GQ143" s="6"/>
      <c r="GR143" s="6"/>
      <c r="GS143" s="6"/>
      <c r="GT143" s="6"/>
      <c r="GU143" s="6"/>
      <c r="GV143" s="6"/>
      <c r="GW143" s="6"/>
      <c r="GX143" s="6"/>
      <c r="GY143" s="6"/>
      <c r="GZ143" s="6"/>
      <c r="HA143" s="6"/>
      <c r="HB143" s="6"/>
      <c r="HC143" s="6"/>
      <c r="HD143" s="6"/>
      <c r="HE143" s="6"/>
      <c r="HF143" s="6"/>
      <c r="HG143" s="6"/>
      <c r="HH143" s="6"/>
      <c r="HI143" s="6"/>
      <c r="HJ143" s="6"/>
      <c r="HK143" s="6"/>
      <c r="HL143" s="6"/>
      <c r="HM143" s="6"/>
      <c r="HN143" s="6"/>
      <c r="HO143" s="6"/>
      <c r="HP143" s="6"/>
      <c r="HQ143" s="6"/>
      <c r="HR143" s="6"/>
      <c r="HS143" s="6"/>
      <c r="HT143" s="6"/>
      <c r="HU143" s="6"/>
      <c r="HV143" s="6"/>
      <c r="HW143" s="6"/>
      <c r="HX143" s="6"/>
      <c r="HY143" s="6"/>
      <c r="HZ143" s="6"/>
      <c r="IA143" s="6"/>
      <c r="IB143" s="6"/>
      <c r="IC143" s="6"/>
      <c r="ID143" s="6"/>
      <c r="IE143" s="6"/>
      <c r="IF143" s="6"/>
      <c r="IG143" s="6"/>
      <c r="IH143" s="6"/>
      <c r="II143" s="6"/>
      <c r="IJ143" s="6"/>
      <c r="IK143" s="6"/>
      <c r="IL143" s="6"/>
      <c r="IM143" s="6"/>
      <c r="IN143" s="6"/>
      <c r="IO143" s="6"/>
      <c r="IP143" s="6"/>
      <c r="IQ143" s="6"/>
      <c r="IR143" s="6"/>
      <c r="IS143" s="6"/>
      <c r="IT143" s="6"/>
      <c r="IU143" s="6"/>
      <c r="IV143" s="6"/>
      <c r="IW143" s="6"/>
      <c r="IX143" s="6"/>
      <c r="IY143" s="6"/>
      <c r="IZ143" s="6"/>
      <c r="JA143" s="6"/>
      <c r="JB143" s="6"/>
      <c r="JC143" s="6"/>
      <c r="JD143" s="6"/>
      <c r="JE143" s="6"/>
      <c r="JF143" s="6"/>
      <c r="JG143" s="6"/>
      <c r="JH143" s="6"/>
      <c r="JI143" s="6"/>
      <c r="JJ143" s="6"/>
      <c r="JK143" s="6"/>
      <c r="JL143" s="6"/>
      <c r="JM143" s="6"/>
      <c r="JN143" s="6"/>
      <c r="JO143" s="6"/>
      <c r="JP143" s="6"/>
      <c r="JQ143" s="6"/>
      <c r="JR143" s="6"/>
      <c r="JS143" s="6"/>
      <c r="JT143" s="6"/>
      <c r="JU143" s="6"/>
      <c r="JV143" s="6"/>
      <c r="JW143" s="6"/>
      <c r="JX143" s="6"/>
      <c r="JY143" s="6"/>
      <c r="JZ143" s="6"/>
      <c r="KA143" s="6"/>
      <c r="KB143" s="6"/>
      <c r="KC143" s="6"/>
      <c r="KD143" s="6"/>
      <c r="KE143" s="6"/>
      <c r="KF143" s="6"/>
      <c r="KG143" s="6"/>
      <c r="KH143" s="6"/>
      <c r="KI143" s="6"/>
      <c r="KJ143" s="6"/>
      <c r="KK143" s="6"/>
      <c r="KL143" s="6"/>
      <c r="KM143" s="6"/>
      <c r="KN143" s="6"/>
      <c r="KO143" s="6"/>
      <c r="KP143" s="6"/>
      <c r="KQ143" s="6"/>
      <c r="KR143" s="6"/>
      <c r="KS143" s="6"/>
      <c r="KT143" s="6"/>
      <c r="KU143" s="6"/>
      <c r="KV143" s="6"/>
      <c r="KW143" s="6"/>
      <c r="KX143" s="6"/>
      <c r="KY143" s="6"/>
      <c r="KZ143" s="6"/>
      <c r="LA143" s="6"/>
      <c r="LB143" s="6"/>
      <c r="LC143" s="6"/>
      <c r="LD143" s="6"/>
      <c r="LE143" s="6"/>
      <c r="LF143" s="6"/>
      <c r="LG143" s="6"/>
      <c r="LH143" s="6"/>
      <c r="LI143" s="6"/>
      <c r="LJ143" s="6"/>
      <c r="LK143" s="6"/>
      <c r="LL143" s="6"/>
      <c r="LM143" s="6"/>
      <c r="LN143" s="6"/>
      <c r="LO143" s="6"/>
      <c r="LP143" s="6"/>
      <c r="LQ143" s="6"/>
      <c r="LR143" s="6"/>
      <c r="LS143" s="6"/>
      <c r="LT143" s="6"/>
      <c r="LU143" s="6"/>
      <c r="LV143" s="6"/>
      <c r="LW143" s="6"/>
      <c r="LX143" s="6"/>
      <c r="LY143" s="6"/>
      <c r="LZ143" s="6"/>
      <c r="MA143" s="6"/>
      <c r="MB143" s="6"/>
      <c r="MC143" s="6"/>
      <c r="MD143" s="6"/>
      <c r="ME143" s="6"/>
      <c r="MF143" s="6"/>
      <c r="MG143" s="6"/>
      <c r="MH143" s="6"/>
      <c r="MI143" s="6"/>
      <c r="MJ143" s="6"/>
      <c r="MK143" s="6"/>
      <c r="ML143" s="6"/>
    </row>
    <row r="144" spans="1:350" s="279" customFormat="1" x14ac:dyDescent="0.25">
      <c r="A144" s="6"/>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6"/>
      <c r="GN144" s="6"/>
      <c r="GO144" s="6"/>
      <c r="GP144" s="6"/>
      <c r="GQ144" s="6"/>
      <c r="GR144" s="6"/>
      <c r="GS144" s="6"/>
      <c r="GT144" s="6"/>
      <c r="GU144" s="6"/>
      <c r="GV144" s="6"/>
      <c r="GW144" s="6"/>
      <c r="GX144" s="6"/>
      <c r="GY144" s="6"/>
      <c r="GZ144" s="6"/>
      <c r="HA144" s="6"/>
      <c r="HB144" s="6"/>
      <c r="HC144" s="6"/>
      <c r="HD144" s="6"/>
      <c r="HE144" s="6"/>
      <c r="HF144" s="6"/>
      <c r="HG144" s="6"/>
      <c r="HH144" s="6"/>
      <c r="HI144" s="6"/>
      <c r="HJ144" s="6"/>
      <c r="HK144" s="6"/>
      <c r="HL144" s="6"/>
      <c r="HM144" s="6"/>
      <c r="HN144" s="6"/>
      <c r="HO144" s="6"/>
      <c r="HP144" s="6"/>
      <c r="HQ144" s="6"/>
      <c r="HR144" s="6"/>
      <c r="HS144" s="6"/>
      <c r="HT144" s="6"/>
      <c r="HU144" s="6"/>
      <c r="HV144" s="6"/>
      <c r="HW144" s="6"/>
      <c r="HX144" s="6"/>
      <c r="HY144" s="6"/>
      <c r="HZ144" s="6"/>
      <c r="IA144" s="6"/>
      <c r="IB144" s="6"/>
      <c r="IC144" s="6"/>
      <c r="ID144" s="6"/>
      <c r="IE144" s="6"/>
      <c r="IF144" s="6"/>
      <c r="IG144" s="6"/>
      <c r="IH144" s="6"/>
      <c r="II144" s="6"/>
      <c r="IJ144" s="6"/>
      <c r="IK144" s="6"/>
      <c r="IL144" s="6"/>
      <c r="IM144" s="6"/>
      <c r="IN144" s="6"/>
      <c r="IO144" s="6"/>
      <c r="IP144" s="6"/>
      <c r="IQ144" s="6"/>
      <c r="IR144" s="6"/>
      <c r="IS144" s="6"/>
      <c r="IT144" s="6"/>
      <c r="IU144" s="6"/>
      <c r="IV144" s="6"/>
      <c r="IW144" s="6"/>
      <c r="IX144" s="6"/>
      <c r="IY144" s="6"/>
      <c r="IZ144" s="6"/>
      <c r="JA144" s="6"/>
      <c r="JB144" s="6"/>
      <c r="JC144" s="6"/>
      <c r="JD144" s="6"/>
      <c r="JE144" s="6"/>
      <c r="JF144" s="6"/>
      <c r="JG144" s="6"/>
      <c r="JH144" s="6"/>
      <c r="JI144" s="6"/>
      <c r="JJ144" s="6"/>
      <c r="JK144" s="6"/>
      <c r="JL144" s="6"/>
      <c r="JM144" s="6"/>
      <c r="JN144" s="6"/>
      <c r="JO144" s="6"/>
      <c r="JP144" s="6"/>
      <c r="JQ144" s="6"/>
      <c r="JR144" s="6"/>
      <c r="JS144" s="6"/>
      <c r="JT144" s="6"/>
      <c r="JU144" s="6"/>
      <c r="JV144" s="6"/>
      <c r="JW144" s="6"/>
      <c r="JX144" s="6"/>
      <c r="JY144" s="6"/>
      <c r="JZ144" s="6"/>
      <c r="KA144" s="6"/>
      <c r="KB144" s="6"/>
      <c r="KC144" s="6"/>
      <c r="KD144" s="6"/>
      <c r="KE144" s="6"/>
      <c r="KF144" s="6"/>
      <c r="KG144" s="6"/>
      <c r="KH144" s="6"/>
      <c r="KI144" s="6"/>
      <c r="KJ144" s="6"/>
      <c r="KK144" s="6"/>
      <c r="KL144" s="6"/>
      <c r="KM144" s="6"/>
      <c r="KN144" s="6"/>
      <c r="KO144" s="6"/>
      <c r="KP144" s="6"/>
      <c r="KQ144" s="6"/>
      <c r="KR144" s="6"/>
      <c r="KS144" s="6"/>
      <c r="KT144" s="6"/>
      <c r="KU144" s="6"/>
      <c r="KV144" s="6"/>
      <c r="KW144" s="6"/>
      <c r="KX144" s="6"/>
      <c r="KY144" s="6"/>
      <c r="KZ144" s="6"/>
      <c r="LA144" s="6"/>
      <c r="LB144" s="6"/>
      <c r="LC144" s="6"/>
      <c r="LD144" s="6"/>
      <c r="LE144" s="6"/>
      <c r="LF144" s="6"/>
      <c r="LG144" s="6"/>
      <c r="LH144" s="6"/>
      <c r="LI144" s="6"/>
      <c r="LJ144" s="6"/>
      <c r="LK144" s="6"/>
      <c r="LL144" s="6"/>
      <c r="LM144" s="6"/>
      <c r="LN144" s="6"/>
      <c r="LO144" s="6"/>
      <c r="LP144" s="6"/>
      <c r="LQ144" s="6"/>
      <c r="LR144" s="6"/>
      <c r="LS144" s="6"/>
      <c r="LT144" s="6"/>
      <c r="LU144" s="6"/>
      <c r="LV144" s="6"/>
      <c r="LW144" s="6"/>
      <c r="LX144" s="6"/>
      <c r="LY144" s="6"/>
      <c r="LZ144" s="6"/>
      <c r="MA144" s="6"/>
      <c r="MB144" s="6"/>
      <c r="MC144" s="6"/>
      <c r="MD144" s="6"/>
      <c r="ME144" s="6"/>
      <c r="MF144" s="6"/>
      <c r="MG144" s="6"/>
      <c r="MH144" s="6"/>
      <c r="MI144" s="6"/>
      <c r="MJ144" s="6"/>
      <c r="MK144" s="6"/>
      <c r="ML144" s="6"/>
    </row>
    <row r="145" spans="1:350" s="279" customFormat="1" x14ac:dyDescent="0.25">
      <c r="A145" s="6"/>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6"/>
      <c r="GO145" s="6"/>
      <c r="GP145" s="6"/>
      <c r="GQ145" s="6"/>
      <c r="GR145" s="6"/>
      <c r="GS145" s="6"/>
      <c r="GT145" s="6"/>
      <c r="GU145" s="6"/>
      <c r="GV145" s="6"/>
      <c r="GW145" s="6"/>
      <c r="GX145" s="6"/>
      <c r="GY145" s="6"/>
      <c r="GZ145" s="6"/>
      <c r="HA145" s="6"/>
      <c r="HB145" s="6"/>
      <c r="HC145" s="6"/>
      <c r="HD145" s="6"/>
      <c r="HE145" s="6"/>
      <c r="HF145" s="6"/>
      <c r="HG145" s="6"/>
      <c r="HH145" s="6"/>
      <c r="HI145" s="6"/>
      <c r="HJ145" s="6"/>
      <c r="HK145" s="6"/>
      <c r="HL145" s="6"/>
      <c r="HM145" s="6"/>
      <c r="HN145" s="6"/>
      <c r="HO145" s="6"/>
      <c r="HP145" s="6"/>
      <c r="HQ145" s="6"/>
      <c r="HR145" s="6"/>
      <c r="HS145" s="6"/>
      <c r="HT145" s="6"/>
      <c r="HU145" s="6"/>
      <c r="HV145" s="6"/>
      <c r="HW145" s="6"/>
      <c r="HX145" s="6"/>
      <c r="HY145" s="6"/>
      <c r="HZ145" s="6"/>
      <c r="IA145" s="6"/>
      <c r="IB145" s="6"/>
      <c r="IC145" s="6"/>
      <c r="ID145" s="6"/>
      <c r="IE145" s="6"/>
      <c r="IF145" s="6"/>
      <c r="IG145" s="6"/>
      <c r="IH145" s="6"/>
      <c r="II145" s="6"/>
      <c r="IJ145" s="6"/>
      <c r="IK145" s="6"/>
      <c r="IL145" s="6"/>
      <c r="IM145" s="6"/>
      <c r="IN145" s="6"/>
      <c r="IO145" s="6"/>
      <c r="IP145" s="6"/>
      <c r="IQ145" s="6"/>
      <c r="IR145" s="6"/>
      <c r="IS145" s="6"/>
      <c r="IT145" s="6"/>
      <c r="IU145" s="6"/>
      <c r="IV145" s="6"/>
      <c r="IW145" s="6"/>
      <c r="IX145" s="6"/>
      <c r="IY145" s="6"/>
      <c r="IZ145" s="6"/>
      <c r="JA145" s="6"/>
      <c r="JB145" s="6"/>
      <c r="JC145" s="6"/>
      <c r="JD145" s="6"/>
      <c r="JE145" s="6"/>
      <c r="JF145" s="6"/>
      <c r="JG145" s="6"/>
      <c r="JH145" s="6"/>
      <c r="JI145" s="6"/>
      <c r="JJ145" s="6"/>
      <c r="JK145" s="6"/>
      <c r="JL145" s="6"/>
      <c r="JM145" s="6"/>
      <c r="JN145" s="6"/>
      <c r="JO145" s="6"/>
      <c r="JP145" s="6"/>
      <c r="JQ145" s="6"/>
      <c r="JR145" s="6"/>
      <c r="JS145" s="6"/>
      <c r="JT145" s="6"/>
      <c r="JU145" s="6"/>
      <c r="JV145" s="6"/>
      <c r="JW145" s="6"/>
      <c r="JX145" s="6"/>
      <c r="JY145" s="6"/>
      <c r="JZ145" s="6"/>
      <c r="KA145" s="6"/>
      <c r="KB145" s="6"/>
      <c r="KC145" s="6"/>
      <c r="KD145" s="6"/>
      <c r="KE145" s="6"/>
      <c r="KF145" s="6"/>
      <c r="KG145" s="6"/>
      <c r="KH145" s="6"/>
      <c r="KI145" s="6"/>
      <c r="KJ145" s="6"/>
      <c r="KK145" s="6"/>
      <c r="KL145" s="6"/>
      <c r="KM145" s="6"/>
      <c r="KN145" s="6"/>
      <c r="KO145" s="6"/>
      <c r="KP145" s="6"/>
      <c r="KQ145" s="6"/>
      <c r="KR145" s="6"/>
      <c r="KS145" s="6"/>
      <c r="KT145" s="6"/>
      <c r="KU145" s="6"/>
      <c r="KV145" s="6"/>
      <c r="KW145" s="6"/>
      <c r="KX145" s="6"/>
      <c r="KY145" s="6"/>
      <c r="KZ145" s="6"/>
      <c r="LA145" s="6"/>
      <c r="LB145" s="6"/>
      <c r="LC145" s="6"/>
      <c r="LD145" s="6"/>
      <c r="LE145" s="6"/>
      <c r="LF145" s="6"/>
      <c r="LG145" s="6"/>
      <c r="LH145" s="6"/>
      <c r="LI145" s="6"/>
      <c r="LJ145" s="6"/>
      <c r="LK145" s="6"/>
      <c r="LL145" s="6"/>
      <c r="LM145" s="6"/>
      <c r="LN145" s="6"/>
      <c r="LO145" s="6"/>
      <c r="LP145" s="6"/>
      <c r="LQ145" s="6"/>
      <c r="LR145" s="6"/>
      <c r="LS145" s="6"/>
      <c r="LT145" s="6"/>
      <c r="LU145" s="6"/>
      <c r="LV145" s="6"/>
      <c r="LW145" s="6"/>
      <c r="LX145" s="6"/>
      <c r="LY145" s="6"/>
      <c r="LZ145" s="6"/>
      <c r="MA145" s="6"/>
      <c r="MB145" s="6"/>
      <c r="MC145" s="6"/>
      <c r="MD145" s="6"/>
      <c r="ME145" s="6"/>
      <c r="MF145" s="6"/>
      <c r="MG145" s="6"/>
      <c r="MH145" s="6"/>
      <c r="MI145" s="6"/>
      <c r="MJ145" s="6"/>
      <c r="MK145" s="6"/>
      <c r="ML145" s="6"/>
    </row>
    <row r="146" spans="1:350" x14ac:dyDescent="0.25">
      <c r="A146" s="6"/>
      <c r="C146"/>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c r="DQ146" s="11"/>
      <c r="DR146" s="11"/>
      <c r="DS146" s="11"/>
      <c r="DT146" s="11"/>
      <c r="DU146" s="11"/>
      <c r="DV146" s="11"/>
      <c r="DW146" s="11"/>
      <c r="DX146" s="11"/>
      <c r="DY146" s="11"/>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6"/>
      <c r="GN146" s="6"/>
      <c r="GO146" s="6"/>
      <c r="GP146" s="6"/>
      <c r="GQ146" s="6"/>
      <c r="GR146" s="6"/>
      <c r="GS146" s="6"/>
      <c r="GT146" s="6"/>
      <c r="GU146" s="6"/>
      <c r="GV146" s="6"/>
      <c r="GW146" s="6"/>
      <c r="GX146" s="6"/>
      <c r="GY146" s="6"/>
      <c r="GZ146" s="6"/>
      <c r="HA146" s="6"/>
      <c r="HB146" s="6"/>
      <c r="HC146" s="6"/>
      <c r="HD146" s="6"/>
      <c r="HE146" s="6"/>
      <c r="HF146" s="6"/>
      <c r="HG146" s="6"/>
      <c r="HH146" s="6"/>
      <c r="HI146" s="6"/>
      <c r="HJ146" s="6"/>
      <c r="HK146" s="6"/>
      <c r="HL146" s="6"/>
      <c r="HM146" s="6"/>
      <c r="HN146" s="6"/>
      <c r="HO146" s="6"/>
      <c r="HP146" s="6"/>
      <c r="HQ146" s="6"/>
      <c r="HR146" s="6"/>
      <c r="HS146" s="6"/>
      <c r="HT146" s="6"/>
      <c r="HU146" s="6"/>
      <c r="HV146" s="6"/>
      <c r="HW146" s="6"/>
      <c r="HX146" s="6"/>
      <c r="HY146" s="6"/>
      <c r="HZ146" s="6"/>
      <c r="IA146" s="6"/>
      <c r="IB146" s="6"/>
      <c r="IC146" s="6"/>
      <c r="ID146" s="6"/>
      <c r="IE146" s="6"/>
      <c r="IF146" s="6"/>
      <c r="IG146" s="6"/>
      <c r="IH146" s="6"/>
      <c r="II146" s="6"/>
      <c r="IJ146" s="6"/>
      <c r="IK146" s="6"/>
      <c r="IL146" s="6"/>
      <c r="IM146" s="6"/>
      <c r="IN146" s="6"/>
      <c r="IO146" s="6"/>
      <c r="IP146" s="6"/>
      <c r="IQ146" s="6"/>
      <c r="IR146" s="6"/>
      <c r="IS146" s="6"/>
      <c r="IT146" s="6"/>
      <c r="IU146" s="6"/>
      <c r="IV146" s="6"/>
      <c r="IW146" s="6"/>
      <c r="IX146" s="6"/>
      <c r="IY146" s="6"/>
      <c r="IZ146" s="6"/>
      <c r="JA146" s="6"/>
      <c r="JB146" s="6"/>
      <c r="JC146" s="6"/>
      <c r="JD146" s="6"/>
      <c r="JE146" s="6"/>
      <c r="JF146" s="6"/>
      <c r="JG146" s="6"/>
      <c r="JH146" s="6"/>
      <c r="JI146" s="6"/>
      <c r="JJ146" s="6"/>
      <c r="JK146" s="6"/>
      <c r="JL146" s="6"/>
      <c r="JM146" s="6"/>
      <c r="JN146" s="6"/>
      <c r="JO146" s="6"/>
      <c r="JP146" s="6"/>
      <c r="JQ146" s="6"/>
      <c r="JR146" s="6"/>
      <c r="JS146" s="6"/>
      <c r="JT146" s="6"/>
      <c r="JU146" s="6"/>
      <c r="JV146" s="6"/>
      <c r="JW146" s="6"/>
      <c r="JX146" s="6"/>
      <c r="JY146" s="6"/>
      <c r="JZ146" s="6"/>
      <c r="KA146" s="6"/>
      <c r="KB146" s="6"/>
      <c r="KC146" s="6"/>
      <c r="KD146" s="6"/>
      <c r="KE146" s="6"/>
      <c r="KF146" s="6"/>
      <c r="KG146" s="6"/>
      <c r="KH146" s="6"/>
      <c r="KI146" s="6"/>
      <c r="KJ146" s="6"/>
      <c r="KK146" s="6"/>
      <c r="KL146" s="6"/>
      <c r="KM146" s="6"/>
      <c r="KN146" s="6"/>
      <c r="KO146" s="6"/>
      <c r="KP146" s="6"/>
      <c r="KQ146" s="6"/>
      <c r="KR146" s="6"/>
      <c r="KS146" s="6"/>
      <c r="KT146" s="6"/>
      <c r="KU146" s="6"/>
      <c r="KV146" s="6"/>
      <c r="KW146" s="6"/>
      <c r="KX146" s="6"/>
      <c r="KY146" s="6"/>
      <c r="KZ146" s="6"/>
      <c r="LA146" s="6"/>
      <c r="LB146" s="6"/>
      <c r="LC146" s="6"/>
      <c r="LD146" s="6"/>
      <c r="LE146" s="6"/>
      <c r="LF146" s="6"/>
      <c r="LG146" s="6"/>
      <c r="LH146" s="6"/>
      <c r="LI146" s="6"/>
      <c r="LJ146" s="6"/>
      <c r="LK146" s="6"/>
      <c r="LL146" s="6"/>
      <c r="LM146" s="6"/>
      <c r="LN146" s="6"/>
      <c r="LO146" s="6"/>
      <c r="LP146" s="6"/>
      <c r="LQ146" s="6"/>
      <c r="LR146" s="6"/>
      <c r="LS146" s="6"/>
      <c r="LT146" s="6"/>
      <c r="LU146" s="6"/>
      <c r="LV146" s="6"/>
      <c r="LW146" s="6"/>
      <c r="LX146" s="6"/>
      <c r="LY146" s="6"/>
      <c r="LZ146" s="6"/>
      <c r="MA146" s="6"/>
      <c r="MB146" s="6"/>
      <c r="MC146" s="6"/>
      <c r="MD146" s="6"/>
      <c r="ME146" s="6"/>
      <c r="MF146" s="6"/>
      <c r="MG146" s="6"/>
      <c r="MH146" s="6"/>
      <c r="MI146" s="6"/>
      <c r="MJ146" s="6"/>
      <c r="MK146" s="6"/>
      <c r="ML146" s="6"/>
    </row>
    <row r="147" spans="1:350" x14ac:dyDescent="0.25">
      <c r="A147" s="6"/>
      <c r="C147"/>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c r="DQ147" s="11"/>
      <c r="DR147" s="11"/>
      <c r="DS147" s="11"/>
      <c r="DT147" s="11"/>
      <c r="DU147" s="11"/>
      <c r="DV147" s="11"/>
      <c r="DW147" s="11"/>
      <c r="DX147" s="11"/>
      <c r="DY147" s="11"/>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6"/>
      <c r="GN147" s="6"/>
      <c r="GO147" s="6"/>
      <c r="GP147" s="6"/>
      <c r="GQ147" s="6"/>
      <c r="GR147" s="6"/>
      <c r="GS147" s="6"/>
      <c r="GT147" s="6"/>
      <c r="GU147" s="6"/>
      <c r="GV147" s="6"/>
      <c r="GW147" s="6"/>
      <c r="GX147" s="6"/>
      <c r="GY147" s="6"/>
      <c r="GZ147" s="6"/>
      <c r="HA147" s="6"/>
      <c r="HB147" s="6"/>
      <c r="HC147" s="6"/>
      <c r="HD147" s="6"/>
      <c r="HE147" s="6"/>
      <c r="HF147" s="6"/>
      <c r="HG147" s="6"/>
      <c r="HH147" s="6"/>
      <c r="HI147" s="6"/>
      <c r="HJ147" s="6"/>
      <c r="HK147" s="6"/>
      <c r="HL147" s="6"/>
      <c r="HM147" s="6"/>
      <c r="HN147" s="6"/>
      <c r="HO147" s="6"/>
      <c r="HP147" s="6"/>
      <c r="HQ147" s="6"/>
      <c r="HR147" s="6"/>
      <c r="HS147" s="6"/>
      <c r="HT147" s="6"/>
      <c r="HU147" s="6"/>
      <c r="HV147" s="6"/>
      <c r="HW147" s="6"/>
      <c r="HX147" s="6"/>
      <c r="HY147" s="6"/>
      <c r="HZ147" s="6"/>
      <c r="IA147" s="6"/>
      <c r="IB147" s="6"/>
      <c r="IC147" s="6"/>
      <c r="ID147" s="6"/>
      <c r="IE147" s="6"/>
      <c r="IF147" s="6"/>
      <c r="IG147" s="6"/>
      <c r="IH147" s="6"/>
      <c r="II147" s="6"/>
      <c r="IJ147" s="6"/>
      <c r="IK147" s="6"/>
      <c r="IL147" s="6"/>
      <c r="IM147" s="6"/>
      <c r="IN147" s="6"/>
      <c r="IO147" s="6"/>
      <c r="IP147" s="6"/>
      <c r="IQ147" s="6"/>
      <c r="IR147" s="6"/>
      <c r="IS147" s="6"/>
      <c r="IT147" s="6"/>
      <c r="IU147" s="6"/>
      <c r="IV147" s="6"/>
      <c r="IW147" s="6"/>
      <c r="IX147" s="6"/>
      <c r="IY147" s="6"/>
      <c r="IZ147" s="6"/>
      <c r="JA147" s="6"/>
      <c r="JB147" s="6"/>
      <c r="JC147" s="6"/>
      <c r="JD147" s="6"/>
      <c r="JE147" s="6"/>
      <c r="JF147" s="6"/>
      <c r="JG147" s="6"/>
      <c r="JH147" s="6"/>
      <c r="JI147" s="6"/>
      <c r="JJ147" s="6"/>
      <c r="JK147" s="6"/>
      <c r="JL147" s="6"/>
      <c r="JM147" s="6"/>
      <c r="JN147" s="6"/>
      <c r="JO147" s="6"/>
      <c r="JP147" s="6"/>
      <c r="JQ147" s="6"/>
      <c r="JR147" s="6"/>
      <c r="JS147" s="6"/>
      <c r="JT147" s="6"/>
      <c r="JU147" s="6"/>
      <c r="JV147" s="6"/>
      <c r="JW147" s="6"/>
      <c r="JX147" s="6"/>
      <c r="JY147" s="6"/>
      <c r="JZ147" s="6"/>
      <c r="KA147" s="6"/>
      <c r="KB147" s="6"/>
      <c r="KC147" s="6"/>
      <c r="KD147" s="6"/>
      <c r="KE147" s="6"/>
      <c r="KF147" s="6"/>
      <c r="KG147" s="6"/>
      <c r="KH147" s="6"/>
      <c r="KI147" s="6"/>
      <c r="KJ147" s="6"/>
      <c r="KK147" s="6"/>
      <c r="KL147" s="6"/>
      <c r="KM147" s="6"/>
      <c r="KN147" s="6"/>
      <c r="KO147" s="6"/>
      <c r="KP147" s="6"/>
      <c r="KQ147" s="6"/>
      <c r="KR147" s="6"/>
      <c r="KS147" s="6"/>
      <c r="KT147" s="6"/>
      <c r="KU147" s="6"/>
      <c r="KV147" s="6"/>
      <c r="KW147" s="6"/>
      <c r="KX147" s="6"/>
      <c r="KY147" s="6"/>
      <c r="KZ147" s="6"/>
      <c r="LA147" s="6"/>
      <c r="LB147" s="6"/>
      <c r="LC147" s="6"/>
      <c r="LD147" s="6"/>
      <c r="LE147" s="6"/>
      <c r="LF147" s="6"/>
      <c r="LG147" s="6"/>
      <c r="LH147" s="6"/>
      <c r="LI147" s="6"/>
      <c r="LJ147" s="6"/>
      <c r="LK147" s="6"/>
      <c r="LL147" s="6"/>
      <c r="LM147" s="6"/>
      <c r="LN147" s="6"/>
      <c r="LO147" s="6"/>
      <c r="LP147" s="6"/>
      <c r="LQ147" s="6"/>
      <c r="LR147" s="6"/>
      <c r="LS147" s="6"/>
      <c r="LT147" s="6"/>
      <c r="LU147" s="6"/>
      <c r="LV147" s="6"/>
      <c r="LW147" s="6"/>
      <c r="LX147" s="6"/>
      <c r="LY147" s="6"/>
      <c r="LZ147" s="6"/>
      <c r="MA147" s="6"/>
      <c r="MB147" s="6"/>
      <c r="MC147" s="6"/>
      <c r="MD147" s="6"/>
      <c r="ME147" s="6"/>
      <c r="MF147" s="6"/>
      <c r="MG147" s="6"/>
      <c r="MH147" s="6"/>
      <c r="MI147" s="6"/>
      <c r="MJ147" s="6"/>
      <c r="MK147" s="6"/>
      <c r="ML147" s="6"/>
    </row>
    <row r="148" spans="1:350" x14ac:dyDescent="0.25">
      <c r="A148" s="6"/>
      <c r="C148"/>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c r="DQ148" s="11"/>
      <c r="DR148" s="11"/>
      <c r="DS148" s="11"/>
      <c r="DT148" s="11"/>
      <c r="DU148" s="11"/>
      <c r="DV148" s="11"/>
      <c r="DW148" s="11"/>
      <c r="DX148" s="11"/>
      <c r="DY148" s="11"/>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6"/>
      <c r="GN148" s="6"/>
      <c r="GO148" s="6"/>
      <c r="GP148" s="6"/>
      <c r="GQ148" s="6"/>
      <c r="GR148" s="6"/>
      <c r="GS148" s="6"/>
      <c r="GT148" s="6"/>
      <c r="GU148" s="6"/>
      <c r="GV148" s="6"/>
      <c r="GW148" s="6"/>
      <c r="GX148" s="6"/>
      <c r="GY148" s="6"/>
      <c r="GZ148" s="6"/>
      <c r="HA148" s="6"/>
      <c r="HB148" s="6"/>
      <c r="HC148" s="6"/>
      <c r="HD148" s="6"/>
      <c r="HE148" s="6"/>
      <c r="HF148" s="6"/>
      <c r="HG148" s="6"/>
      <c r="HH148" s="6"/>
      <c r="HI148" s="6"/>
      <c r="HJ148" s="6"/>
      <c r="HK148" s="6"/>
      <c r="HL148" s="6"/>
      <c r="HM148" s="6"/>
      <c r="HN148" s="6"/>
      <c r="HO148" s="6"/>
      <c r="HP148" s="6"/>
      <c r="HQ148" s="6"/>
      <c r="HR148" s="6"/>
      <c r="HS148" s="6"/>
      <c r="HT148" s="6"/>
      <c r="HU148" s="6"/>
      <c r="HV148" s="6"/>
      <c r="HW148" s="6"/>
      <c r="HX148" s="6"/>
      <c r="HY148" s="6"/>
      <c r="HZ148" s="6"/>
      <c r="IA148" s="6"/>
      <c r="IB148" s="6"/>
      <c r="IC148" s="6"/>
      <c r="ID148" s="6"/>
      <c r="IE148" s="6"/>
      <c r="IF148" s="6"/>
      <c r="IG148" s="6"/>
      <c r="IH148" s="6"/>
      <c r="II148" s="6"/>
      <c r="IJ148" s="6"/>
      <c r="IK148" s="6"/>
      <c r="IL148" s="6"/>
      <c r="IM148" s="6"/>
      <c r="IN148" s="6"/>
      <c r="IO148" s="6"/>
      <c r="IP148" s="6"/>
      <c r="IQ148" s="6"/>
      <c r="IR148" s="6"/>
      <c r="IS148" s="6"/>
      <c r="IT148" s="6"/>
      <c r="IU148" s="6"/>
      <c r="IV148" s="6"/>
      <c r="IW148" s="6"/>
      <c r="IX148" s="6"/>
      <c r="IY148" s="6"/>
      <c r="IZ148" s="6"/>
      <c r="JA148" s="6"/>
      <c r="JB148" s="6"/>
      <c r="JC148" s="6"/>
      <c r="JD148" s="6"/>
      <c r="JE148" s="6"/>
      <c r="JF148" s="6"/>
      <c r="JG148" s="6"/>
      <c r="JH148" s="6"/>
      <c r="JI148" s="6"/>
      <c r="JJ148" s="6"/>
      <c r="JK148" s="6"/>
      <c r="JL148" s="6"/>
      <c r="JM148" s="6"/>
      <c r="JN148" s="6"/>
      <c r="JO148" s="6"/>
      <c r="JP148" s="6"/>
      <c r="JQ148" s="6"/>
      <c r="JR148" s="6"/>
      <c r="JS148" s="6"/>
      <c r="JT148" s="6"/>
      <c r="JU148" s="6"/>
      <c r="JV148" s="6"/>
      <c r="JW148" s="6"/>
      <c r="JX148" s="6"/>
      <c r="JY148" s="6"/>
      <c r="JZ148" s="6"/>
      <c r="KA148" s="6"/>
      <c r="KB148" s="6"/>
      <c r="KC148" s="6"/>
      <c r="KD148" s="6"/>
      <c r="KE148" s="6"/>
      <c r="KF148" s="6"/>
      <c r="KG148" s="6"/>
      <c r="KH148" s="6"/>
      <c r="KI148" s="6"/>
      <c r="KJ148" s="6"/>
      <c r="KK148" s="6"/>
      <c r="KL148" s="6"/>
      <c r="KM148" s="6"/>
      <c r="KN148" s="6"/>
      <c r="KO148" s="6"/>
      <c r="KP148" s="6"/>
      <c r="KQ148" s="6"/>
      <c r="KR148" s="6"/>
      <c r="KS148" s="6"/>
      <c r="KT148" s="6"/>
      <c r="KU148" s="6"/>
      <c r="KV148" s="6"/>
      <c r="KW148" s="6"/>
      <c r="KX148" s="6"/>
      <c r="KY148" s="6"/>
      <c r="KZ148" s="6"/>
      <c r="LA148" s="6"/>
      <c r="LB148" s="6"/>
      <c r="LC148" s="6"/>
      <c r="LD148" s="6"/>
      <c r="LE148" s="6"/>
      <c r="LF148" s="6"/>
      <c r="LG148" s="6"/>
      <c r="LH148" s="6"/>
      <c r="LI148" s="6"/>
      <c r="LJ148" s="6"/>
      <c r="LK148" s="6"/>
      <c r="LL148" s="6"/>
      <c r="LM148" s="6"/>
      <c r="LN148" s="6"/>
      <c r="LO148" s="6"/>
      <c r="LP148" s="6"/>
      <c r="LQ148" s="6"/>
      <c r="LR148" s="6"/>
      <c r="LS148" s="6"/>
      <c r="LT148" s="6"/>
      <c r="LU148" s="6"/>
      <c r="LV148" s="6"/>
      <c r="LW148" s="6"/>
      <c r="LX148" s="6"/>
      <c r="LY148" s="6"/>
      <c r="LZ148" s="6"/>
      <c r="MA148" s="6"/>
      <c r="MB148" s="6"/>
      <c r="MC148" s="6"/>
      <c r="MD148" s="6"/>
      <c r="ME148" s="6"/>
      <c r="MF148" s="6"/>
      <c r="MG148" s="6"/>
      <c r="MH148" s="6"/>
      <c r="MI148" s="6"/>
      <c r="MJ148" s="6"/>
      <c r="MK148" s="6"/>
      <c r="ML148" s="6"/>
    </row>
    <row r="149" spans="1:350" x14ac:dyDescent="0.25">
      <c r="A149" s="6"/>
      <c r="C149"/>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c r="DQ149" s="11"/>
      <c r="DR149" s="11"/>
      <c r="DS149" s="11"/>
      <c r="DT149" s="11"/>
      <c r="DU149" s="11"/>
      <c r="DV149" s="11"/>
      <c r="DW149" s="11"/>
      <c r="DX149" s="11"/>
      <c r="DY149" s="11"/>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c r="HJ149" s="6"/>
      <c r="HK149" s="6"/>
      <c r="HL149" s="6"/>
      <c r="HM149" s="6"/>
      <c r="HN149" s="6"/>
      <c r="HO149" s="6"/>
      <c r="HP149" s="6"/>
      <c r="HQ149" s="6"/>
      <c r="HR149" s="6"/>
      <c r="HS149" s="6"/>
      <c r="HT149" s="6"/>
      <c r="HU149" s="6"/>
      <c r="HV149" s="6"/>
      <c r="HW149" s="6"/>
      <c r="HX149" s="6"/>
      <c r="HY149" s="6"/>
      <c r="HZ149" s="6"/>
      <c r="IA149" s="6"/>
      <c r="IB149" s="6"/>
      <c r="IC149" s="6"/>
      <c r="ID149" s="6"/>
      <c r="IE149" s="6"/>
      <c r="IF149" s="6"/>
      <c r="IG149" s="6"/>
      <c r="IH149" s="6"/>
      <c r="II149" s="6"/>
      <c r="IJ149" s="6"/>
      <c r="IK149" s="6"/>
      <c r="IL149" s="6"/>
      <c r="IM149" s="6"/>
      <c r="IN149" s="6"/>
      <c r="IO149" s="6"/>
      <c r="IP149" s="6"/>
      <c r="IQ149" s="6"/>
      <c r="IR149" s="6"/>
      <c r="IS149" s="6"/>
      <c r="IT149" s="6"/>
      <c r="IU149" s="6"/>
      <c r="IV149" s="6"/>
      <c r="IW149" s="6"/>
      <c r="IX149" s="6"/>
      <c r="IY149" s="6"/>
      <c r="IZ149" s="6"/>
      <c r="JA149" s="6"/>
      <c r="JB149" s="6"/>
      <c r="JC149" s="6"/>
      <c r="JD149" s="6"/>
      <c r="JE149" s="6"/>
      <c r="JF149" s="6"/>
      <c r="JG149" s="6"/>
      <c r="JH149" s="6"/>
      <c r="JI149" s="6"/>
      <c r="JJ149" s="6"/>
      <c r="JK149" s="6"/>
      <c r="JL149" s="6"/>
      <c r="JM149" s="6"/>
      <c r="JN149" s="6"/>
      <c r="JO149" s="6"/>
      <c r="JP149" s="6"/>
      <c r="JQ149" s="6"/>
      <c r="JR149" s="6"/>
      <c r="JS149" s="6"/>
      <c r="JT149" s="6"/>
      <c r="JU149" s="6"/>
      <c r="JV149" s="6"/>
      <c r="JW149" s="6"/>
      <c r="JX149" s="6"/>
      <c r="JY149" s="6"/>
      <c r="JZ149" s="6"/>
      <c r="KA149" s="6"/>
      <c r="KB149" s="6"/>
      <c r="KC149" s="6"/>
      <c r="KD149" s="6"/>
      <c r="KE149" s="6"/>
      <c r="KF149" s="6"/>
      <c r="KG149" s="6"/>
      <c r="KH149" s="6"/>
      <c r="KI149" s="6"/>
      <c r="KJ149" s="6"/>
      <c r="KK149" s="6"/>
      <c r="KL149" s="6"/>
      <c r="KM149" s="6"/>
      <c r="KN149" s="6"/>
      <c r="KO149" s="6"/>
      <c r="KP149" s="6"/>
      <c r="KQ149" s="6"/>
      <c r="KR149" s="6"/>
      <c r="KS149" s="6"/>
      <c r="KT149" s="6"/>
      <c r="KU149" s="6"/>
      <c r="KV149" s="6"/>
      <c r="KW149" s="6"/>
      <c r="KX149" s="6"/>
      <c r="KY149" s="6"/>
      <c r="KZ149" s="6"/>
      <c r="LA149" s="6"/>
      <c r="LB149" s="6"/>
      <c r="LC149" s="6"/>
      <c r="LD149" s="6"/>
      <c r="LE149" s="6"/>
      <c r="LF149" s="6"/>
      <c r="LG149" s="6"/>
      <c r="LH149" s="6"/>
      <c r="LI149" s="6"/>
      <c r="LJ149" s="6"/>
      <c r="LK149" s="6"/>
      <c r="LL149" s="6"/>
      <c r="LM149" s="6"/>
      <c r="LN149" s="6"/>
      <c r="LO149" s="6"/>
      <c r="LP149" s="6"/>
      <c r="LQ149" s="6"/>
      <c r="LR149" s="6"/>
      <c r="LS149" s="6"/>
      <c r="LT149" s="6"/>
      <c r="LU149" s="6"/>
      <c r="LV149" s="6"/>
      <c r="LW149" s="6"/>
      <c r="LX149" s="6"/>
      <c r="LY149" s="6"/>
      <c r="LZ149" s="6"/>
      <c r="MA149" s="6"/>
      <c r="MB149" s="6"/>
      <c r="MC149" s="6"/>
      <c r="MD149" s="6"/>
      <c r="ME149" s="6"/>
      <c r="MF149" s="6"/>
      <c r="MG149" s="6"/>
      <c r="MH149" s="6"/>
      <c r="MI149" s="6"/>
      <c r="MJ149" s="6"/>
      <c r="MK149" s="6"/>
      <c r="ML149" s="6"/>
    </row>
    <row r="150" spans="1:350" x14ac:dyDescent="0.25">
      <c r="C150"/>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row>
    <row r="151" spans="1:350" x14ac:dyDescent="0.25">
      <c r="C151"/>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row>
    <row r="152" spans="1:350" x14ac:dyDescent="0.25">
      <c r="C152"/>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row>
    <row r="153" spans="1:350" x14ac:dyDescent="0.25">
      <c r="C153"/>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row>
    <row r="154" spans="1:350" x14ac:dyDescent="0.25">
      <c r="C15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row>
    <row r="155" spans="1:350" x14ac:dyDescent="0.25">
      <c r="C155"/>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row>
    <row r="156" spans="1:350" x14ac:dyDescent="0.25">
      <c r="C156"/>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row>
    <row r="157" spans="1:350" x14ac:dyDescent="0.25">
      <c r="C157"/>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row>
    <row r="158" spans="1:350" x14ac:dyDescent="0.25">
      <c r="C158"/>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row>
    <row r="159" spans="1:350" x14ac:dyDescent="0.25">
      <c r="C159"/>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row>
    <row r="160" spans="1:350" x14ac:dyDescent="0.25">
      <c r="C160"/>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row>
    <row r="161" spans="3:129" x14ac:dyDescent="0.25">
      <c r="C161"/>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row>
    <row r="162" spans="3:129" x14ac:dyDescent="0.25">
      <c r="C162"/>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row>
    <row r="163" spans="3:129" x14ac:dyDescent="0.25">
      <c r="C163"/>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row>
    <row r="164" spans="3:129" x14ac:dyDescent="0.25">
      <c r="C16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row>
    <row r="165" spans="3:129" x14ac:dyDescent="0.25">
      <c r="C165"/>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row>
    <row r="166" spans="3:129" x14ac:dyDescent="0.25">
      <c r="C166"/>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row>
    <row r="167" spans="3:129" x14ac:dyDescent="0.25">
      <c r="C167"/>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row>
    <row r="168" spans="3:129" x14ac:dyDescent="0.25">
      <c r="C168"/>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row>
    <row r="169" spans="3:129" x14ac:dyDescent="0.25">
      <c r="C169"/>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row>
    <row r="170" spans="3:129" x14ac:dyDescent="0.25">
      <c r="C170"/>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row>
    <row r="171" spans="3:129" x14ac:dyDescent="0.25">
      <c r="C171"/>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row>
    <row r="172" spans="3:129" x14ac:dyDescent="0.25">
      <c r="C172"/>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row>
    <row r="173" spans="3:129" x14ac:dyDescent="0.25">
      <c r="C173"/>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row>
    <row r="174" spans="3:129" x14ac:dyDescent="0.25">
      <c r="C17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row>
    <row r="175" spans="3:129" x14ac:dyDescent="0.25">
      <c r="C175"/>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c r="DH175" s="14"/>
      <c r="DI175" s="14"/>
      <c r="DJ175" s="14"/>
      <c r="DK175" s="14"/>
      <c r="DL175" s="14"/>
      <c r="DM175" s="14"/>
      <c r="DN175" s="14"/>
      <c r="DO175" s="14"/>
      <c r="DP175" s="14"/>
      <c r="DQ175" s="14"/>
      <c r="DR175" s="14"/>
      <c r="DS175" s="14"/>
      <c r="DT175" s="14"/>
      <c r="DU175" s="14"/>
      <c r="DV175" s="14"/>
      <c r="DW175" s="14"/>
      <c r="DX175" s="14"/>
      <c r="DY175" s="14"/>
    </row>
    <row r="176" spans="3:129" x14ac:dyDescent="0.25">
      <c r="C176"/>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c r="DH176" s="14"/>
      <c r="DI176" s="14"/>
      <c r="DJ176" s="14"/>
      <c r="DK176" s="14"/>
      <c r="DL176" s="14"/>
      <c r="DM176" s="14"/>
      <c r="DN176" s="14"/>
      <c r="DO176" s="14"/>
      <c r="DP176" s="14"/>
      <c r="DQ176" s="14"/>
      <c r="DR176" s="14"/>
      <c r="DS176" s="14"/>
      <c r="DT176" s="14"/>
      <c r="DU176" s="14"/>
      <c r="DV176" s="14"/>
      <c r="DW176" s="14"/>
      <c r="DX176" s="14"/>
      <c r="DY176" s="14"/>
    </row>
    <row r="177" spans="3:129" x14ac:dyDescent="0.25">
      <c r="C177"/>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c r="DH177" s="14"/>
      <c r="DI177" s="14"/>
      <c r="DJ177" s="14"/>
      <c r="DK177" s="14"/>
      <c r="DL177" s="14"/>
      <c r="DM177" s="14"/>
      <c r="DN177" s="14"/>
      <c r="DO177" s="14"/>
      <c r="DP177" s="14"/>
      <c r="DQ177" s="14"/>
      <c r="DR177" s="14"/>
      <c r="DS177" s="14"/>
      <c r="DT177" s="14"/>
      <c r="DU177" s="14"/>
      <c r="DV177" s="14"/>
      <c r="DW177" s="14"/>
      <c r="DX177" s="14"/>
      <c r="DY177" s="14"/>
    </row>
    <row r="178" spans="3:129" x14ac:dyDescent="0.25">
      <c r="C178"/>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c r="DH178" s="14"/>
      <c r="DI178" s="14"/>
      <c r="DJ178" s="14"/>
      <c r="DK178" s="14"/>
      <c r="DL178" s="14"/>
      <c r="DM178" s="14"/>
      <c r="DN178" s="14"/>
      <c r="DO178" s="14"/>
      <c r="DP178" s="14"/>
      <c r="DQ178" s="14"/>
      <c r="DR178" s="14"/>
      <c r="DS178" s="14"/>
      <c r="DT178" s="14"/>
      <c r="DU178" s="14"/>
      <c r="DV178" s="14"/>
      <c r="DW178" s="14"/>
      <c r="DX178" s="14"/>
      <c r="DY178" s="14"/>
    </row>
    <row r="179" spans="3:129" x14ac:dyDescent="0.25">
      <c r="C179"/>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c r="DH179" s="14"/>
      <c r="DI179" s="14"/>
      <c r="DJ179" s="14"/>
      <c r="DK179" s="14"/>
      <c r="DL179" s="14"/>
      <c r="DM179" s="14"/>
      <c r="DN179" s="14"/>
      <c r="DO179" s="14"/>
      <c r="DP179" s="14"/>
      <c r="DQ179" s="14"/>
      <c r="DR179" s="14"/>
      <c r="DS179" s="14"/>
      <c r="DT179" s="14"/>
      <c r="DU179" s="14"/>
      <c r="DV179" s="14"/>
      <c r="DW179" s="14"/>
      <c r="DX179" s="14"/>
      <c r="DY179" s="14"/>
    </row>
    <row r="180" spans="3:129" x14ac:dyDescent="0.25">
      <c r="C180"/>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c r="DH180" s="14"/>
      <c r="DI180" s="14"/>
      <c r="DJ180" s="14"/>
      <c r="DK180" s="14"/>
      <c r="DL180" s="14"/>
      <c r="DM180" s="14"/>
      <c r="DN180" s="14"/>
      <c r="DO180" s="14"/>
      <c r="DP180" s="14"/>
      <c r="DQ180" s="14"/>
      <c r="DR180" s="14"/>
      <c r="DS180" s="14"/>
      <c r="DT180" s="14"/>
      <c r="DU180" s="14"/>
      <c r="DV180" s="14"/>
      <c r="DW180" s="14"/>
      <c r="DX180" s="14"/>
      <c r="DY180" s="14"/>
    </row>
    <row r="181" spans="3:129" x14ac:dyDescent="0.25">
      <c r="C181"/>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c r="DH181" s="14"/>
      <c r="DI181" s="14"/>
      <c r="DJ181" s="14"/>
      <c r="DK181" s="14"/>
      <c r="DL181" s="14"/>
      <c r="DM181" s="14"/>
      <c r="DN181" s="14"/>
      <c r="DO181" s="14"/>
      <c r="DP181" s="14"/>
      <c r="DQ181" s="14"/>
      <c r="DR181" s="14"/>
      <c r="DS181" s="14"/>
      <c r="DT181" s="14"/>
      <c r="DU181" s="14"/>
      <c r="DV181" s="14"/>
      <c r="DW181" s="14"/>
      <c r="DX181" s="14"/>
      <c r="DY181" s="14"/>
    </row>
    <row r="182" spans="3:129" x14ac:dyDescent="0.25">
      <c r="C182"/>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c r="DH182" s="14"/>
      <c r="DI182" s="14"/>
      <c r="DJ182" s="14"/>
      <c r="DK182" s="14"/>
      <c r="DL182" s="14"/>
      <c r="DM182" s="14"/>
      <c r="DN182" s="14"/>
      <c r="DO182" s="14"/>
      <c r="DP182" s="14"/>
      <c r="DQ182" s="14"/>
      <c r="DR182" s="14"/>
      <c r="DS182" s="14"/>
      <c r="DT182" s="14"/>
      <c r="DU182" s="14"/>
      <c r="DV182" s="14"/>
      <c r="DW182" s="14"/>
      <c r="DX182" s="14"/>
      <c r="DY182" s="14"/>
    </row>
    <row r="183" spans="3:129" x14ac:dyDescent="0.25">
      <c r="C183"/>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c r="DH183" s="14"/>
      <c r="DI183" s="14"/>
      <c r="DJ183" s="14"/>
      <c r="DK183" s="14"/>
      <c r="DL183" s="14"/>
      <c r="DM183" s="14"/>
      <c r="DN183" s="14"/>
      <c r="DO183" s="14"/>
      <c r="DP183" s="14"/>
      <c r="DQ183" s="14"/>
      <c r="DR183" s="14"/>
      <c r="DS183" s="14"/>
      <c r="DT183" s="14"/>
      <c r="DU183" s="14"/>
      <c r="DV183" s="14"/>
      <c r="DW183" s="14"/>
      <c r="DX183" s="14"/>
      <c r="DY183" s="14"/>
    </row>
    <row r="184" spans="3:129" x14ac:dyDescent="0.25">
      <c r="C18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c r="DH184" s="14"/>
      <c r="DI184" s="14"/>
      <c r="DJ184" s="14"/>
      <c r="DK184" s="14"/>
      <c r="DL184" s="14"/>
      <c r="DM184" s="14"/>
      <c r="DN184" s="14"/>
      <c r="DO184" s="14"/>
      <c r="DP184" s="14"/>
      <c r="DQ184" s="14"/>
      <c r="DR184" s="14"/>
      <c r="DS184" s="14"/>
      <c r="DT184" s="14"/>
      <c r="DU184" s="14"/>
      <c r="DV184" s="14"/>
      <c r="DW184" s="14"/>
      <c r="DX184" s="14"/>
      <c r="DY184" s="14"/>
    </row>
    <row r="185" spans="3:129" x14ac:dyDescent="0.25">
      <c r="C185"/>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row>
    <row r="186" spans="3:129" x14ac:dyDescent="0.25">
      <c r="C186"/>
    </row>
    <row r="187" spans="3:129" x14ac:dyDescent="0.25">
      <c r="C187"/>
    </row>
    <row r="188" spans="3:129" x14ac:dyDescent="0.25">
      <c r="C188"/>
    </row>
    <row r="189" spans="3:129" x14ac:dyDescent="0.25">
      <c r="C189"/>
    </row>
    <row r="190" spans="3:129" x14ac:dyDescent="0.25">
      <c r="C190"/>
    </row>
    <row r="191" spans="3:129" x14ac:dyDescent="0.25">
      <c r="C191"/>
    </row>
    <row r="192" spans="3:129"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sheetData>
  <pageMargins left="0.7" right="0.7" top="0.75" bottom="0.75" header="0.3" footer="0.3"/>
  <pageSetup paperSize="9" orientation="portrait" horizont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U21"/>
  <sheetViews>
    <sheetView workbookViewId="0">
      <selection activeCell="B3" sqref="B3"/>
    </sheetView>
  </sheetViews>
  <sheetFormatPr defaultRowHeight="15" x14ac:dyDescent="0.25"/>
  <cols>
    <col min="1" max="1" width="13.28515625" bestFit="1" customWidth="1"/>
    <col min="2" max="2" width="13.7109375" customWidth="1"/>
    <col min="3" max="3" width="59.85546875" customWidth="1"/>
    <col min="4" max="67" width="6.7109375" customWidth="1"/>
  </cols>
  <sheetData>
    <row r="1" spans="1:99" ht="93.75" customHeight="1" x14ac:dyDescent="0.25">
      <c r="A1" s="17"/>
      <c r="B1" s="18"/>
      <c r="C1" s="19"/>
      <c r="D1" s="16"/>
      <c r="E1" s="16"/>
      <c r="F1" s="16"/>
      <c r="G1" s="16"/>
      <c r="H1" s="16"/>
      <c r="I1" s="16"/>
      <c r="J1" s="16"/>
      <c r="K1" s="16"/>
      <c r="L1" s="16"/>
      <c r="M1" s="16"/>
      <c r="N1" s="16"/>
      <c r="O1" s="16"/>
      <c r="P1" s="16"/>
      <c r="Q1" s="16"/>
      <c r="R1" s="16"/>
      <c r="S1" s="16"/>
      <c r="BP1" s="20"/>
      <c r="BQ1" s="20"/>
    </row>
    <row r="2" spans="1:99" ht="93.75" customHeight="1" x14ac:dyDescent="0.25">
      <c r="B2" s="43" t="s">
        <v>66</v>
      </c>
      <c r="C2" s="22"/>
      <c r="D2" s="23"/>
      <c r="E2" s="23"/>
      <c r="F2" s="23"/>
      <c r="G2" s="23"/>
      <c r="H2" s="23"/>
      <c r="I2" s="23"/>
      <c r="J2" s="23"/>
      <c r="K2" s="23"/>
      <c r="L2" s="23"/>
      <c r="M2" s="23"/>
      <c r="N2" s="23"/>
      <c r="O2" s="23"/>
      <c r="P2" s="23"/>
      <c r="Q2" s="23"/>
      <c r="R2" s="23"/>
      <c r="S2" s="23"/>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4"/>
      <c r="BQ2" s="24"/>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row>
    <row r="3" spans="1:99" x14ac:dyDescent="0.25">
      <c r="A3" s="25"/>
      <c r="B3" s="55" t="s">
        <v>84</v>
      </c>
      <c r="C3" s="36"/>
      <c r="D3" s="26"/>
      <c r="E3" s="37" t="s">
        <v>65</v>
      </c>
      <c r="F3" s="38"/>
      <c r="G3" s="38"/>
      <c r="H3" s="38"/>
      <c r="I3" s="38"/>
      <c r="J3" s="38"/>
      <c r="K3" s="38"/>
      <c r="L3" s="38"/>
      <c r="M3" s="38"/>
      <c r="N3" s="38"/>
      <c r="O3" s="38"/>
      <c r="P3" s="38"/>
      <c r="Q3" s="38"/>
      <c r="R3" s="38"/>
      <c r="S3" s="38"/>
      <c r="T3" s="39"/>
      <c r="U3" s="37" t="s">
        <v>63</v>
      </c>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23"/>
      <c r="BQ3" s="23"/>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row>
    <row r="4" spans="1:99" x14ac:dyDescent="0.25">
      <c r="A4" s="25"/>
      <c r="B4" s="97"/>
      <c r="C4" s="96"/>
      <c r="D4" s="97"/>
      <c r="E4" s="35"/>
      <c r="F4" s="34"/>
      <c r="G4" s="34"/>
      <c r="H4" s="34"/>
      <c r="I4" s="34"/>
      <c r="J4" s="34"/>
      <c r="K4" s="34"/>
      <c r="L4" s="34"/>
      <c r="M4" s="34"/>
      <c r="N4" s="34"/>
      <c r="O4" s="34"/>
      <c r="P4" s="34"/>
      <c r="Q4" s="34"/>
      <c r="R4" s="34"/>
      <c r="S4" s="97"/>
      <c r="T4" s="41"/>
      <c r="U4" s="42" t="s">
        <v>68</v>
      </c>
      <c r="V4" s="42"/>
      <c r="W4" s="42"/>
      <c r="X4" s="42"/>
      <c r="Y4" s="42"/>
      <c r="Z4" s="42"/>
      <c r="AA4" s="42"/>
      <c r="AB4" s="143"/>
      <c r="AC4" s="42" t="s">
        <v>67</v>
      </c>
      <c r="AD4" s="42"/>
      <c r="AE4" s="42"/>
      <c r="AF4" s="42"/>
      <c r="AG4" s="42"/>
      <c r="AH4" s="42"/>
      <c r="AI4" s="42"/>
      <c r="AJ4" s="143"/>
      <c r="AK4" s="42" t="s">
        <v>69</v>
      </c>
      <c r="AL4" s="42"/>
      <c r="AM4" s="42"/>
      <c r="AN4" s="42"/>
      <c r="AO4" s="42"/>
      <c r="AP4" s="42"/>
      <c r="AQ4" s="42"/>
      <c r="AR4" s="143"/>
      <c r="AS4" s="42" t="s">
        <v>70</v>
      </c>
      <c r="AT4" s="42"/>
      <c r="AU4" s="42"/>
      <c r="AV4" s="42"/>
      <c r="AW4" s="42"/>
      <c r="AX4" s="42"/>
      <c r="AY4" s="42"/>
      <c r="AZ4" s="143"/>
      <c r="BA4" s="42" t="s">
        <v>71</v>
      </c>
      <c r="BB4" s="42"/>
      <c r="BC4" s="42"/>
      <c r="BD4" s="42"/>
      <c r="BE4" s="42"/>
      <c r="BF4" s="42"/>
      <c r="BG4" s="42"/>
      <c r="BH4" s="143"/>
      <c r="BI4" s="42" t="s">
        <v>72</v>
      </c>
      <c r="BJ4" s="42"/>
      <c r="BK4" s="42"/>
      <c r="BL4" s="42"/>
      <c r="BM4" s="42"/>
      <c r="BN4" s="42"/>
      <c r="BO4" s="42"/>
      <c r="BP4" s="23"/>
      <c r="BQ4" s="23"/>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row>
    <row r="5" spans="1:99" x14ac:dyDescent="0.25">
      <c r="A5" s="25"/>
      <c r="B5" s="97"/>
      <c r="C5" s="96"/>
      <c r="D5" s="97"/>
      <c r="E5" s="35"/>
      <c r="F5" s="34"/>
      <c r="G5" s="34"/>
      <c r="H5" s="34"/>
      <c r="I5" s="34"/>
      <c r="J5" s="34"/>
      <c r="K5" s="34"/>
      <c r="L5" s="34"/>
      <c r="M5" s="34"/>
      <c r="N5" s="34"/>
      <c r="O5" s="34"/>
      <c r="P5" s="34"/>
      <c r="Q5" s="34"/>
      <c r="R5" s="34"/>
      <c r="S5" s="247" t="s">
        <v>173</v>
      </c>
      <c r="T5" s="41"/>
      <c r="U5" s="42"/>
      <c r="V5" s="42"/>
      <c r="W5" s="42"/>
      <c r="X5" s="42"/>
      <c r="Y5" s="42"/>
      <c r="Z5" s="42"/>
      <c r="AA5" s="42"/>
      <c r="AB5" s="143"/>
      <c r="AC5" s="42"/>
      <c r="AD5" s="42"/>
      <c r="AE5" s="42"/>
      <c r="AF5" s="42"/>
      <c r="AG5" s="42"/>
      <c r="AH5" s="42"/>
      <c r="AI5" s="42"/>
      <c r="AJ5" s="143"/>
      <c r="AK5" s="42"/>
      <c r="AL5" s="42"/>
      <c r="AM5" s="42"/>
      <c r="AN5" s="42"/>
      <c r="AO5" s="42"/>
      <c r="AP5" s="42"/>
      <c r="AQ5" s="42"/>
      <c r="AR5" s="143"/>
      <c r="AS5" s="42"/>
      <c r="AT5" s="42"/>
      <c r="AU5" s="42"/>
      <c r="AV5" s="42"/>
      <c r="AW5" s="42"/>
      <c r="AX5" s="42"/>
      <c r="AY5" s="42"/>
      <c r="AZ5" s="143"/>
      <c r="BA5" s="42"/>
      <c r="BB5" s="42"/>
      <c r="BC5" s="42"/>
      <c r="BD5" s="42"/>
      <c r="BE5" s="42"/>
      <c r="BF5" s="42"/>
      <c r="BG5" s="42"/>
      <c r="BH5" s="143"/>
      <c r="BI5" s="42"/>
      <c r="BJ5" s="42"/>
      <c r="BK5" s="42"/>
      <c r="BL5" s="42"/>
      <c r="BM5" s="42"/>
      <c r="BN5" s="42"/>
      <c r="BO5" s="42"/>
      <c r="BP5" s="23"/>
      <c r="BQ5" s="23"/>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row>
    <row r="6" spans="1:99" ht="15.75" customHeight="1" x14ac:dyDescent="0.25">
      <c r="A6" s="24"/>
      <c r="B6" s="142"/>
      <c r="C6" s="27"/>
      <c r="D6" s="27"/>
      <c r="E6" s="27">
        <v>2005</v>
      </c>
      <c r="F6" s="27">
        <v>2006</v>
      </c>
      <c r="G6" s="27">
        <v>2007</v>
      </c>
      <c r="H6" s="27">
        <v>2008</v>
      </c>
      <c r="I6" s="27">
        <v>2009</v>
      </c>
      <c r="J6" s="27">
        <v>2010</v>
      </c>
      <c r="K6" s="27">
        <v>2011</v>
      </c>
      <c r="L6" s="27">
        <v>2012</v>
      </c>
      <c r="M6" s="27">
        <v>2013</v>
      </c>
      <c r="N6" s="27">
        <v>2014</v>
      </c>
      <c r="O6" s="27">
        <v>2015</v>
      </c>
      <c r="P6" s="27">
        <v>2016</v>
      </c>
      <c r="Q6" s="27">
        <v>2017</v>
      </c>
      <c r="R6" s="27">
        <v>2018</v>
      </c>
      <c r="S6" s="27">
        <v>2019</v>
      </c>
      <c r="T6" s="27">
        <v>2017</v>
      </c>
      <c r="U6" s="27">
        <v>2020</v>
      </c>
      <c r="V6" s="27">
        <v>2025</v>
      </c>
      <c r="W6" s="27">
        <v>2030</v>
      </c>
      <c r="X6" s="27">
        <v>2035</v>
      </c>
      <c r="Y6" s="27">
        <v>2040</v>
      </c>
      <c r="Z6" s="27">
        <v>2045</v>
      </c>
      <c r="AA6" s="27">
        <v>2050</v>
      </c>
      <c r="AB6" s="130"/>
      <c r="AC6" s="2">
        <v>2020</v>
      </c>
      <c r="AD6" s="2">
        <v>2025</v>
      </c>
      <c r="AE6" s="2">
        <v>2030</v>
      </c>
      <c r="AF6" s="2">
        <v>2035</v>
      </c>
      <c r="AG6" s="2">
        <v>2040</v>
      </c>
      <c r="AH6" s="2">
        <v>2045</v>
      </c>
      <c r="AI6" s="2">
        <v>2050</v>
      </c>
      <c r="AJ6" s="130"/>
      <c r="AK6" s="2">
        <v>2020</v>
      </c>
      <c r="AL6" s="2">
        <v>2025</v>
      </c>
      <c r="AM6" s="2">
        <v>2030</v>
      </c>
      <c r="AN6" s="2">
        <v>2035</v>
      </c>
      <c r="AO6" s="2">
        <v>2040</v>
      </c>
      <c r="AP6" s="2">
        <v>2045</v>
      </c>
      <c r="AQ6" s="2">
        <v>2050</v>
      </c>
      <c r="AR6" s="130"/>
      <c r="AS6" s="2">
        <v>2020</v>
      </c>
      <c r="AT6" s="2">
        <v>2025</v>
      </c>
      <c r="AU6" s="2">
        <v>2030</v>
      </c>
      <c r="AV6" s="2">
        <v>2035</v>
      </c>
      <c r="AW6" s="2">
        <v>2040</v>
      </c>
      <c r="AX6" s="2">
        <v>2045</v>
      </c>
      <c r="AY6" s="2">
        <v>2050</v>
      </c>
      <c r="AZ6" s="130"/>
      <c r="BA6" s="2">
        <v>2020</v>
      </c>
      <c r="BB6" s="2">
        <v>2025</v>
      </c>
      <c r="BC6" s="2">
        <v>2030</v>
      </c>
      <c r="BD6" s="2">
        <v>2035</v>
      </c>
      <c r="BE6" s="2">
        <v>2040</v>
      </c>
      <c r="BF6" s="2">
        <v>2045</v>
      </c>
      <c r="BG6" s="2">
        <v>2050</v>
      </c>
      <c r="BH6" s="130"/>
      <c r="BI6" s="2">
        <v>2020</v>
      </c>
      <c r="BJ6" s="2">
        <v>2025</v>
      </c>
      <c r="BK6" s="2">
        <v>2030</v>
      </c>
      <c r="BL6" s="2">
        <v>2035</v>
      </c>
      <c r="BM6" s="2">
        <v>2040</v>
      </c>
      <c r="BN6" s="2">
        <v>2045</v>
      </c>
      <c r="BO6" s="2">
        <v>2050</v>
      </c>
      <c r="BP6" s="24"/>
      <c r="BQ6" s="24"/>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row>
    <row r="7" spans="1:99" x14ac:dyDescent="0.25">
      <c r="A7" s="24"/>
      <c r="B7" s="145" t="s">
        <v>121</v>
      </c>
      <c r="C7" s="130"/>
      <c r="D7" s="136"/>
      <c r="E7" s="136"/>
      <c r="F7" s="136"/>
      <c r="G7" s="136"/>
      <c r="H7" s="136"/>
      <c r="I7" s="136"/>
      <c r="J7" s="136"/>
      <c r="K7" s="136"/>
      <c r="L7" s="136"/>
      <c r="M7" s="136"/>
      <c r="N7" s="136"/>
      <c r="O7" s="136"/>
      <c r="P7" s="136"/>
      <c r="Q7" s="136"/>
      <c r="R7" s="136"/>
      <c r="S7" s="144"/>
      <c r="T7" s="136"/>
      <c r="U7" s="136"/>
      <c r="V7" s="136"/>
      <c r="W7" s="136"/>
      <c r="X7" s="136"/>
      <c r="Y7" s="136"/>
      <c r="Z7" s="136"/>
      <c r="AA7" s="136"/>
      <c r="AB7" s="130"/>
      <c r="AC7" s="136"/>
      <c r="AD7" s="136"/>
      <c r="AE7" s="136"/>
      <c r="AF7" s="136"/>
      <c r="AG7" s="136"/>
      <c r="AH7" s="136"/>
      <c r="AI7" s="136"/>
      <c r="AJ7" s="130"/>
      <c r="AK7" s="136"/>
      <c r="AL7" s="136"/>
      <c r="AM7" s="136"/>
      <c r="AN7" s="136"/>
      <c r="AO7" s="136"/>
      <c r="AP7" s="136"/>
      <c r="AQ7" s="136"/>
      <c r="AR7" s="130"/>
      <c r="AS7" s="136"/>
      <c r="AT7" s="136"/>
      <c r="AU7" s="136"/>
      <c r="AV7" s="136"/>
      <c r="AW7" s="136"/>
      <c r="AX7" s="136"/>
      <c r="AY7" s="136"/>
      <c r="AZ7" s="130"/>
      <c r="BA7" s="136"/>
      <c r="BB7" s="136"/>
      <c r="BC7" s="136"/>
      <c r="BD7" s="136"/>
      <c r="BE7" s="136"/>
      <c r="BF7" s="136"/>
      <c r="BG7" s="136"/>
      <c r="BH7" s="130"/>
      <c r="BI7" s="136"/>
      <c r="BJ7" s="136"/>
      <c r="BK7" s="136"/>
      <c r="BL7" s="136"/>
      <c r="BM7" s="136"/>
      <c r="BN7" s="136"/>
      <c r="BO7" s="136"/>
      <c r="BP7" s="24"/>
      <c r="BQ7" s="24"/>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row>
    <row r="8" spans="1:99" x14ac:dyDescent="0.25">
      <c r="A8" s="24"/>
      <c r="C8" s="131" t="s">
        <v>0</v>
      </c>
      <c r="D8" s="132"/>
      <c r="E8" s="132"/>
      <c r="F8" s="132"/>
      <c r="G8" s="132"/>
      <c r="H8" s="132"/>
      <c r="I8" s="132"/>
      <c r="J8" s="132"/>
      <c r="K8" s="132"/>
      <c r="L8" s="132"/>
      <c r="M8" s="132"/>
      <c r="N8" s="132"/>
      <c r="O8" s="132"/>
      <c r="P8" s="132"/>
      <c r="Q8" s="132"/>
      <c r="R8" s="132"/>
      <c r="T8" s="132"/>
      <c r="U8" s="132"/>
      <c r="V8" s="132"/>
      <c r="W8" s="132"/>
      <c r="X8" s="132"/>
      <c r="Y8" s="132"/>
      <c r="Z8" s="132"/>
      <c r="AA8" s="132"/>
      <c r="AC8" s="133"/>
      <c r="AD8" s="133"/>
      <c r="AE8" s="133"/>
      <c r="AF8" s="133"/>
      <c r="AG8" s="133"/>
      <c r="AH8" s="133"/>
      <c r="AI8" s="133"/>
      <c r="AK8" s="133"/>
      <c r="AL8" s="133"/>
      <c r="AM8" s="133"/>
      <c r="AN8" s="133"/>
      <c r="AO8" s="133"/>
      <c r="AP8" s="133"/>
      <c r="AQ8" s="133"/>
      <c r="AS8" s="133"/>
      <c r="AT8" s="133"/>
      <c r="AU8" s="133"/>
      <c r="AV8" s="133"/>
      <c r="AW8" s="133"/>
      <c r="AX8" s="133"/>
      <c r="AY8" s="133"/>
      <c r="BA8" s="133"/>
      <c r="BB8" s="133"/>
      <c r="BC8" s="133"/>
      <c r="BD8" s="133"/>
      <c r="BE8" s="133"/>
      <c r="BF8" s="133"/>
      <c r="BG8" s="133"/>
      <c r="BI8" s="133"/>
      <c r="BJ8" s="133"/>
      <c r="BK8" s="133"/>
      <c r="BL8" s="133"/>
      <c r="BM8" s="133"/>
      <c r="BN8" s="133"/>
      <c r="BO8" s="133"/>
      <c r="BP8" s="24"/>
      <c r="BQ8" s="24"/>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row>
    <row r="9" spans="1:99" x14ac:dyDescent="0.25">
      <c r="A9" s="24"/>
      <c r="B9" s="24"/>
      <c r="C9" s="30" t="s">
        <v>1</v>
      </c>
      <c r="D9" s="101" t="s">
        <v>16</v>
      </c>
      <c r="E9" s="32">
        <v>7206.9650000000001</v>
      </c>
      <c r="F9" s="32">
        <v>7215.94</v>
      </c>
      <c r="G9" s="32">
        <v>7243.29</v>
      </c>
      <c r="H9" s="32">
        <v>7650.4279999999999</v>
      </c>
      <c r="I9" s="32">
        <v>7089.8959999999997</v>
      </c>
      <c r="J9" s="32">
        <v>7208.9849999999997</v>
      </c>
      <c r="K9" s="32">
        <v>7279.8829999999998</v>
      </c>
      <c r="L9" s="32">
        <v>7007.4650000000001</v>
      </c>
      <c r="M9" s="32">
        <v>6820.4059999999999</v>
      </c>
      <c r="N9" s="32">
        <v>6571.85</v>
      </c>
      <c r="O9" s="32">
        <v>6504.9290000000001</v>
      </c>
      <c r="P9" s="32">
        <v>6728.1710000000003</v>
      </c>
      <c r="Q9" s="32">
        <v>6925.7510000000002</v>
      </c>
      <c r="R9" s="32">
        <v>6866.6850000000004</v>
      </c>
      <c r="S9" s="22"/>
      <c r="T9" s="32">
        <v>6918.8610411588988</v>
      </c>
      <c r="U9" s="32">
        <v>6754.4375250754256</v>
      </c>
      <c r="V9" s="32">
        <v>6813.5144859818784</v>
      </c>
      <c r="W9" s="32">
        <v>6917.3822235699636</v>
      </c>
      <c r="X9" s="32">
        <v>6945.946237852485</v>
      </c>
      <c r="Y9" s="32">
        <v>6901.1557139822071</v>
      </c>
      <c r="Z9" s="32">
        <v>5932.4698062004336</v>
      </c>
      <c r="AA9" s="32">
        <v>5984.5278561331861</v>
      </c>
      <c r="AC9" s="32">
        <v>6684.4574455143402</v>
      </c>
      <c r="AD9" s="32">
        <v>6657.3422148063128</v>
      </c>
      <c r="AE9" s="32">
        <v>6443.056610181924</v>
      </c>
      <c r="AF9" s="32">
        <v>6352.9334853637038</v>
      </c>
      <c r="AG9" s="32">
        <v>7573.1451621083143</v>
      </c>
      <c r="AH9" s="32">
        <v>6359.7641661292673</v>
      </c>
      <c r="AI9" s="32">
        <v>6199.0118951010045</v>
      </c>
      <c r="AK9" s="32">
        <v>6684.4421883007572</v>
      </c>
      <c r="AL9" s="32">
        <v>6656.2980596550979</v>
      </c>
      <c r="AM9" s="32">
        <v>6443.3895264574667</v>
      </c>
      <c r="AN9" s="32">
        <v>6461.7076927467888</v>
      </c>
      <c r="AO9" s="32">
        <v>6309.2102798094256</v>
      </c>
      <c r="AP9" s="32">
        <v>5179.2303121496207</v>
      </c>
      <c r="AQ9" s="32">
        <v>5026.2338892180587</v>
      </c>
      <c r="AS9" s="32">
        <v>6635.9369492830692</v>
      </c>
      <c r="AT9" s="32">
        <v>6487.1727912508877</v>
      </c>
      <c r="AU9" s="32">
        <v>6116.6290855343595</v>
      </c>
      <c r="AV9" s="32">
        <v>5909.7196117166222</v>
      </c>
      <c r="AW9" s="32">
        <v>6940.1446610135408</v>
      </c>
      <c r="AX9" s="32">
        <v>5748.1305925874021</v>
      </c>
      <c r="AY9" s="32">
        <v>5312.1265650386013</v>
      </c>
      <c r="BA9" s="32">
        <v>6635.9369492830692</v>
      </c>
      <c r="BB9" s="32">
        <v>6487.1727912508877</v>
      </c>
      <c r="BC9" s="32">
        <v>6116.6925671485888</v>
      </c>
      <c r="BD9" s="32">
        <v>5961.3677333248088</v>
      </c>
      <c r="BE9" s="32">
        <v>5600.564395957942</v>
      </c>
      <c r="BF9" s="32">
        <v>4461.3591512046696</v>
      </c>
      <c r="BG9" s="32">
        <v>4139.4693533668415</v>
      </c>
      <c r="BI9" s="32">
        <v>7083.4797999064904</v>
      </c>
      <c r="BJ9" s="32">
        <v>7287.8450925958305</v>
      </c>
      <c r="BK9" s="32">
        <v>7559.91091017095</v>
      </c>
      <c r="BL9" s="32">
        <v>7804.5415755546528</v>
      </c>
      <c r="BM9" s="32">
        <v>8176.3234845356956</v>
      </c>
      <c r="BN9" s="32">
        <v>8320.5027069313437</v>
      </c>
      <c r="BO9" s="32">
        <v>8389.7090555768918</v>
      </c>
      <c r="BP9" s="24"/>
      <c r="BQ9" s="24"/>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row>
    <row r="10" spans="1:99" x14ac:dyDescent="0.25">
      <c r="A10" s="24"/>
      <c r="B10" s="24"/>
      <c r="C10" s="30" t="s">
        <v>2</v>
      </c>
      <c r="D10" s="101" t="s">
        <v>16</v>
      </c>
      <c r="E10" s="32">
        <v>4870.2749999999996</v>
      </c>
      <c r="F10" s="32">
        <v>4939.9469999999992</v>
      </c>
      <c r="G10" s="32">
        <v>4882.6220000000003</v>
      </c>
      <c r="H10" s="32">
        <v>5266.1870000000008</v>
      </c>
      <c r="I10" s="32">
        <v>4885.1459999999997</v>
      </c>
      <c r="J10" s="32">
        <v>4996.63</v>
      </c>
      <c r="K10" s="32">
        <v>5026.6720000000005</v>
      </c>
      <c r="L10" s="32">
        <v>4920.2949999999992</v>
      </c>
      <c r="M10" s="32">
        <v>4816.1899999999996</v>
      </c>
      <c r="N10" s="32">
        <v>4585.424</v>
      </c>
      <c r="O10" s="32">
        <v>4686.1400000000003</v>
      </c>
      <c r="P10" s="32">
        <v>4871.9290000000001</v>
      </c>
      <c r="Q10" s="32">
        <v>4945.7470000000003</v>
      </c>
      <c r="R10" s="32">
        <v>4974.6010000000006</v>
      </c>
      <c r="S10" s="22"/>
      <c r="T10" s="32">
        <v>5005.0576728518008</v>
      </c>
      <c r="U10" s="32">
        <v>5006.8196936007525</v>
      </c>
      <c r="V10" s="32">
        <v>5064.9681848403307</v>
      </c>
      <c r="W10" s="32">
        <v>5132.0278464623352</v>
      </c>
      <c r="X10" s="32">
        <v>5131.9001058637041</v>
      </c>
      <c r="Y10" s="32">
        <v>5109.6024784196525</v>
      </c>
      <c r="Z10" s="32">
        <v>5091.0239501100368</v>
      </c>
      <c r="AA10" s="32">
        <v>5118.7682946585737</v>
      </c>
      <c r="AC10" s="32">
        <v>4953.4055892359829</v>
      </c>
      <c r="AD10" s="32">
        <v>4917.7146860602779</v>
      </c>
      <c r="AE10" s="32">
        <v>4831.6727499079034</v>
      </c>
      <c r="AF10" s="32">
        <v>4655.5933811771583</v>
      </c>
      <c r="AG10" s="32">
        <v>4501.567975169969</v>
      </c>
      <c r="AH10" s="32">
        <v>4248.1642478253143</v>
      </c>
      <c r="AI10" s="32">
        <v>4096.1378157992185</v>
      </c>
      <c r="AK10" s="32">
        <v>4953.4055892359829</v>
      </c>
      <c r="AL10" s="32">
        <v>4917.7146860602779</v>
      </c>
      <c r="AM10" s="32">
        <v>4831.6727499079034</v>
      </c>
      <c r="AN10" s="32">
        <v>4655.5933811771583</v>
      </c>
      <c r="AO10" s="32">
        <v>4501.567975169969</v>
      </c>
      <c r="AP10" s="32">
        <v>4248.1642478253143</v>
      </c>
      <c r="AQ10" s="32">
        <v>4096.1378157992185</v>
      </c>
      <c r="AS10" s="32">
        <v>4908.9898795499121</v>
      </c>
      <c r="AT10" s="32">
        <v>4769.9730584739464</v>
      </c>
      <c r="AU10" s="32">
        <v>4565.2793397165542</v>
      </c>
      <c r="AV10" s="32">
        <v>4215.6301925279258</v>
      </c>
      <c r="AW10" s="32">
        <v>3831.5315958042474</v>
      </c>
      <c r="AX10" s="32">
        <v>3603.6748463929307</v>
      </c>
      <c r="AY10" s="32">
        <v>3524.5871483111791</v>
      </c>
      <c r="BA10" s="32">
        <v>4908.9898795499121</v>
      </c>
      <c r="BB10" s="32">
        <v>4769.9730584739464</v>
      </c>
      <c r="BC10" s="32">
        <v>4565.2793397165542</v>
      </c>
      <c r="BD10" s="32">
        <v>4215.6301925279258</v>
      </c>
      <c r="BE10" s="32">
        <v>3831.5315958042474</v>
      </c>
      <c r="BF10" s="32">
        <v>3603.6748463929307</v>
      </c>
      <c r="BG10" s="32">
        <v>3524.5871483111791</v>
      </c>
      <c r="BI10" s="32">
        <v>5426.9470520673649</v>
      </c>
      <c r="BJ10" s="32">
        <v>5628.2367643764801</v>
      </c>
      <c r="BK10" s="32">
        <v>5902.9188375548647</v>
      </c>
      <c r="BL10" s="32">
        <v>6150.6460795269932</v>
      </c>
      <c r="BM10" s="32">
        <v>6518.3929983281641</v>
      </c>
      <c r="BN10" s="32">
        <v>6659.0446783751931</v>
      </c>
      <c r="BO10" s="32">
        <v>6724.067534490965</v>
      </c>
      <c r="BP10" s="24"/>
      <c r="BQ10" s="24"/>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row>
    <row r="11" spans="1:99" x14ac:dyDescent="0.25">
      <c r="A11" s="24"/>
      <c r="D11" s="99"/>
    </row>
    <row r="12" spans="1:99" x14ac:dyDescent="0.25">
      <c r="A12" s="24"/>
      <c r="B12" s="145" t="s">
        <v>122</v>
      </c>
      <c r="C12" s="145"/>
      <c r="D12" s="146"/>
      <c r="E12" s="138"/>
      <c r="F12" s="138"/>
      <c r="G12" s="138"/>
      <c r="H12" s="138"/>
      <c r="I12" s="138"/>
      <c r="J12" s="138"/>
      <c r="K12" s="138"/>
      <c r="L12" s="138"/>
      <c r="M12" s="138"/>
      <c r="N12" s="138"/>
      <c r="O12" s="138"/>
      <c r="P12" s="138"/>
      <c r="Q12" s="138"/>
      <c r="R12" s="138"/>
      <c r="S12" s="147"/>
      <c r="T12" s="138"/>
      <c r="U12" s="138"/>
      <c r="V12" s="138"/>
      <c r="W12" s="138"/>
      <c r="X12" s="138"/>
      <c r="Y12" s="138"/>
      <c r="Z12" s="138"/>
      <c r="AA12" s="138"/>
      <c r="AB12" s="148"/>
      <c r="AC12" s="138"/>
      <c r="AD12" s="138"/>
      <c r="AE12" s="138"/>
      <c r="AF12" s="138"/>
      <c r="AG12" s="138"/>
      <c r="AH12" s="138"/>
      <c r="AI12" s="138"/>
      <c r="AJ12" s="148"/>
      <c r="AK12" s="138"/>
      <c r="AL12" s="138"/>
      <c r="AM12" s="138"/>
      <c r="AN12" s="138"/>
      <c r="AO12" s="138"/>
      <c r="AP12" s="138"/>
      <c r="AQ12" s="138"/>
      <c r="AR12" s="148"/>
      <c r="AS12" s="138"/>
      <c r="AT12" s="138"/>
      <c r="AU12" s="138"/>
      <c r="AV12" s="138"/>
      <c r="AW12" s="138"/>
      <c r="AX12" s="138"/>
      <c r="AY12" s="138"/>
      <c r="AZ12" s="148"/>
      <c r="BA12" s="138"/>
      <c r="BB12" s="138"/>
      <c r="BC12" s="138"/>
      <c r="BD12" s="138"/>
      <c r="BE12" s="138"/>
      <c r="BF12" s="138"/>
      <c r="BG12" s="138"/>
      <c r="BH12" s="148"/>
      <c r="BI12" s="138"/>
      <c r="BJ12" s="138"/>
      <c r="BK12" s="138"/>
      <c r="BL12" s="138"/>
      <c r="BM12" s="138"/>
      <c r="BN12" s="138"/>
      <c r="BO12" s="138"/>
      <c r="BP12" s="24"/>
      <c r="BQ12" s="24"/>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row>
    <row r="13" spans="1:99" x14ac:dyDescent="0.25">
      <c r="A13" s="24"/>
      <c r="C13" s="131" t="s">
        <v>117</v>
      </c>
      <c r="D13" s="132"/>
      <c r="E13" s="132"/>
      <c r="F13" s="132"/>
      <c r="G13" s="132"/>
      <c r="H13" s="132"/>
      <c r="I13" s="132"/>
      <c r="J13" s="132"/>
      <c r="K13" s="132"/>
      <c r="L13" s="132"/>
      <c r="M13" s="132"/>
      <c r="N13" s="132"/>
      <c r="O13" s="132"/>
      <c r="P13" s="132"/>
      <c r="Q13" s="132"/>
      <c r="R13" s="132"/>
      <c r="T13" s="132"/>
      <c r="U13" s="132"/>
      <c r="V13" s="132"/>
      <c r="W13" s="132"/>
      <c r="X13" s="132"/>
      <c r="Y13" s="132"/>
      <c r="Z13" s="132"/>
      <c r="AA13" s="132"/>
      <c r="AC13" s="133"/>
      <c r="AD13" s="133"/>
      <c r="AE13" s="133"/>
      <c r="AF13" s="133"/>
      <c r="AG13" s="133"/>
      <c r="AH13" s="133"/>
      <c r="AI13" s="133"/>
      <c r="AK13" s="133"/>
      <c r="AL13" s="133"/>
      <c r="AM13" s="133"/>
      <c r="AN13" s="133"/>
      <c r="AO13" s="133"/>
      <c r="AP13" s="133"/>
      <c r="AQ13" s="133"/>
      <c r="AS13" s="133"/>
      <c r="AT13" s="133"/>
      <c r="AU13" s="133"/>
      <c r="AV13" s="133"/>
      <c r="AW13" s="133"/>
      <c r="AX13" s="133"/>
      <c r="AY13" s="133"/>
      <c r="BA13" s="133"/>
      <c r="BB13" s="133"/>
      <c r="BC13" s="133"/>
      <c r="BD13" s="133"/>
      <c r="BE13" s="133"/>
      <c r="BF13" s="133"/>
      <c r="BG13" s="133"/>
      <c r="BI13" s="133"/>
      <c r="BJ13" s="133"/>
      <c r="BK13" s="133"/>
      <c r="BL13" s="133"/>
      <c r="BM13" s="133"/>
      <c r="BN13" s="133"/>
      <c r="BO13" s="133"/>
      <c r="BP13" s="24"/>
      <c r="BQ13" s="24"/>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row>
    <row r="14" spans="1:99" x14ac:dyDescent="0.25">
      <c r="A14" s="24"/>
      <c r="B14" s="24"/>
      <c r="C14" s="61" t="s">
        <v>3</v>
      </c>
      <c r="D14" s="101" t="s">
        <v>6</v>
      </c>
      <c r="E14" s="59">
        <v>0.16002129263284837</v>
      </c>
      <c r="F14" s="59">
        <v>0.15586252340543358</v>
      </c>
      <c r="G14" s="59">
        <v>0.15608724177996969</v>
      </c>
      <c r="H14" s="59">
        <v>0.1499494250103077</v>
      </c>
      <c r="I14" s="59">
        <v>0.20146799256812892</v>
      </c>
      <c r="J14" s="59">
        <v>0.20420301125845619</v>
      </c>
      <c r="K14" s="59">
        <v>0.20256759389843229</v>
      </c>
      <c r="L14" s="59">
        <v>0.20817655246163819</v>
      </c>
      <c r="M14" s="59">
        <v>0.2240658117865782</v>
      </c>
      <c r="N14" s="59">
        <v>0.21538919179503682</v>
      </c>
      <c r="O14" s="59">
        <v>0.21893638211218322</v>
      </c>
      <c r="P14" s="59">
        <v>0.21293385619848137</v>
      </c>
      <c r="Q14" s="59">
        <v>0.21055578310542133</v>
      </c>
      <c r="R14" s="59">
        <v>0.21149015425863291</v>
      </c>
      <c r="S14" s="59">
        <f>21.85/100</f>
        <v>0.21850000000000003</v>
      </c>
      <c r="T14" s="59">
        <v>0.21055578310542133</v>
      </c>
      <c r="U14" s="59">
        <v>0.23215443052669091</v>
      </c>
      <c r="V14" s="59">
        <v>0.22095370153068272</v>
      </c>
      <c r="W14" s="59">
        <v>0.21778441125125433</v>
      </c>
      <c r="X14" s="59">
        <v>0.2089334213359122</v>
      </c>
      <c r="Y14" s="59">
        <v>0.21315439054521057</v>
      </c>
      <c r="Z14" s="59">
        <v>0.21654500661123535</v>
      </c>
      <c r="AA14" s="59">
        <v>0.21850963351459254</v>
      </c>
      <c r="AB14" s="62"/>
      <c r="AC14" s="59">
        <v>0.2349765338191192</v>
      </c>
      <c r="AD14" s="59">
        <v>0.2347384091189863</v>
      </c>
      <c r="AE14" s="59">
        <v>0.24907578403018596</v>
      </c>
      <c r="AF14" s="59">
        <v>0.27385191241167012</v>
      </c>
      <c r="AG14" s="59">
        <v>0.31561195822070881</v>
      </c>
      <c r="AH14" s="59">
        <v>0.3607266150920268</v>
      </c>
      <c r="AI14" s="59">
        <v>0.39604890333832232</v>
      </c>
      <c r="AJ14" s="62"/>
      <c r="AK14" s="59">
        <v>0.23499999999999999</v>
      </c>
      <c r="AL14" s="59">
        <v>0.23499999999999999</v>
      </c>
      <c r="AM14" s="59">
        <v>0.249</v>
      </c>
      <c r="AN14" s="59">
        <v>0.27400000000000002</v>
      </c>
      <c r="AO14" s="59">
        <v>0.318</v>
      </c>
      <c r="AP14" s="59">
        <v>0.36399999999999999</v>
      </c>
      <c r="AQ14" s="59">
        <v>0.4</v>
      </c>
      <c r="AR14" s="62"/>
      <c r="AS14" s="59">
        <v>0.24</v>
      </c>
      <c r="AT14" s="59">
        <v>0.254</v>
      </c>
      <c r="AU14" s="59">
        <v>0.29699999999999999</v>
      </c>
      <c r="AV14" s="59">
        <v>0.34399999999999997</v>
      </c>
      <c r="AW14" s="59">
        <v>0.42</v>
      </c>
      <c r="AX14" s="59">
        <v>0.51200000000000001</v>
      </c>
      <c r="AY14" s="59">
        <v>0.57899999999999996</v>
      </c>
      <c r="AZ14" s="62"/>
      <c r="BA14" s="59">
        <v>0.23958633339081614</v>
      </c>
      <c r="BB14" s="59">
        <v>0.25378330257458442</v>
      </c>
      <c r="BC14" s="59">
        <v>0.29745466075531529</v>
      </c>
      <c r="BD14" s="59">
        <v>0.34399893627954314</v>
      </c>
      <c r="BE14" s="59">
        <v>0.42435197060625246</v>
      </c>
      <c r="BF14" s="59">
        <v>0.5120145593858777</v>
      </c>
      <c r="BG14" s="59">
        <v>0.579223529845868</v>
      </c>
      <c r="BI14" s="33"/>
      <c r="BJ14" s="33"/>
      <c r="BK14" s="33"/>
      <c r="BL14" s="33"/>
      <c r="BM14" s="33"/>
      <c r="BN14" s="33"/>
      <c r="BO14" s="33"/>
      <c r="BP14" s="24"/>
      <c r="BQ14" s="24"/>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row>
    <row r="15" spans="1:99" x14ac:dyDescent="0.25">
      <c r="A15" s="24"/>
      <c r="B15" s="24"/>
      <c r="C15" s="31" t="s">
        <v>176</v>
      </c>
      <c r="D15" s="101" t="s">
        <v>6</v>
      </c>
      <c r="E15" s="33">
        <v>8.3077884969864259E-3</v>
      </c>
      <c r="F15" s="33">
        <v>1.0564553328143914E-2</v>
      </c>
      <c r="G15" s="33">
        <v>1.4725668740933298E-2</v>
      </c>
      <c r="H15" s="33">
        <v>1.7733389843202347E-2</v>
      </c>
      <c r="I15" s="33">
        <v>2.2508187084631159E-2</v>
      </c>
      <c r="J15" s="33">
        <v>3.1179182559803752E-2</v>
      </c>
      <c r="K15" s="33">
        <v>2.4767056179030005E-2</v>
      </c>
      <c r="L15" s="33">
        <v>3.2517311883607222E-2</v>
      </c>
      <c r="M15" s="33">
        <v>3.7694201903568057E-2</v>
      </c>
      <c r="N15" s="33">
        <v>2.8756694666704673E-2</v>
      </c>
      <c r="O15" s="33">
        <v>2.2420774442222156E-2</v>
      </c>
      <c r="P15" s="33">
        <v>1.6015338679648546E-2</v>
      </c>
      <c r="Q15" s="33">
        <v>2.5710002199155733E-2</v>
      </c>
      <c r="R15" s="33">
        <v>5.5043405262581176E-2</v>
      </c>
      <c r="S15" s="33">
        <v>7.0900000000000005E-2</v>
      </c>
      <c r="T15" s="33">
        <v>2.5584484200563994E-2</v>
      </c>
      <c r="U15" s="33">
        <v>9.9308516008649095E-2</v>
      </c>
      <c r="V15" s="33">
        <v>9.7903636874356437E-2</v>
      </c>
      <c r="W15" s="33">
        <v>0.13384989428699198</v>
      </c>
      <c r="X15" s="33">
        <v>0.15075819019687725</v>
      </c>
      <c r="Y15" s="33">
        <v>0.17745249370392194</v>
      </c>
      <c r="Z15" s="33">
        <v>0.20876176051973933</v>
      </c>
      <c r="AA15" s="33">
        <v>0.24201988169748656</v>
      </c>
      <c r="AC15" s="33">
        <v>9.9812808047614748E-2</v>
      </c>
      <c r="AD15" s="33">
        <v>0.11501679614226777</v>
      </c>
      <c r="AE15" s="33">
        <v>0.15714146439605975</v>
      </c>
      <c r="AF15" s="33">
        <v>0.25037472402885441</v>
      </c>
      <c r="AG15" s="33">
        <v>0.3838206760866088</v>
      </c>
      <c r="AH15" s="33">
        <v>0.50763653288648203</v>
      </c>
      <c r="AI15" s="33">
        <v>0.58102312641685494</v>
      </c>
      <c r="AK15" s="33">
        <v>9.9812808047614748E-2</v>
      </c>
      <c r="AL15" s="33">
        <v>0.11501679614226777</v>
      </c>
      <c r="AM15" s="33">
        <v>0.15714146439605975</v>
      </c>
      <c r="AN15" s="33">
        <v>0.25037472402885441</v>
      </c>
      <c r="AO15" s="33">
        <v>0.3838206760866088</v>
      </c>
      <c r="AP15" s="33">
        <v>0.50763653288648203</v>
      </c>
      <c r="AQ15" s="33">
        <v>0.58102312641685494</v>
      </c>
      <c r="AS15" s="33">
        <v>0.1023547690217206</v>
      </c>
      <c r="AT15" s="33">
        <v>0.133373432539449</v>
      </c>
      <c r="AU15" s="33">
        <v>0.20463293439726316</v>
      </c>
      <c r="AV15" s="33">
        <v>0.31889107969623859</v>
      </c>
      <c r="AW15" s="33">
        <v>0.50818207664858295</v>
      </c>
      <c r="AX15" s="33">
        <v>0.65093803363887826</v>
      </c>
      <c r="AY15" s="33">
        <v>0.66027713259331833</v>
      </c>
      <c r="BA15" s="33">
        <v>0.1023547690217206</v>
      </c>
      <c r="BB15" s="33">
        <v>0.133373432539449</v>
      </c>
      <c r="BC15" s="33">
        <v>0.20463293439726316</v>
      </c>
      <c r="BD15" s="33">
        <v>0.31889107969623859</v>
      </c>
      <c r="BE15" s="33">
        <v>0.50818207664858295</v>
      </c>
      <c r="BF15" s="33">
        <v>0.65093803363887826</v>
      </c>
      <c r="BG15" s="33">
        <v>0.66027713259331833</v>
      </c>
      <c r="BI15" s="33"/>
      <c r="BJ15" s="33"/>
      <c r="BK15" s="33"/>
      <c r="BL15" s="33"/>
      <c r="BM15" s="33"/>
      <c r="BN15" s="33"/>
      <c r="BO15" s="33"/>
      <c r="BP15" s="24"/>
      <c r="BQ15" s="24"/>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row>
    <row r="16" spans="1:99" x14ac:dyDescent="0.25">
      <c r="A16" s="24"/>
      <c r="B16" s="24"/>
      <c r="C16" s="31" t="s">
        <v>4</v>
      </c>
      <c r="D16" s="101" t="s">
        <v>6</v>
      </c>
      <c r="E16" s="33">
        <v>0.28654339202812779</v>
      </c>
      <c r="F16" s="33">
        <v>0.28230938428621277</v>
      </c>
      <c r="G16" s="33">
        <v>0.27697374191754309</v>
      </c>
      <c r="H16" s="33">
        <v>0.29962376638080468</v>
      </c>
      <c r="I16" s="33">
        <v>0.33755658167687269</v>
      </c>
      <c r="J16" s="33">
        <v>0.32200249486904398</v>
      </c>
      <c r="K16" s="33">
        <v>0.31044553445920658</v>
      </c>
      <c r="L16" s="33">
        <v>0.31632609850430743</v>
      </c>
      <c r="M16" s="33">
        <v>0.33085295455074848</v>
      </c>
      <c r="N16" s="33">
        <v>0.33943876431049103</v>
      </c>
      <c r="O16" s="33">
        <v>0.3272685647486861</v>
      </c>
      <c r="P16" s="33">
        <v>0.32062813550048236</v>
      </c>
      <c r="Q16" s="33">
        <v>0.32427243429964936</v>
      </c>
      <c r="R16" s="33">
        <v>0.32322973887500039</v>
      </c>
      <c r="S16" s="33">
        <f>32.53/100</f>
        <v>0.32530000000000003</v>
      </c>
      <c r="T16" s="33">
        <v>0.32427243429964936</v>
      </c>
      <c r="U16" s="33">
        <v>0.31729773044485882</v>
      </c>
      <c r="V16" s="33">
        <v>0.31173983828871599</v>
      </c>
      <c r="W16" s="33">
        <v>0.31333646201197735</v>
      </c>
      <c r="X16" s="33">
        <v>0.2984069022301965</v>
      </c>
      <c r="Y16" s="33">
        <v>0.29515637858038779</v>
      </c>
      <c r="Z16" s="33">
        <v>0.29693058363824454</v>
      </c>
      <c r="AA16" s="33">
        <v>0.29509626903398767</v>
      </c>
      <c r="AC16" s="33">
        <v>0.32791436448341726</v>
      </c>
      <c r="AD16" s="33">
        <v>0.34775563032279322</v>
      </c>
      <c r="AE16" s="33">
        <v>0.38796118620632347</v>
      </c>
      <c r="AF16" s="33">
        <v>0.40200555778990715</v>
      </c>
      <c r="AG16" s="33">
        <v>0.43220679384976507</v>
      </c>
      <c r="AH16" s="33">
        <v>0.49921868490215754</v>
      </c>
      <c r="AI16" s="33">
        <v>0.56851970263867391</v>
      </c>
      <c r="AK16" s="33">
        <v>0.32769999999999999</v>
      </c>
      <c r="AL16" s="33">
        <v>0.34760000000000002</v>
      </c>
      <c r="AM16" s="33">
        <v>0.38850000000000001</v>
      </c>
      <c r="AN16" s="33">
        <v>0.4022</v>
      </c>
      <c r="AO16" s="33">
        <v>0.44040000000000001</v>
      </c>
      <c r="AP16" s="33">
        <v>0.5091</v>
      </c>
      <c r="AQ16" s="33">
        <v>0.58079999999999998</v>
      </c>
      <c r="AS16" s="33">
        <v>0.3352</v>
      </c>
      <c r="AT16" s="33">
        <v>0.37159999999999999</v>
      </c>
      <c r="AU16" s="33">
        <v>0.43259999999999998</v>
      </c>
      <c r="AV16" s="33">
        <v>0.48680000000000001</v>
      </c>
      <c r="AW16" s="33">
        <v>0.56120000000000003</v>
      </c>
      <c r="AX16" s="33">
        <v>0.69610000000000005</v>
      </c>
      <c r="AY16" s="33">
        <v>0.81799999999999995</v>
      </c>
      <c r="BA16" s="33">
        <v>0.33520752488126726</v>
      </c>
      <c r="BB16" s="33">
        <v>0.37155224480922705</v>
      </c>
      <c r="BC16" s="33">
        <v>0.4326201903254337</v>
      </c>
      <c r="BD16" s="33">
        <v>0.48790835229885748</v>
      </c>
      <c r="BE16" s="33">
        <v>0.57277961800853938</v>
      </c>
      <c r="BF16" s="33">
        <v>0.69933297047841225</v>
      </c>
      <c r="BG16" s="33">
        <v>0.82051158985572215</v>
      </c>
      <c r="BI16" s="33"/>
      <c r="BJ16" s="33"/>
      <c r="BK16" s="33"/>
      <c r="BL16" s="33"/>
      <c r="BM16" s="33"/>
      <c r="BN16" s="33"/>
      <c r="BO16" s="33"/>
      <c r="BP16" s="24"/>
      <c r="BQ16" s="24"/>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row>
    <row r="17" spans="1:99" x14ac:dyDescent="0.25">
      <c r="A17" s="24"/>
      <c r="B17" s="24"/>
      <c r="C17" s="31" t="s">
        <v>5</v>
      </c>
      <c r="D17" s="101" t="s">
        <v>6</v>
      </c>
      <c r="E17" s="33">
        <v>0.1891421860536284</v>
      </c>
      <c r="F17" s="33">
        <v>0.18524170601357179</v>
      </c>
      <c r="G17" s="33">
        <v>0.20389810000327024</v>
      </c>
      <c r="H17" s="33">
        <v>0.19232208332293982</v>
      </c>
      <c r="I17" s="33">
        <v>0.27564409686318142</v>
      </c>
      <c r="J17" s="33">
        <v>0.28144313260355946</v>
      </c>
      <c r="K17" s="33">
        <v>0.30287226887583374</v>
      </c>
      <c r="L17" s="33">
        <v>0.31457030034291111</v>
      </c>
      <c r="M17" s="33">
        <v>0.33399921602619448</v>
      </c>
      <c r="N17" s="33">
        <v>0.32422173578422131</v>
      </c>
      <c r="O17" s="33">
        <v>0.33930042539573063</v>
      </c>
      <c r="P17" s="33">
        <v>0.34018870706639287</v>
      </c>
      <c r="Q17" s="33">
        <v>0.33245005930873106</v>
      </c>
      <c r="R17" s="33">
        <v>0.31606287339692535</v>
      </c>
      <c r="S17" s="33">
        <f>31.89/100</f>
        <v>0.31890000000000002</v>
      </c>
      <c r="T17" s="33">
        <v>0.33245005930873106</v>
      </c>
      <c r="U17" s="33">
        <v>0.35426133250614389</v>
      </c>
      <c r="V17" s="33">
        <v>0.34437842439062449</v>
      </c>
      <c r="W17" s="33">
        <v>0.34374829065645296</v>
      </c>
      <c r="X17" s="33">
        <v>0.32638182196100629</v>
      </c>
      <c r="Y17" s="33">
        <v>0.33401727234653744</v>
      </c>
      <c r="Z17" s="33">
        <v>0.33263504176202474</v>
      </c>
      <c r="AA17" s="33">
        <v>0.33127994802146227</v>
      </c>
      <c r="AC17" s="33">
        <v>0.35481853572898597</v>
      </c>
      <c r="AD17" s="33">
        <v>0.34686794076804101</v>
      </c>
      <c r="AE17" s="33">
        <v>0.35427780284885929</v>
      </c>
      <c r="AF17" s="33">
        <v>0.35763078235937262</v>
      </c>
      <c r="AG17" s="33">
        <v>0.38059853162017809</v>
      </c>
      <c r="AH17" s="33">
        <v>0.38356696364022913</v>
      </c>
      <c r="AI17" s="33">
        <v>0.38573718530114448</v>
      </c>
      <c r="AK17" s="33">
        <v>0.3548</v>
      </c>
      <c r="AL17" s="33">
        <v>0.34689999999999999</v>
      </c>
      <c r="AM17" s="33">
        <v>0.3543</v>
      </c>
      <c r="AN17" s="33">
        <v>0.35759999999999997</v>
      </c>
      <c r="AO17" s="33">
        <v>0.38059999999999999</v>
      </c>
      <c r="AP17" s="33">
        <v>0.3836</v>
      </c>
      <c r="AQ17" s="33">
        <v>0.38569999999999999</v>
      </c>
      <c r="AS17" s="33">
        <v>0.36399999999999999</v>
      </c>
      <c r="AT17" s="33">
        <v>0.37330000000000002</v>
      </c>
      <c r="AU17" s="33">
        <v>0.41410000000000002</v>
      </c>
      <c r="AV17" s="33">
        <v>0.43769999999999998</v>
      </c>
      <c r="AW17" s="33">
        <v>0.45779999999999998</v>
      </c>
      <c r="AX17" s="33">
        <v>0.47620000000000001</v>
      </c>
      <c r="AY17" s="33">
        <v>0.48970000000000002</v>
      </c>
      <c r="BA17" s="33">
        <v>0.36404681624892199</v>
      </c>
      <c r="BB17" s="33">
        <v>0.37331592480580711</v>
      </c>
      <c r="BC17" s="33">
        <v>0.41411385350584706</v>
      </c>
      <c r="BD17" s="33">
        <v>0.43772597561005827</v>
      </c>
      <c r="BE17" s="33">
        <v>0.45779991086121785</v>
      </c>
      <c r="BF17" s="33">
        <v>0.47623418241795235</v>
      </c>
      <c r="BG17" s="33">
        <v>0.48966252104124114</v>
      </c>
      <c r="BI17" s="33"/>
      <c r="BJ17" s="33"/>
      <c r="BK17" s="33"/>
      <c r="BL17" s="33"/>
      <c r="BM17" s="33"/>
      <c r="BN17" s="33"/>
      <c r="BO17" s="33"/>
      <c r="BP17" s="24"/>
      <c r="BQ17" s="24"/>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row>
    <row r="18" spans="1:99" x14ac:dyDescent="0.25">
      <c r="A18" s="24"/>
      <c r="B18" s="24"/>
      <c r="D18" s="22"/>
      <c r="E18" s="22"/>
      <c r="F18" s="22"/>
      <c r="G18" s="22"/>
      <c r="H18" s="22"/>
      <c r="I18" s="22"/>
      <c r="J18" s="22"/>
      <c r="K18" s="22"/>
      <c r="L18" s="22"/>
      <c r="M18" s="22"/>
      <c r="N18" s="22"/>
      <c r="O18" s="22"/>
      <c r="P18" s="22"/>
      <c r="Q18" s="22"/>
      <c r="R18" s="22"/>
      <c r="S18" s="22"/>
      <c r="T18" s="22"/>
      <c r="U18" s="22"/>
      <c r="V18" s="22"/>
      <c r="W18" s="22"/>
      <c r="X18" s="22"/>
      <c r="Y18" s="22"/>
      <c r="Z18" s="22"/>
      <c r="AA18" s="22"/>
      <c r="AC18" s="22"/>
      <c r="AD18" s="22"/>
      <c r="AE18" s="22"/>
      <c r="AF18" s="22"/>
      <c r="AG18" s="22"/>
      <c r="AH18" s="22"/>
      <c r="AI18" s="22"/>
      <c r="AK18" s="22"/>
      <c r="AL18" s="22"/>
      <c r="AM18" s="22"/>
      <c r="AN18" s="22"/>
      <c r="AO18" s="22"/>
      <c r="AP18" s="22"/>
      <c r="AQ18" s="22"/>
      <c r="AS18" s="22"/>
      <c r="AT18" s="22"/>
      <c r="AU18" s="22"/>
      <c r="AV18" s="22"/>
      <c r="AW18" s="22"/>
      <c r="AX18" s="22"/>
      <c r="AY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row>
    <row r="19" spans="1:99" x14ac:dyDescent="0.25">
      <c r="B19" s="23" t="s">
        <v>83</v>
      </c>
      <c r="S19" s="33"/>
      <c r="BA19" s="32"/>
      <c r="BB19" s="32"/>
      <c r="BC19" s="32"/>
      <c r="BD19" s="32"/>
      <c r="BE19" s="32"/>
      <c r="BF19" s="32"/>
      <c r="BG19" s="32"/>
    </row>
    <row r="20" spans="1:99" x14ac:dyDescent="0.25">
      <c r="B20" s="63" t="s">
        <v>82</v>
      </c>
    </row>
    <row r="21" spans="1:99" x14ac:dyDescent="0.25">
      <c r="B21" s="63" t="s">
        <v>174</v>
      </c>
    </row>
  </sheetData>
  <pageMargins left="0.7" right="0.7" top="0.75" bottom="0.75" header="0.3" footer="0.3"/>
  <pageSetup paperSize="9" scale="2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97"/>
  <sheetViews>
    <sheetView workbookViewId="0">
      <selection activeCell="B3" sqref="B3"/>
    </sheetView>
  </sheetViews>
  <sheetFormatPr defaultRowHeight="15" x14ac:dyDescent="0.25"/>
  <cols>
    <col min="3" max="3" width="43.85546875" bestFit="1" customWidth="1"/>
    <col min="5" max="5" width="9.140625" customWidth="1"/>
  </cols>
  <sheetData>
    <row r="1" spans="1:147" ht="91.5" customHeight="1" x14ac:dyDescent="0.25">
      <c r="A1" s="15"/>
      <c r="B1" s="15"/>
      <c r="C1" s="56"/>
      <c r="D1" s="15"/>
      <c r="E1" s="15"/>
      <c r="F1" s="15"/>
      <c r="G1" s="15"/>
      <c r="H1" s="15"/>
      <c r="I1" s="6"/>
      <c r="J1" s="6"/>
      <c r="K1" s="6"/>
      <c r="L1" s="6"/>
      <c r="M1" s="6"/>
      <c r="N1" s="6"/>
      <c r="O1" s="6"/>
      <c r="P1" s="6"/>
      <c r="Q1" s="6"/>
      <c r="R1" s="6"/>
      <c r="S1" s="6"/>
      <c r="T1" s="6"/>
      <c r="U1" s="6"/>
      <c r="V1" s="6"/>
      <c r="W1" s="6"/>
      <c r="X1" s="6"/>
      <c r="Y1" s="6"/>
      <c r="Z1" s="6"/>
      <c r="AA1" s="6"/>
      <c r="AB1" s="6"/>
      <c r="AC1" s="6"/>
      <c r="AD1" s="6"/>
      <c r="AE1" s="6"/>
      <c r="AF1" s="6"/>
      <c r="AG1" s="6"/>
      <c r="AH1" s="6"/>
      <c r="AI1" s="6"/>
      <c r="AJ1" s="4"/>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row>
    <row r="2" spans="1:147"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K2" s="6"/>
      <c r="AL2" s="6"/>
      <c r="AM2" s="6"/>
      <c r="AN2" s="6"/>
      <c r="AO2" s="6"/>
      <c r="AP2" s="6"/>
      <c r="AQ2" s="6"/>
      <c r="AS2" s="6"/>
      <c r="AT2" s="6"/>
      <c r="AU2" s="6"/>
      <c r="AV2" s="6"/>
      <c r="AW2" s="6"/>
      <c r="AX2" s="6"/>
      <c r="AY2" s="6"/>
      <c r="BA2" s="6"/>
      <c r="BB2" s="6"/>
      <c r="BC2" s="6"/>
      <c r="BD2" s="6"/>
      <c r="BE2" s="6"/>
      <c r="BF2" s="6"/>
      <c r="BG2" s="6"/>
      <c r="BI2" s="6"/>
      <c r="BJ2" s="6"/>
      <c r="BK2" s="6"/>
      <c r="BL2" s="6"/>
      <c r="BM2" s="6"/>
      <c r="BN2" s="6"/>
      <c r="BO2" s="6"/>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row>
    <row r="3" spans="1:147" ht="18" x14ac:dyDescent="0.25">
      <c r="B3" s="43" t="s">
        <v>148</v>
      </c>
      <c r="C3" s="22"/>
      <c r="D3" s="23">
        <v>4</v>
      </c>
      <c r="E3" s="23">
        <v>5</v>
      </c>
      <c r="F3" s="23">
        <v>6</v>
      </c>
      <c r="G3" s="23">
        <v>7</v>
      </c>
      <c r="H3" s="23">
        <v>8</v>
      </c>
      <c r="I3" s="23">
        <v>9</v>
      </c>
      <c r="J3" s="23">
        <v>10</v>
      </c>
      <c r="K3" s="23">
        <v>11</v>
      </c>
      <c r="L3" s="23">
        <v>12</v>
      </c>
      <c r="M3" s="23">
        <v>13</v>
      </c>
      <c r="N3" s="23">
        <v>14</v>
      </c>
      <c r="O3" s="23">
        <v>15</v>
      </c>
      <c r="P3" s="23">
        <v>16</v>
      </c>
      <c r="Q3" s="23">
        <v>17</v>
      </c>
      <c r="R3" s="23">
        <v>18</v>
      </c>
      <c r="S3" s="23">
        <v>19</v>
      </c>
      <c r="T3" s="23">
        <v>20</v>
      </c>
      <c r="U3" s="23">
        <v>21</v>
      </c>
      <c r="V3" s="23">
        <v>22</v>
      </c>
      <c r="W3" s="23">
        <v>23</v>
      </c>
      <c r="X3" s="23">
        <v>24</v>
      </c>
      <c r="Y3" s="23">
        <v>25</v>
      </c>
      <c r="Z3" s="23">
        <v>26</v>
      </c>
      <c r="AA3" s="23">
        <v>27</v>
      </c>
      <c r="AB3" s="23">
        <v>28</v>
      </c>
      <c r="AC3" s="23">
        <v>29</v>
      </c>
      <c r="AD3" s="23">
        <v>30</v>
      </c>
      <c r="AE3" s="23">
        <v>31</v>
      </c>
      <c r="AF3" s="23">
        <v>32</v>
      </c>
      <c r="AG3" s="23">
        <v>33</v>
      </c>
      <c r="AH3" s="23">
        <v>34</v>
      </c>
      <c r="AI3" s="23">
        <v>35</v>
      </c>
      <c r="AJ3" s="23">
        <v>36</v>
      </c>
      <c r="AK3" s="23">
        <v>37</v>
      </c>
      <c r="AL3" s="23">
        <v>38</v>
      </c>
      <c r="AM3" s="23">
        <v>39</v>
      </c>
      <c r="AN3" s="23">
        <v>40</v>
      </c>
      <c r="AO3" s="23">
        <v>41</v>
      </c>
      <c r="AP3" s="23">
        <v>42</v>
      </c>
      <c r="AQ3" s="23">
        <v>43</v>
      </c>
      <c r="AR3" s="23">
        <v>44</v>
      </c>
      <c r="AS3" s="23">
        <v>45</v>
      </c>
      <c r="AT3" s="23">
        <v>46</v>
      </c>
      <c r="AU3" s="23">
        <v>47</v>
      </c>
      <c r="AV3" s="23">
        <v>48</v>
      </c>
      <c r="AW3" s="23">
        <v>49</v>
      </c>
      <c r="AX3" s="23">
        <v>50</v>
      </c>
      <c r="AY3" s="23">
        <v>51</v>
      </c>
      <c r="AZ3" s="23">
        <v>52</v>
      </c>
      <c r="BA3" s="23">
        <v>53</v>
      </c>
      <c r="BB3" s="23">
        <v>54</v>
      </c>
      <c r="BC3" s="23">
        <v>55</v>
      </c>
      <c r="BD3" s="23">
        <v>56</v>
      </c>
      <c r="BE3" s="23">
        <v>57</v>
      </c>
      <c r="BF3" s="23">
        <v>58</v>
      </c>
      <c r="BG3" s="23">
        <v>59</v>
      </c>
      <c r="BH3" s="23">
        <v>60</v>
      </c>
      <c r="BI3" s="23">
        <v>61</v>
      </c>
      <c r="BJ3" s="23">
        <v>62</v>
      </c>
      <c r="BK3" s="23">
        <v>63</v>
      </c>
      <c r="BL3" s="23">
        <v>64</v>
      </c>
      <c r="BM3" s="23">
        <v>65</v>
      </c>
      <c r="BN3" s="23">
        <v>66</v>
      </c>
      <c r="BO3" s="23">
        <v>67</v>
      </c>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row>
    <row r="4" spans="1:147" x14ac:dyDescent="0.25">
      <c r="B4" s="55" t="s">
        <v>175</v>
      </c>
      <c r="C4" s="36"/>
      <c r="D4" s="26"/>
      <c r="E4" s="37" t="s">
        <v>149</v>
      </c>
      <c r="F4" s="38"/>
      <c r="G4" s="38"/>
      <c r="H4" s="38"/>
      <c r="I4" s="38"/>
      <c r="J4" s="38"/>
      <c r="K4" s="38"/>
      <c r="L4" s="38"/>
      <c r="M4" s="38"/>
      <c r="N4" s="38"/>
      <c r="O4" s="38"/>
      <c r="P4" s="38"/>
      <c r="Q4" s="38"/>
      <c r="R4" s="38"/>
      <c r="S4" s="38"/>
      <c r="T4" s="39"/>
      <c r="U4" s="37" t="s">
        <v>63</v>
      </c>
      <c r="V4" s="40"/>
      <c r="W4" s="40"/>
      <c r="X4" s="40"/>
      <c r="Y4" s="40"/>
      <c r="Z4" s="40"/>
      <c r="AA4" s="40"/>
      <c r="AB4" s="40"/>
      <c r="AC4" s="40"/>
      <c r="AD4" s="40"/>
      <c r="AE4" s="40"/>
      <c r="AF4" s="40"/>
      <c r="AG4" s="40"/>
      <c r="AH4" s="40"/>
      <c r="AI4" s="40"/>
      <c r="AK4" s="40"/>
      <c r="AL4" s="40"/>
      <c r="AM4" s="40"/>
      <c r="AN4" s="40"/>
      <c r="AO4" s="40"/>
      <c r="AP4" s="40"/>
      <c r="AQ4" s="40"/>
      <c r="AS4" s="40"/>
      <c r="AT4" s="40"/>
      <c r="AU4" s="40"/>
      <c r="AV4" s="40"/>
      <c r="AW4" s="40"/>
      <c r="AX4" s="40"/>
      <c r="AY4" s="40"/>
      <c r="BA4" s="40"/>
      <c r="BB4" s="40"/>
      <c r="BC4" s="40"/>
      <c r="BD4" s="40"/>
      <c r="BE4" s="40"/>
      <c r="BF4" s="40"/>
      <c r="BG4" s="40"/>
      <c r="BI4" s="40"/>
      <c r="BJ4" s="40"/>
      <c r="BK4" s="40"/>
      <c r="BL4" s="40"/>
      <c r="BM4" s="40"/>
      <c r="BN4" s="40"/>
      <c r="BO4" s="40"/>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row>
    <row r="5" spans="1:147" x14ac:dyDescent="0.25">
      <c r="A5" s="25"/>
      <c r="B5" s="136"/>
      <c r="C5" s="135"/>
      <c r="D5" s="136"/>
      <c r="E5" s="137"/>
      <c r="F5" s="138"/>
      <c r="G5" s="138"/>
      <c r="H5" s="138"/>
      <c r="I5" s="138"/>
      <c r="J5" s="138"/>
      <c r="K5" s="138"/>
      <c r="L5" s="138"/>
      <c r="M5" s="138"/>
      <c r="N5" s="138"/>
      <c r="O5" s="138"/>
      <c r="P5" s="138"/>
      <c r="Q5" s="138"/>
      <c r="R5" s="138"/>
      <c r="S5" s="136"/>
      <c r="T5" s="140"/>
      <c r="U5" s="141" t="s">
        <v>68</v>
      </c>
      <c r="V5" s="141"/>
      <c r="W5" s="141"/>
      <c r="X5" s="141"/>
      <c r="Y5" s="141"/>
      <c r="Z5" s="141"/>
      <c r="AA5" s="141"/>
      <c r="AB5" s="151"/>
      <c r="AC5" s="141" t="s">
        <v>67</v>
      </c>
      <c r="AD5" s="141"/>
      <c r="AE5" s="141"/>
      <c r="AF5" s="141"/>
      <c r="AG5" s="141"/>
      <c r="AH5" s="141"/>
      <c r="AI5" s="141"/>
      <c r="AJ5" s="139"/>
      <c r="AK5" s="141" t="s">
        <v>69</v>
      </c>
      <c r="AL5" s="141"/>
      <c r="AM5" s="141"/>
      <c r="AN5" s="141"/>
      <c r="AO5" s="141"/>
      <c r="AP5" s="141"/>
      <c r="AQ5" s="141"/>
      <c r="AR5" s="139"/>
      <c r="AS5" s="141" t="s">
        <v>70</v>
      </c>
      <c r="AT5" s="141"/>
      <c r="AU5" s="141"/>
      <c r="AV5" s="141"/>
      <c r="AW5" s="141"/>
      <c r="AX5" s="141"/>
      <c r="AY5" s="141"/>
      <c r="AZ5" s="139"/>
      <c r="BA5" s="141" t="s">
        <v>71</v>
      </c>
      <c r="BB5" s="141"/>
      <c r="BC5" s="141"/>
      <c r="BD5" s="141"/>
      <c r="BE5" s="141"/>
      <c r="BF5" s="141"/>
      <c r="BG5" s="141"/>
      <c r="BH5" s="130"/>
      <c r="BI5" s="42"/>
      <c r="BJ5" s="42"/>
      <c r="BK5" s="42"/>
      <c r="BL5" s="42"/>
      <c r="BM5" s="42"/>
      <c r="BN5" s="42"/>
      <c r="BO5" s="42"/>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row>
    <row r="6" spans="1:147" x14ac:dyDescent="0.25">
      <c r="A6" s="24"/>
      <c r="B6" s="152"/>
      <c r="C6" s="27"/>
      <c r="D6" s="27"/>
      <c r="E6" s="27">
        <v>2005</v>
      </c>
      <c r="F6" s="27">
        <v>2006</v>
      </c>
      <c r="G6" s="27">
        <v>2007</v>
      </c>
      <c r="H6" s="27">
        <v>2008</v>
      </c>
      <c r="I6" s="27">
        <v>2009</v>
      </c>
      <c r="J6" s="27">
        <v>2010</v>
      </c>
      <c r="K6" s="27">
        <v>2011</v>
      </c>
      <c r="L6" s="27">
        <v>2012</v>
      </c>
      <c r="M6" s="27">
        <v>2013</v>
      </c>
      <c r="N6" s="27">
        <v>2014</v>
      </c>
      <c r="O6" s="27">
        <v>2015</v>
      </c>
      <c r="P6" s="27">
        <v>2016</v>
      </c>
      <c r="Q6" s="27">
        <v>2017</v>
      </c>
      <c r="R6" s="27">
        <v>2018</v>
      </c>
      <c r="S6" s="152"/>
      <c r="T6" s="27">
        <v>2017</v>
      </c>
      <c r="U6" s="27">
        <v>2020</v>
      </c>
      <c r="V6" s="27">
        <v>2025</v>
      </c>
      <c r="W6" s="27">
        <v>2030</v>
      </c>
      <c r="X6" s="27">
        <v>2035</v>
      </c>
      <c r="Y6" s="27">
        <v>2040</v>
      </c>
      <c r="Z6" s="27">
        <v>2045</v>
      </c>
      <c r="AA6" s="27">
        <v>2050</v>
      </c>
      <c r="AB6" s="139"/>
      <c r="AC6" s="27">
        <v>2020</v>
      </c>
      <c r="AD6" s="27">
        <v>2025</v>
      </c>
      <c r="AE6" s="27">
        <v>2030</v>
      </c>
      <c r="AF6" s="27">
        <v>2035</v>
      </c>
      <c r="AG6" s="27">
        <v>2040</v>
      </c>
      <c r="AH6" s="27">
        <v>2045</v>
      </c>
      <c r="AI6" s="27">
        <v>2050</v>
      </c>
      <c r="AJ6" s="139"/>
      <c r="AK6" s="27">
        <v>2020</v>
      </c>
      <c r="AL6" s="27">
        <v>2025</v>
      </c>
      <c r="AM6" s="27">
        <v>2030</v>
      </c>
      <c r="AN6" s="27">
        <v>2035</v>
      </c>
      <c r="AO6" s="27">
        <v>2040</v>
      </c>
      <c r="AP6" s="27">
        <v>2045</v>
      </c>
      <c r="AQ6" s="27">
        <v>2050</v>
      </c>
      <c r="AR6" s="139"/>
      <c r="AS6" s="27">
        <v>2020</v>
      </c>
      <c r="AT6" s="27">
        <v>2025</v>
      </c>
      <c r="AU6" s="27">
        <v>2030</v>
      </c>
      <c r="AV6" s="27">
        <v>2035</v>
      </c>
      <c r="AW6" s="27">
        <v>2040</v>
      </c>
      <c r="AX6" s="27">
        <v>2045</v>
      </c>
      <c r="AY6" s="27">
        <v>2050</v>
      </c>
      <c r="AZ6" s="139"/>
      <c r="BA6" s="27">
        <v>2020</v>
      </c>
      <c r="BB6" s="27">
        <v>2025</v>
      </c>
      <c r="BC6" s="27">
        <v>2030</v>
      </c>
      <c r="BD6" s="27">
        <v>2035</v>
      </c>
      <c r="BE6" s="27">
        <v>2040</v>
      </c>
      <c r="BF6" s="27">
        <v>2045</v>
      </c>
      <c r="BG6" s="27">
        <v>2050</v>
      </c>
      <c r="BH6" s="130"/>
      <c r="BI6" s="2"/>
      <c r="BJ6" s="2"/>
      <c r="BK6" s="2"/>
      <c r="BL6" s="2"/>
      <c r="BM6" s="2"/>
      <c r="BN6" s="2"/>
      <c r="BO6" s="2"/>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row>
    <row r="7" spans="1:147" x14ac:dyDescent="0.25">
      <c r="A7" s="6"/>
      <c r="B7" s="168"/>
      <c r="C7" s="157"/>
      <c r="D7" s="158"/>
      <c r="E7" s="159"/>
      <c r="F7" s="159"/>
      <c r="G7" s="159"/>
      <c r="H7" s="159"/>
      <c r="I7" s="159"/>
      <c r="J7" s="159"/>
      <c r="K7" s="159"/>
      <c r="L7" s="159"/>
      <c r="M7" s="159"/>
      <c r="N7" s="159"/>
      <c r="O7" s="159"/>
      <c r="P7" s="159"/>
      <c r="Q7" s="159"/>
      <c r="R7" s="159"/>
      <c r="S7" s="160"/>
      <c r="T7" s="159"/>
      <c r="U7" s="159"/>
      <c r="V7" s="159"/>
      <c r="W7" s="159"/>
      <c r="X7" s="159"/>
      <c r="Y7" s="159"/>
      <c r="Z7" s="159"/>
      <c r="AA7" s="159"/>
      <c r="AB7" s="148"/>
      <c r="AC7" s="159"/>
      <c r="AD7" s="159"/>
      <c r="AE7" s="159"/>
      <c r="AF7" s="159"/>
      <c r="AG7" s="159"/>
      <c r="AH7" s="159"/>
      <c r="AI7" s="159"/>
      <c r="AJ7" s="148"/>
      <c r="AK7" s="159"/>
      <c r="AL7" s="159"/>
      <c r="AM7" s="159"/>
      <c r="AN7" s="159"/>
      <c r="AO7" s="159"/>
      <c r="AP7" s="159"/>
      <c r="AQ7" s="159"/>
      <c r="AR7" s="148"/>
      <c r="AS7" s="159"/>
      <c r="AT7" s="159"/>
      <c r="AU7" s="159"/>
      <c r="AV7" s="159"/>
      <c r="AW7" s="159"/>
      <c r="AX7" s="159"/>
      <c r="AY7" s="159"/>
      <c r="AZ7" s="148"/>
      <c r="BA7" s="159"/>
      <c r="BB7" s="159"/>
      <c r="BC7" s="159"/>
      <c r="BD7" s="159"/>
      <c r="BE7" s="159"/>
      <c r="BF7" s="159"/>
      <c r="BG7" s="159"/>
      <c r="BH7" s="148"/>
      <c r="BI7" s="161"/>
      <c r="BJ7" s="161"/>
      <c r="BK7" s="161"/>
      <c r="BL7" s="148"/>
      <c r="BM7" s="161"/>
      <c r="BN7" s="161"/>
      <c r="BO7" s="161"/>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row>
    <row r="8" spans="1:147" x14ac:dyDescent="0.25">
      <c r="A8" s="6"/>
      <c r="B8" s="131" t="s">
        <v>150</v>
      </c>
      <c r="D8" s="132"/>
      <c r="E8" s="132"/>
      <c r="F8" s="132"/>
      <c r="G8" s="132"/>
      <c r="H8" s="132"/>
      <c r="I8" s="132"/>
      <c r="J8" s="132"/>
      <c r="K8" s="132"/>
      <c r="L8" s="132"/>
      <c r="M8" s="132"/>
      <c r="N8" s="132"/>
      <c r="O8" s="132"/>
      <c r="P8" s="132"/>
      <c r="Q8" s="132"/>
      <c r="R8" s="132"/>
      <c r="T8" s="132"/>
      <c r="U8" s="132"/>
      <c r="V8" s="132"/>
      <c r="W8" s="132"/>
      <c r="X8" s="132"/>
      <c r="Y8" s="132"/>
      <c r="Z8" s="132"/>
      <c r="AA8" s="132"/>
      <c r="AC8" s="133"/>
      <c r="AD8" s="133"/>
      <c r="AE8" s="133"/>
      <c r="AF8" s="133"/>
      <c r="AG8" s="133"/>
      <c r="AH8" s="133"/>
      <c r="AI8" s="133"/>
      <c r="AK8" s="133"/>
      <c r="AL8" s="133"/>
      <c r="AM8" s="133"/>
      <c r="AN8" s="133"/>
      <c r="AO8" s="133"/>
      <c r="AP8" s="133"/>
      <c r="AQ8" s="133"/>
      <c r="AS8" s="133"/>
      <c r="AT8" s="133"/>
      <c r="AU8" s="133"/>
      <c r="AV8" s="133"/>
      <c r="AW8" s="133"/>
      <c r="AX8" s="133"/>
      <c r="AY8" s="133"/>
      <c r="BA8" s="133"/>
      <c r="BB8" s="133"/>
      <c r="BC8" s="133"/>
      <c r="BD8" s="133"/>
      <c r="BE8" s="133"/>
      <c r="BF8" s="133"/>
      <c r="BG8" s="133"/>
      <c r="BI8" s="133" t="s">
        <v>151</v>
      </c>
      <c r="BJ8" s="133"/>
      <c r="BK8" s="133"/>
      <c r="BL8" s="133"/>
      <c r="BM8" s="133"/>
      <c r="BN8" s="133"/>
      <c r="BO8" s="133"/>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row>
    <row r="9" spans="1:147" x14ac:dyDescent="0.25">
      <c r="A9" s="4"/>
      <c r="B9" s="206"/>
      <c r="C9" s="194" t="s">
        <v>53</v>
      </c>
      <c r="D9" s="98" t="s">
        <v>152</v>
      </c>
      <c r="E9" s="195">
        <v>37.770000000000003</v>
      </c>
      <c r="F9" s="195">
        <v>14.9</v>
      </c>
      <c r="G9" s="195">
        <v>13.03</v>
      </c>
      <c r="H9" s="195">
        <v>11.15</v>
      </c>
      <c r="I9" s="195">
        <v>9.33</v>
      </c>
      <c r="J9" s="195">
        <v>9.26</v>
      </c>
      <c r="K9" s="195">
        <v>10.039999999999999</v>
      </c>
      <c r="L9" s="195">
        <v>9.5</v>
      </c>
      <c r="M9" s="195">
        <v>8.42</v>
      </c>
      <c r="N9" s="195">
        <v>6.51</v>
      </c>
      <c r="O9" s="195">
        <v>4.2300000000000004</v>
      </c>
      <c r="P9" s="195">
        <v>3.25</v>
      </c>
      <c r="Q9" s="195">
        <v>3.4</v>
      </c>
      <c r="R9" s="195">
        <v>3.45</v>
      </c>
      <c r="S9" s="9"/>
      <c r="T9" s="195">
        <v>3.39</v>
      </c>
      <c r="U9" s="195">
        <v>3.04</v>
      </c>
      <c r="V9" s="195">
        <v>2.27</v>
      </c>
      <c r="W9" s="195">
        <v>1.57</v>
      </c>
      <c r="X9" s="195">
        <v>1.44</v>
      </c>
      <c r="Y9" s="195">
        <v>0.8</v>
      </c>
      <c r="Z9" s="195">
        <v>0.77</v>
      </c>
      <c r="AA9" s="195">
        <v>0.74</v>
      </c>
      <c r="AC9" s="195">
        <v>3.49</v>
      </c>
      <c r="AD9" s="195">
        <v>2.82</v>
      </c>
      <c r="AE9" s="195">
        <v>2.0699999999999998</v>
      </c>
      <c r="AF9" s="195">
        <v>1.54</v>
      </c>
      <c r="AG9" s="195">
        <v>1.31</v>
      </c>
      <c r="AH9" s="195">
        <v>1.39</v>
      </c>
      <c r="AI9" s="195">
        <v>1.43</v>
      </c>
      <c r="AK9" s="195">
        <v>3.49</v>
      </c>
      <c r="AL9" s="195">
        <v>2.82</v>
      </c>
      <c r="AM9" s="195">
        <v>2.0699999999999998</v>
      </c>
      <c r="AN9" s="195">
        <v>1.52</v>
      </c>
      <c r="AO9" s="195">
        <v>1.37</v>
      </c>
      <c r="AP9" s="195">
        <v>1.37</v>
      </c>
      <c r="AQ9" s="195">
        <v>1.42</v>
      </c>
      <c r="AS9" s="195">
        <v>2.91</v>
      </c>
      <c r="AT9" s="195">
        <v>2.08</v>
      </c>
      <c r="AU9" s="195">
        <v>0.95</v>
      </c>
      <c r="AV9" s="195">
        <v>0.87</v>
      </c>
      <c r="AW9" s="195">
        <v>0.74</v>
      </c>
      <c r="AX9" s="195">
        <v>0.77</v>
      </c>
      <c r="AY9" s="195">
        <v>0.26</v>
      </c>
      <c r="BA9" s="195">
        <v>2.91</v>
      </c>
      <c r="BB9" s="195">
        <v>2.08</v>
      </c>
      <c r="BC9" s="195">
        <v>0.95</v>
      </c>
      <c r="BD9" s="195">
        <v>0.81</v>
      </c>
      <c r="BE9" s="195">
        <v>0.75</v>
      </c>
      <c r="BF9" s="195">
        <v>0.7</v>
      </c>
      <c r="BG9" s="195">
        <v>0.27</v>
      </c>
      <c r="BI9" s="52"/>
      <c r="BJ9" s="52"/>
      <c r="BK9" s="52"/>
      <c r="BL9" s="52"/>
      <c r="BM9" s="52"/>
      <c r="BN9" s="52"/>
      <c r="BO9" s="52"/>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row>
    <row r="10" spans="1:147" x14ac:dyDescent="0.25">
      <c r="A10" s="4"/>
      <c r="B10" s="206"/>
      <c r="C10" s="196" t="s">
        <v>54</v>
      </c>
      <c r="D10" s="98" t="s">
        <v>152</v>
      </c>
      <c r="E10" s="195">
        <v>37.770000000000003</v>
      </c>
      <c r="F10" s="195">
        <v>14.9</v>
      </c>
      <c r="G10" s="195">
        <v>13.03</v>
      </c>
      <c r="H10" s="195">
        <v>11.15</v>
      </c>
      <c r="I10" s="195">
        <v>9.33</v>
      </c>
      <c r="J10" s="195">
        <v>9.26</v>
      </c>
      <c r="K10" s="195">
        <v>10.039999999999999</v>
      </c>
      <c r="L10" s="195">
        <v>9.5</v>
      </c>
      <c r="M10" s="195">
        <v>8.42</v>
      </c>
      <c r="N10" s="195">
        <v>6.51</v>
      </c>
      <c r="O10" s="195">
        <v>4.2300000000000004</v>
      </c>
      <c r="P10" s="195">
        <v>3.25</v>
      </c>
      <c r="Q10" s="195">
        <v>3.4</v>
      </c>
      <c r="R10" s="195">
        <v>3.45</v>
      </c>
      <c r="S10" s="9"/>
      <c r="T10" s="195">
        <v>3.39</v>
      </c>
      <c r="U10" s="195">
        <v>3.04</v>
      </c>
      <c r="V10" s="195">
        <v>2.27</v>
      </c>
      <c r="W10" s="195">
        <v>1.57</v>
      </c>
      <c r="X10" s="195">
        <v>1.44</v>
      </c>
      <c r="Y10" s="195">
        <v>0.8</v>
      </c>
      <c r="Z10" s="195">
        <v>0.77</v>
      </c>
      <c r="AA10" s="195">
        <v>0.74</v>
      </c>
      <c r="AC10" s="195">
        <v>3.49</v>
      </c>
      <c r="AD10" s="195">
        <v>2.82</v>
      </c>
      <c r="AE10" s="195">
        <v>2.0699999999999998</v>
      </c>
      <c r="AF10" s="195">
        <v>1.54</v>
      </c>
      <c r="AG10" s="195">
        <v>1.31</v>
      </c>
      <c r="AH10" s="195">
        <v>1.39</v>
      </c>
      <c r="AI10" s="195">
        <v>1.43</v>
      </c>
      <c r="AK10" s="195">
        <v>3.49</v>
      </c>
      <c r="AL10" s="195">
        <v>2.82</v>
      </c>
      <c r="AM10" s="195">
        <v>2.0699999999999998</v>
      </c>
      <c r="AN10" s="195">
        <v>1.52</v>
      </c>
      <c r="AO10" s="195">
        <v>1.37</v>
      </c>
      <c r="AP10" s="195">
        <v>1.37</v>
      </c>
      <c r="AQ10" s="195">
        <v>1.42</v>
      </c>
      <c r="AS10" s="195">
        <v>2.91</v>
      </c>
      <c r="AT10" s="195">
        <v>2.08</v>
      </c>
      <c r="AU10" s="195">
        <v>0.95</v>
      </c>
      <c r="AV10" s="195">
        <v>0.87</v>
      </c>
      <c r="AW10" s="195">
        <v>0.74</v>
      </c>
      <c r="AX10" s="195">
        <v>0.77</v>
      </c>
      <c r="AY10" s="195">
        <v>0.26</v>
      </c>
      <c r="BA10" s="195">
        <v>2.91</v>
      </c>
      <c r="BB10" s="195">
        <v>2.08</v>
      </c>
      <c r="BC10" s="195">
        <v>0.95</v>
      </c>
      <c r="BD10" s="195">
        <v>0.81</v>
      </c>
      <c r="BE10" s="195">
        <v>0.75</v>
      </c>
      <c r="BF10" s="195">
        <v>0.7</v>
      </c>
      <c r="BG10" s="195">
        <v>0.27</v>
      </c>
      <c r="BI10" s="52"/>
      <c r="BJ10" s="52"/>
      <c r="BK10" s="52"/>
      <c r="BL10" s="52"/>
      <c r="BM10" s="52"/>
      <c r="BN10" s="52"/>
      <c r="BO10" s="52"/>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row>
    <row r="11" spans="1:147" x14ac:dyDescent="0.25">
      <c r="A11" s="4"/>
      <c r="B11" s="206"/>
      <c r="C11" s="197" t="s">
        <v>52</v>
      </c>
      <c r="D11" s="98" t="s">
        <v>152</v>
      </c>
      <c r="E11" s="195">
        <v>31.9</v>
      </c>
      <c r="F11" s="195">
        <v>9.5</v>
      </c>
      <c r="G11" s="195">
        <v>8.57</v>
      </c>
      <c r="H11" s="195">
        <v>7.26</v>
      </c>
      <c r="I11" s="195">
        <v>6.45</v>
      </c>
      <c r="J11" s="195">
        <v>6.13</v>
      </c>
      <c r="K11" s="195">
        <v>6.64</v>
      </c>
      <c r="L11" s="195">
        <v>6.45</v>
      </c>
      <c r="M11" s="195">
        <v>5.46</v>
      </c>
      <c r="N11" s="195">
        <v>3.78</v>
      </c>
      <c r="O11" s="195">
        <v>1.93</v>
      </c>
      <c r="P11" s="195">
        <v>1.55</v>
      </c>
      <c r="Q11" s="195">
        <v>2.0099999999999998</v>
      </c>
      <c r="R11" s="195">
        <v>2.08</v>
      </c>
      <c r="S11" s="9"/>
      <c r="T11" s="195">
        <v>2</v>
      </c>
      <c r="U11" s="195">
        <v>1.85</v>
      </c>
      <c r="V11" s="195">
        <v>1.37</v>
      </c>
      <c r="W11" s="195">
        <v>1.01</v>
      </c>
      <c r="X11" s="195">
        <v>1.1100000000000001</v>
      </c>
      <c r="Y11" s="195">
        <v>0.5</v>
      </c>
      <c r="Z11" s="195">
        <v>0.49</v>
      </c>
      <c r="AA11" s="195">
        <v>0.48</v>
      </c>
      <c r="AC11" s="195">
        <v>1.8</v>
      </c>
      <c r="AD11" s="195">
        <v>1.33</v>
      </c>
      <c r="AE11" s="195">
        <v>0.86</v>
      </c>
      <c r="AF11" s="195">
        <v>0.6</v>
      </c>
      <c r="AG11" s="195">
        <v>0.5</v>
      </c>
      <c r="AH11" s="195">
        <v>0.55000000000000004</v>
      </c>
      <c r="AI11" s="195">
        <v>0.53</v>
      </c>
      <c r="AK11" s="195">
        <v>1.8</v>
      </c>
      <c r="AL11" s="195">
        <v>1.33</v>
      </c>
      <c r="AM11" s="195">
        <v>0.86</v>
      </c>
      <c r="AN11" s="195">
        <v>0.57999999999999996</v>
      </c>
      <c r="AO11" s="195">
        <v>0.56999999999999995</v>
      </c>
      <c r="AP11" s="195">
        <v>0.53</v>
      </c>
      <c r="AQ11" s="195">
        <v>0.53</v>
      </c>
      <c r="AS11" s="195">
        <v>1.74</v>
      </c>
      <c r="AT11" s="195">
        <v>1.24</v>
      </c>
      <c r="AU11" s="195">
        <v>0.5</v>
      </c>
      <c r="AV11" s="195">
        <v>0.57999999999999996</v>
      </c>
      <c r="AW11" s="195">
        <v>0.5</v>
      </c>
      <c r="AX11" s="195">
        <v>0.54</v>
      </c>
      <c r="AY11" s="195">
        <v>0.04</v>
      </c>
      <c r="BA11" s="195">
        <v>1.74</v>
      </c>
      <c r="BB11" s="195">
        <v>1.24</v>
      </c>
      <c r="BC11" s="195">
        <v>0.5</v>
      </c>
      <c r="BD11" s="195">
        <v>0.52</v>
      </c>
      <c r="BE11" s="195">
        <v>0.51</v>
      </c>
      <c r="BF11" s="195">
        <v>0.47</v>
      </c>
      <c r="BG11" s="195">
        <v>0.05</v>
      </c>
      <c r="BI11" s="52"/>
      <c r="BJ11" s="52"/>
      <c r="BK11" s="52"/>
      <c r="BL11" s="52"/>
      <c r="BM11" s="52"/>
      <c r="BN11" s="52"/>
      <c r="BO11" s="52"/>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row>
    <row r="12" spans="1:147" x14ac:dyDescent="0.25">
      <c r="A12" s="4"/>
      <c r="B12" s="206"/>
      <c r="C12" s="197" t="s">
        <v>55</v>
      </c>
      <c r="D12" s="98" t="s">
        <v>152</v>
      </c>
      <c r="E12" s="195">
        <v>3.27</v>
      </c>
      <c r="F12" s="195">
        <v>2.96</v>
      </c>
      <c r="G12" s="195">
        <v>2.59</v>
      </c>
      <c r="H12" s="195">
        <v>2.5</v>
      </c>
      <c r="I12" s="195">
        <v>1.7</v>
      </c>
      <c r="J12" s="195">
        <v>1.96</v>
      </c>
      <c r="K12" s="195">
        <v>2.4</v>
      </c>
      <c r="L12" s="195">
        <v>2.2000000000000002</v>
      </c>
      <c r="M12" s="195">
        <v>2.16</v>
      </c>
      <c r="N12" s="195">
        <v>2.11</v>
      </c>
      <c r="O12" s="195">
        <v>1.65</v>
      </c>
      <c r="P12" s="195">
        <v>1.03</v>
      </c>
      <c r="Q12" s="195">
        <v>0.78</v>
      </c>
      <c r="R12" s="195">
        <v>0.8</v>
      </c>
      <c r="S12" s="9"/>
      <c r="T12" s="195">
        <v>0.78</v>
      </c>
      <c r="U12" s="195">
        <v>0.69</v>
      </c>
      <c r="V12" s="195">
        <v>0.54</v>
      </c>
      <c r="W12" s="195">
        <v>0.28000000000000003</v>
      </c>
      <c r="X12" s="195">
        <v>0.12</v>
      </c>
      <c r="Y12" s="195">
        <v>0.11</v>
      </c>
      <c r="Z12" s="195">
        <v>0.11</v>
      </c>
      <c r="AA12" s="195">
        <v>0.11</v>
      </c>
      <c r="AC12" s="195">
        <v>0.69</v>
      </c>
      <c r="AD12" s="195">
        <v>0.54</v>
      </c>
      <c r="AE12" s="195">
        <v>0.3</v>
      </c>
      <c r="AF12" s="195">
        <v>0.12</v>
      </c>
      <c r="AG12" s="195">
        <v>0.12</v>
      </c>
      <c r="AH12" s="195">
        <v>0.12</v>
      </c>
      <c r="AI12" s="195">
        <v>0.12</v>
      </c>
      <c r="AK12" s="195">
        <v>0.69</v>
      </c>
      <c r="AL12" s="195">
        <v>0.54</v>
      </c>
      <c r="AM12" s="195">
        <v>0.3</v>
      </c>
      <c r="AN12" s="195">
        <v>0.12</v>
      </c>
      <c r="AO12" s="195">
        <v>0.12</v>
      </c>
      <c r="AP12" s="195">
        <v>0.12</v>
      </c>
      <c r="AQ12" s="195">
        <v>0.12</v>
      </c>
      <c r="AS12" s="195">
        <v>0.68</v>
      </c>
      <c r="AT12" s="195">
        <v>0.51</v>
      </c>
      <c r="AU12" s="195">
        <v>0.21</v>
      </c>
      <c r="AV12" s="195">
        <v>0.12</v>
      </c>
      <c r="AW12" s="195">
        <v>0.12</v>
      </c>
      <c r="AX12" s="195">
        <v>0.12</v>
      </c>
      <c r="AY12" s="195">
        <v>0.12</v>
      </c>
      <c r="BA12" s="195">
        <v>0.68</v>
      </c>
      <c r="BB12" s="195">
        <v>0.51</v>
      </c>
      <c r="BC12" s="195">
        <v>0.21</v>
      </c>
      <c r="BD12" s="195">
        <v>0.12</v>
      </c>
      <c r="BE12" s="195">
        <v>0.12</v>
      </c>
      <c r="BF12" s="195">
        <v>0.12</v>
      </c>
      <c r="BG12" s="195">
        <v>0.12</v>
      </c>
      <c r="BI12" s="52"/>
      <c r="BJ12" s="52"/>
      <c r="BK12" s="52"/>
      <c r="BL12" s="52"/>
      <c r="BM12" s="52"/>
      <c r="BN12" s="52"/>
      <c r="BO12" s="52"/>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row>
    <row r="13" spans="1:147" x14ac:dyDescent="0.25">
      <c r="A13" s="4"/>
      <c r="B13" s="206"/>
      <c r="C13" s="197" t="s">
        <v>56</v>
      </c>
      <c r="D13" s="98" t="s">
        <v>152</v>
      </c>
      <c r="E13" s="195">
        <v>0.15</v>
      </c>
      <c r="F13" s="195">
        <v>0.15</v>
      </c>
      <c r="G13" s="195">
        <v>0.17</v>
      </c>
      <c r="H13" s="195">
        <v>0.2</v>
      </c>
      <c r="I13" s="195">
        <v>0.05</v>
      </c>
      <c r="J13" s="195">
        <v>0.04</v>
      </c>
      <c r="K13" s="195">
        <v>0.05</v>
      </c>
      <c r="L13" s="195">
        <v>0.04</v>
      </c>
      <c r="M13" s="195">
        <v>0.04</v>
      </c>
      <c r="N13" s="195">
        <v>0.04</v>
      </c>
      <c r="O13" s="195">
        <v>0.05</v>
      </c>
      <c r="P13" s="195">
        <v>0.05</v>
      </c>
      <c r="Q13" s="195">
        <v>0.05</v>
      </c>
      <c r="R13" s="195">
        <v>0.05</v>
      </c>
      <c r="S13" s="9"/>
      <c r="T13" s="195">
        <v>0.04</v>
      </c>
      <c r="U13" s="195">
        <v>0.04</v>
      </c>
      <c r="V13" s="195">
        <v>0.05</v>
      </c>
      <c r="W13" s="195">
        <v>0.05</v>
      </c>
      <c r="X13" s="195">
        <v>0.05</v>
      </c>
      <c r="Y13" s="195">
        <v>0.05</v>
      </c>
      <c r="Z13" s="195">
        <v>0.05</v>
      </c>
      <c r="AA13" s="195">
        <v>0.05</v>
      </c>
      <c r="AC13" s="195">
        <v>0.56000000000000005</v>
      </c>
      <c r="AD13" s="195">
        <v>0.65</v>
      </c>
      <c r="AE13" s="195">
        <v>0.7</v>
      </c>
      <c r="AF13" s="195">
        <v>0.66</v>
      </c>
      <c r="AG13" s="195">
        <v>0.55000000000000004</v>
      </c>
      <c r="AH13" s="195">
        <v>0.59</v>
      </c>
      <c r="AI13" s="195">
        <v>0.65</v>
      </c>
      <c r="AK13" s="195">
        <v>0.56000000000000005</v>
      </c>
      <c r="AL13" s="195">
        <v>0.65</v>
      </c>
      <c r="AM13" s="195">
        <v>0.7</v>
      </c>
      <c r="AN13" s="195">
        <v>0.66</v>
      </c>
      <c r="AO13" s="195">
        <v>0.55000000000000004</v>
      </c>
      <c r="AP13" s="195">
        <v>0.59</v>
      </c>
      <c r="AQ13" s="195">
        <v>0.65</v>
      </c>
      <c r="AS13" s="195">
        <v>0.04</v>
      </c>
      <c r="AT13" s="195">
        <v>0.04</v>
      </c>
      <c r="AU13" s="195">
        <v>0.04</v>
      </c>
      <c r="AV13" s="195">
        <v>0.03</v>
      </c>
      <c r="AW13" s="195">
        <v>0.02</v>
      </c>
      <c r="AX13" s="195">
        <v>0.02</v>
      </c>
      <c r="AY13" s="195">
        <v>0.02</v>
      </c>
      <c r="BA13" s="195">
        <v>0.04</v>
      </c>
      <c r="BB13" s="195">
        <v>0.04</v>
      </c>
      <c r="BC13" s="195">
        <v>0.04</v>
      </c>
      <c r="BD13" s="195">
        <v>0.03</v>
      </c>
      <c r="BE13" s="195">
        <v>0.02</v>
      </c>
      <c r="BF13" s="195">
        <v>0.02</v>
      </c>
      <c r="BG13" s="195">
        <v>0.02</v>
      </c>
      <c r="BI13" s="52"/>
      <c r="BJ13" s="52"/>
      <c r="BK13" s="52"/>
      <c r="BL13" s="52"/>
      <c r="BM13" s="52"/>
      <c r="BN13" s="52"/>
      <c r="BO13" s="52"/>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row>
    <row r="14" spans="1:147" x14ac:dyDescent="0.25">
      <c r="A14" s="4"/>
      <c r="B14" s="206"/>
      <c r="C14" s="197" t="s">
        <v>57</v>
      </c>
      <c r="D14" s="98" t="s">
        <v>152</v>
      </c>
      <c r="E14" s="195">
        <v>2.46</v>
      </c>
      <c r="F14" s="195">
        <v>2.2799999999999998</v>
      </c>
      <c r="G14" s="195">
        <v>1.68</v>
      </c>
      <c r="H14" s="195">
        <v>1.17</v>
      </c>
      <c r="I14" s="195">
        <v>1.1299999999999999</v>
      </c>
      <c r="J14" s="195">
        <v>1.1200000000000001</v>
      </c>
      <c r="K14" s="195">
        <v>0.95</v>
      </c>
      <c r="L14" s="195">
        <v>0.81</v>
      </c>
      <c r="M14" s="195">
        <v>0.76</v>
      </c>
      <c r="N14" s="195">
        <v>0.57999999999999996</v>
      </c>
      <c r="O14" s="195">
        <v>0.6</v>
      </c>
      <c r="P14" s="195">
        <v>0.62</v>
      </c>
      <c r="Q14" s="195">
        <v>0.55000000000000004</v>
      </c>
      <c r="R14" s="195">
        <v>0.52</v>
      </c>
      <c r="S14" s="9"/>
      <c r="T14" s="195">
        <v>0.56999999999999995</v>
      </c>
      <c r="U14" s="195">
        <v>0.46</v>
      </c>
      <c r="V14" s="195">
        <v>0.32</v>
      </c>
      <c r="W14" s="195">
        <v>0.22</v>
      </c>
      <c r="X14" s="195">
        <v>0.17</v>
      </c>
      <c r="Y14" s="195">
        <v>0.14000000000000001</v>
      </c>
      <c r="Z14" s="195">
        <v>0.12</v>
      </c>
      <c r="AA14" s="195">
        <v>0.11</v>
      </c>
      <c r="AC14" s="195">
        <v>0.44</v>
      </c>
      <c r="AD14" s="195">
        <v>0.3</v>
      </c>
      <c r="AE14" s="195">
        <v>0.22</v>
      </c>
      <c r="AF14" s="195">
        <v>0.17</v>
      </c>
      <c r="AG14" s="195">
        <v>0.14000000000000001</v>
      </c>
      <c r="AH14" s="195">
        <v>0.13</v>
      </c>
      <c r="AI14" s="195">
        <v>0.12</v>
      </c>
      <c r="AK14" s="195">
        <v>0.44</v>
      </c>
      <c r="AL14" s="195">
        <v>0.3</v>
      </c>
      <c r="AM14" s="195">
        <v>0.22</v>
      </c>
      <c r="AN14" s="195">
        <v>0.17</v>
      </c>
      <c r="AO14" s="195">
        <v>0.14000000000000001</v>
      </c>
      <c r="AP14" s="195">
        <v>0.13</v>
      </c>
      <c r="AQ14" s="195">
        <v>0.12</v>
      </c>
      <c r="AS14" s="195">
        <v>0.44</v>
      </c>
      <c r="AT14" s="195">
        <v>0.28999999999999998</v>
      </c>
      <c r="AU14" s="195">
        <v>0.19</v>
      </c>
      <c r="AV14" s="195">
        <v>0.14000000000000001</v>
      </c>
      <c r="AW14" s="195">
        <v>0.11</v>
      </c>
      <c r="AX14" s="195">
        <v>0.1</v>
      </c>
      <c r="AY14" s="195">
        <v>0.09</v>
      </c>
      <c r="BA14" s="195">
        <v>0.44</v>
      </c>
      <c r="BB14" s="195">
        <v>0.28999999999999998</v>
      </c>
      <c r="BC14" s="195">
        <v>0.19</v>
      </c>
      <c r="BD14" s="195">
        <v>0.14000000000000001</v>
      </c>
      <c r="BE14" s="195">
        <v>0.11</v>
      </c>
      <c r="BF14" s="195">
        <v>0.1</v>
      </c>
      <c r="BG14" s="195">
        <v>0.09</v>
      </c>
      <c r="BI14" s="52"/>
      <c r="BJ14" s="52"/>
      <c r="BK14" s="52"/>
      <c r="BL14" s="52"/>
      <c r="BM14" s="52"/>
      <c r="BN14" s="52"/>
      <c r="BO14" s="52"/>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row>
    <row r="15" spans="1:147" x14ac:dyDescent="0.25">
      <c r="A15" s="4"/>
      <c r="B15" s="206"/>
      <c r="C15" s="197" t="s">
        <v>58</v>
      </c>
      <c r="D15" s="98" t="s">
        <v>152</v>
      </c>
      <c r="E15" s="195">
        <v>0</v>
      </c>
      <c r="F15" s="195">
        <v>0</v>
      </c>
      <c r="G15" s="195">
        <v>0</v>
      </c>
      <c r="H15" s="195">
        <v>0</v>
      </c>
      <c r="I15" s="195">
        <v>0</v>
      </c>
      <c r="J15" s="195">
        <v>0</v>
      </c>
      <c r="K15" s="195">
        <v>0</v>
      </c>
      <c r="L15" s="195">
        <v>0</v>
      </c>
      <c r="M15" s="195">
        <v>0</v>
      </c>
      <c r="N15" s="195">
        <v>0</v>
      </c>
      <c r="O15" s="195">
        <v>0</v>
      </c>
      <c r="P15" s="195">
        <v>0</v>
      </c>
      <c r="Q15" s="195">
        <v>0</v>
      </c>
      <c r="R15" s="195">
        <v>0</v>
      </c>
      <c r="S15" s="9"/>
      <c r="T15" s="195">
        <v>0</v>
      </c>
      <c r="U15" s="195">
        <v>0</v>
      </c>
      <c r="V15" s="195">
        <v>0</v>
      </c>
      <c r="W15" s="195">
        <v>0</v>
      </c>
      <c r="X15" s="195">
        <v>0</v>
      </c>
      <c r="Y15" s="195">
        <v>0</v>
      </c>
      <c r="Z15" s="195">
        <v>0</v>
      </c>
      <c r="AA15" s="195">
        <v>0</v>
      </c>
      <c r="AC15" s="195">
        <v>0</v>
      </c>
      <c r="AD15" s="195">
        <v>0</v>
      </c>
      <c r="AE15" s="195">
        <v>0</v>
      </c>
      <c r="AF15" s="195">
        <v>0</v>
      </c>
      <c r="AG15" s="195">
        <v>0</v>
      </c>
      <c r="AH15" s="195">
        <v>0</v>
      </c>
      <c r="AI15" s="195">
        <v>0</v>
      </c>
      <c r="AK15" s="195">
        <v>0</v>
      </c>
      <c r="AL15" s="195">
        <v>0</v>
      </c>
      <c r="AM15" s="195">
        <v>0</v>
      </c>
      <c r="AN15" s="195">
        <v>0</v>
      </c>
      <c r="AO15" s="195">
        <v>0</v>
      </c>
      <c r="AP15" s="195">
        <v>0</v>
      </c>
      <c r="AQ15" s="195">
        <v>0</v>
      </c>
      <c r="AS15" s="195">
        <v>0</v>
      </c>
      <c r="AT15" s="195">
        <v>0</v>
      </c>
      <c r="AU15" s="195">
        <v>0</v>
      </c>
      <c r="AV15" s="195">
        <v>0</v>
      </c>
      <c r="AW15" s="195">
        <v>0</v>
      </c>
      <c r="AX15" s="195">
        <v>0</v>
      </c>
      <c r="AY15" s="195">
        <v>0</v>
      </c>
      <c r="BA15" s="195">
        <v>0</v>
      </c>
      <c r="BB15" s="195">
        <v>0</v>
      </c>
      <c r="BC15" s="195">
        <v>0</v>
      </c>
      <c r="BD15" s="195">
        <v>0</v>
      </c>
      <c r="BE15" s="195">
        <v>0</v>
      </c>
      <c r="BF15" s="195">
        <v>0</v>
      </c>
      <c r="BG15" s="195">
        <v>0</v>
      </c>
      <c r="BI15" s="52"/>
      <c r="BJ15" s="52"/>
      <c r="BK15" s="52"/>
      <c r="BL15" s="52"/>
      <c r="BM15" s="52"/>
      <c r="BN15" s="52"/>
      <c r="BO15" s="52"/>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row>
    <row r="16" spans="1:147" x14ac:dyDescent="0.25">
      <c r="A16" s="4"/>
      <c r="B16" s="206"/>
      <c r="C16" s="196" t="s">
        <v>59</v>
      </c>
      <c r="D16" s="98" t="s">
        <v>152</v>
      </c>
      <c r="E16" s="195">
        <v>0</v>
      </c>
      <c r="F16" s="195">
        <v>0</v>
      </c>
      <c r="G16" s="195">
        <v>0</v>
      </c>
      <c r="H16" s="195">
        <v>0</v>
      </c>
      <c r="I16" s="195">
        <v>0</v>
      </c>
      <c r="J16" s="195">
        <v>0</v>
      </c>
      <c r="K16" s="195">
        <v>0</v>
      </c>
      <c r="L16" s="195">
        <v>0</v>
      </c>
      <c r="M16" s="195">
        <v>0</v>
      </c>
      <c r="N16" s="195">
        <v>0</v>
      </c>
      <c r="O16" s="195">
        <v>0</v>
      </c>
      <c r="P16" s="195">
        <v>0</v>
      </c>
      <c r="Q16" s="195">
        <v>0</v>
      </c>
      <c r="R16" s="195">
        <v>0</v>
      </c>
      <c r="S16" s="9"/>
      <c r="T16" s="195">
        <v>0</v>
      </c>
      <c r="U16" s="195">
        <v>0</v>
      </c>
      <c r="V16" s="195">
        <v>0</v>
      </c>
      <c r="W16" s="195">
        <v>0</v>
      </c>
      <c r="X16" s="195">
        <v>0</v>
      </c>
      <c r="Y16" s="195">
        <v>0</v>
      </c>
      <c r="Z16" s="195">
        <v>0</v>
      </c>
      <c r="AA16" s="195">
        <v>0</v>
      </c>
      <c r="AC16" s="195">
        <v>0</v>
      </c>
      <c r="AD16" s="195">
        <v>0</v>
      </c>
      <c r="AE16" s="195">
        <v>0</v>
      </c>
      <c r="AF16" s="195">
        <v>0</v>
      </c>
      <c r="AG16" s="195">
        <v>0</v>
      </c>
      <c r="AH16" s="195">
        <v>0</v>
      </c>
      <c r="AI16" s="195">
        <v>0</v>
      </c>
      <c r="AK16" s="195">
        <v>0</v>
      </c>
      <c r="AL16" s="195">
        <v>0</v>
      </c>
      <c r="AM16" s="195">
        <v>0</v>
      </c>
      <c r="AN16" s="195">
        <v>0</v>
      </c>
      <c r="AO16" s="195">
        <v>0</v>
      </c>
      <c r="AP16" s="195">
        <v>0</v>
      </c>
      <c r="AQ16" s="195">
        <v>0</v>
      </c>
      <c r="AS16" s="195">
        <v>0</v>
      </c>
      <c r="AT16" s="195">
        <v>0</v>
      </c>
      <c r="AU16" s="195">
        <v>0</v>
      </c>
      <c r="AV16" s="195">
        <v>0</v>
      </c>
      <c r="AW16" s="195">
        <v>0</v>
      </c>
      <c r="AX16" s="195">
        <v>0</v>
      </c>
      <c r="AY16" s="195">
        <v>0</v>
      </c>
      <c r="BA16" s="195">
        <v>0</v>
      </c>
      <c r="BB16" s="195">
        <v>0</v>
      </c>
      <c r="BC16" s="195">
        <v>0</v>
      </c>
      <c r="BD16" s="195">
        <v>0</v>
      </c>
      <c r="BE16" s="195">
        <v>0</v>
      </c>
      <c r="BF16" s="195">
        <v>0</v>
      </c>
      <c r="BG16" s="195">
        <v>0</v>
      </c>
      <c r="BI16" s="52"/>
      <c r="BJ16" s="52"/>
      <c r="BK16" s="52"/>
      <c r="BL16" s="52"/>
      <c r="BM16" s="52"/>
      <c r="BN16" s="52"/>
      <c r="BO16" s="52"/>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row>
    <row r="17" spans="1:147" x14ac:dyDescent="0.25">
      <c r="A17" s="4"/>
      <c r="B17" s="206"/>
      <c r="C17" s="194" t="s">
        <v>60</v>
      </c>
      <c r="D17" s="98" t="s">
        <v>152</v>
      </c>
      <c r="E17" s="195">
        <v>2.63</v>
      </c>
      <c r="F17" s="195">
        <v>2.1800000000000002</v>
      </c>
      <c r="G17" s="195">
        <v>1.94</v>
      </c>
      <c r="H17" s="195">
        <v>1.51</v>
      </c>
      <c r="I17" s="195">
        <v>1.01</v>
      </c>
      <c r="J17" s="195">
        <v>1.17</v>
      </c>
      <c r="K17" s="195">
        <v>1.38</v>
      </c>
      <c r="L17" s="195">
        <v>1.1399999999999999</v>
      </c>
      <c r="M17" s="195">
        <v>1.2</v>
      </c>
      <c r="N17" s="195">
        <v>1.17</v>
      </c>
      <c r="O17" s="195">
        <v>1.23</v>
      </c>
      <c r="P17" s="195">
        <v>1.41</v>
      </c>
      <c r="Q17" s="195">
        <v>1.5</v>
      </c>
      <c r="R17" s="195">
        <v>1.34</v>
      </c>
      <c r="S17" s="9"/>
      <c r="T17" s="195">
        <v>1.5</v>
      </c>
      <c r="U17" s="195">
        <v>1.57</v>
      </c>
      <c r="V17" s="195">
        <v>1.82</v>
      </c>
      <c r="W17" s="195">
        <v>2.13</v>
      </c>
      <c r="X17" s="195">
        <v>2.29</v>
      </c>
      <c r="Y17" s="195">
        <v>2.46</v>
      </c>
      <c r="Z17" s="195">
        <v>2.65</v>
      </c>
      <c r="AA17" s="195">
        <v>2.86</v>
      </c>
      <c r="AC17" s="195">
        <v>1.57</v>
      </c>
      <c r="AD17" s="195">
        <v>1.82</v>
      </c>
      <c r="AE17" s="195">
        <v>2.13</v>
      </c>
      <c r="AF17" s="195">
        <v>2.29</v>
      </c>
      <c r="AG17" s="195">
        <v>1.88</v>
      </c>
      <c r="AH17" s="195">
        <v>2.0699999999999998</v>
      </c>
      <c r="AI17" s="195">
        <v>2.2799999999999998</v>
      </c>
      <c r="AK17" s="195">
        <v>1.57</v>
      </c>
      <c r="AL17" s="195">
        <v>1.82</v>
      </c>
      <c r="AM17" s="195">
        <v>2.13</v>
      </c>
      <c r="AN17" s="195">
        <v>2.29</v>
      </c>
      <c r="AO17" s="195">
        <v>1.88</v>
      </c>
      <c r="AP17" s="195">
        <v>2.0699999999999998</v>
      </c>
      <c r="AQ17" s="195">
        <v>2.2799999999999998</v>
      </c>
      <c r="AS17" s="195">
        <v>1.57</v>
      </c>
      <c r="AT17" s="195">
        <v>1.82</v>
      </c>
      <c r="AU17" s="195">
        <v>2.13</v>
      </c>
      <c r="AV17" s="195">
        <v>2.29</v>
      </c>
      <c r="AW17" s="195">
        <v>1.88</v>
      </c>
      <c r="AX17" s="195">
        <v>2.0699999999999998</v>
      </c>
      <c r="AY17" s="195">
        <v>2.2799999999999998</v>
      </c>
      <c r="BA17" s="195">
        <v>1.57</v>
      </c>
      <c r="BB17" s="195">
        <v>1.82</v>
      </c>
      <c r="BC17" s="195">
        <v>2.13</v>
      </c>
      <c r="BD17" s="195">
        <v>2.29</v>
      </c>
      <c r="BE17" s="195">
        <v>1.88</v>
      </c>
      <c r="BF17" s="195">
        <v>2.0699999999999998</v>
      </c>
      <c r="BG17" s="195">
        <v>2.2799999999999998</v>
      </c>
      <c r="BI17" s="52"/>
      <c r="BJ17" s="52"/>
      <c r="BK17" s="52"/>
      <c r="BL17" s="52"/>
      <c r="BM17" s="52"/>
      <c r="BN17" s="52"/>
      <c r="BO17" s="52"/>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row>
    <row r="18" spans="1:147" x14ac:dyDescent="0.25">
      <c r="A18" s="4"/>
      <c r="B18" s="206"/>
      <c r="C18" s="198" t="s">
        <v>61</v>
      </c>
      <c r="D18" s="98" t="s">
        <v>152</v>
      </c>
      <c r="E18" s="195">
        <v>0</v>
      </c>
      <c r="F18" s="195">
        <v>0</v>
      </c>
      <c r="G18" s="195">
        <v>0</v>
      </c>
      <c r="H18" s="195">
        <v>0</v>
      </c>
      <c r="I18" s="195">
        <v>0</v>
      </c>
      <c r="J18" s="195">
        <v>0</v>
      </c>
      <c r="K18" s="195">
        <v>0</v>
      </c>
      <c r="L18" s="195">
        <v>0</v>
      </c>
      <c r="M18" s="195">
        <v>0</v>
      </c>
      <c r="N18" s="195">
        <v>0</v>
      </c>
      <c r="O18" s="195">
        <v>0</v>
      </c>
      <c r="P18" s="195">
        <v>0</v>
      </c>
      <c r="Q18" s="195">
        <v>0</v>
      </c>
      <c r="R18" s="195">
        <v>0</v>
      </c>
      <c r="S18" s="9"/>
      <c r="T18" s="195">
        <v>0</v>
      </c>
      <c r="U18" s="195">
        <v>0</v>
      </c>
      <c r="V18" s="195">
        <v>0</v>
      </c>
      <c r="W18" s="195">
        <v>0</v>
      </c>
      <c r="X18" s="195">
        <v>0</v>
      </c>
      <c r="Y18" s="195">
        <v>0</v>
      </c>
      <c r="Z18" s="195">
        <v>0</v>
      </c>
      <c r="AA18" s="195">
        <v>0</v>
      </c>
      <c r="AC18" s="195">
        <v>0</v>
      </c>
      <c r="AD18" s="195">
        <v>0</v>
      </c>
      <c r="AE18" s="195">
        <v>0</v>
      </c>
      <c r="AF18" s="195">
        <v>0</v>
      </c>
      <c r="AG18" s="195">
        <v>0</v>
      </c>
      <c r="AH18" s="195">
        <v>0</v>
      </c>
      <c r="AI18" s="195">
        <v>0</v>
      </c>
      <c r="AK18" s="195">
        <v>0</v>
      </c>
      <c r="AL18" s="195">
        <v>0</v>
      </c>
      <c r="AM18" s="195">
        <v>0</v>
      </c>
      <c r="AN18" s="195">
        <v>0</v>
      </c>
      <c r="AO18" s="195">
        <v>0</v>
      </c>
      <c r="AP18" s="195">
        <v>0</v>
      </c>
      <c r="AQ18" s="195">
        <v>0</v>
      </c>
      <c r="AS18" s="195">
        <v>0</v>
      </c>
      <c r="AT18" s="195">
        <v>0</v>
      </c>
      <c r="AU18" s="195">
        <v>0</v>
      </c>
      <c r="AV18" s="195">
        <v>0</v>
      </c>
      <c r="AW18" s="195">
        <v>0</v>
      </c>
      <c r="AX18" s="195">
        <v>0</v>
      </c>
      <c r="AY18" s="195">
        <v>0</v>
      </c>
      <c r="BA18" s="195">
        <v>0</v>
      </c>
      <c r="BB18" s="195">
        <v>0</v>
      </c>
      <c r="BC18" s="195">
        <v>0</v>
      </c>
      <c r="BD18" s="195">
        <v>0</v>
      </c>
      <c r="BE18" s="195">
        <v>0</v>
      </c>
      <c r="BF18" s="195">
        <v>0</v>
      </c>
      <c r="BG18" s="195">
        <v>0</v>
      </c>
      <c r="BI18" s="52"/>
      <c r="BJ18" s="52"/>
      <c r="BK18" s="52"/>
      <c r="BL18" s="52"/>
      <c r="BM18" s="52"/>
      <c r="BN18" s="52"/>
      <c r="BO18" s="52"/>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row>
    <row r="19" spans="1:147" x14ac:dyDescent="0.25">
      <c r="A19" s="4"/>
      <c r="B19" s="206"/>
      <c r="C19" s="194" t="s">
        <v>62</v>
      </c>
      <c r="D19" s="98" t="s">
        <v>152</v>
      </c>
      <c r="E19" s="195">
        <v>0</v>
      </c>
      <c r="F19" s="195">
        <v>0</v>
      </c>
      <c r="G19" s="195">
        <v>0</v>
      </c>
      <c r="H19" s="195">
        <v>0</v>
      </c>
      <c r="I19" s="195">
        <v>0</v>
      </c>
      <c r="J19" s="195">
        <v>0</v>
      </c>
      <c r="K19" s="195">
        <v>0</v>
      </c>
      <c r="L19" s="195">
        <v>0</v>
      </c>
      <c r="M19" s="195">
        <v>0</v>
      </c>
      <c r="N19" s="195">
        <v>0</v>
      </c>
      <c r="O19" s="195">
        <v>0</v>
      </c>
      <c r="P19" s="195">
        <v>0</v>
      </c>
      <c r="Q19" s="195">
        <v>0</v>
      </c>
      <c r="R19" s="195">
        <v>0</v>
      </c>
      <c r="S19" s="9"/>
      <c r="T19" s="195">
        <v>0</v>
      </c>
      <c r="U19" s="195">
        <v>0</v>
      </c>
      <c r="V19" s="195">
        <v>0</v>
      </c>
      <c r="W19" s="195">
        <v>0</v>
      </c>
      <c r="X19" s="195">
        <v>0</v>
      </c>
      <c r="Y19" s="195">
        <v>0</v>
      </c>
      <c r="Z19" s="195">
        <v>0</v>
      </c>
      <c r="AA19" s="195">
        <v>0</v>
      </c>
      <c r="AC19" s="195">
        <v>0</v>
      </c>
      <c r="AD19" s="195">
        <v>0</v>
      </c>
      <c r="AE19" s="195">
        <v>0</v>
      </c>
      <c r="AF19" s="195">
        <v>0</v>
      </c>
      <c r="AG19" s="195">
        <v>0</v>
      </c>
      <c r="AH19" s="195">
        <v>0</v>
      </c>
      <c r="AI19" s="195">
        <v>0</v>
      </c>
      <c r="AK19" s="195">
        <v>0</v>
      </c>
      <c r="AL19" s="195">
        <v>0</v>
      </c>
      <c r="AM19" s="195">
        <v>0</v>
      </c>
      <c r="AN19" s="195">
        <v>0</v>
      </c>
      <c r="AO19" s="195">
        <v>0</v>
      </c>
      <c r="AP19" s="195">
        <v>0</v>
      </c>
      <c r="AQ19" s="195">
        <v>0</v>
      </c>
      <c r="AS19" s="195">
        <v>0</v>
      </c>
      <c r="AT19" s="195">
        <v>0</v>
      </c>
      <c r="AU19" s="195">
        <v>0</v>
      </c>
      <c r="AV19" s="195">
        <v>0</v>
      </c>
      <c r="AW19" s="195">
        <v>0</v>
      </c>
      <c r="AX19" s="195">
        <v>0</v>
      </c>
      <c r="AY19" s="195">
        <v>0</v>
      </c>
      <c r="BA19" s="195">
        <v>0</v>
      </c>
      <c r="BB19" s="195">
        <v>0</v>
      </c>
      <c r="BC19" s="195">
        <v>0</v>
      </c>
      <c r="BD19" s="195">
        <v>0</v>
      </c>
      <c r="BE19" s="195">
        <v>0</v>
      </c>
      <c r="BF19" s="195">
        <v>0</v>
      </c>
      <c r="BG19" s="195">
        <v>0</v>
      </c>
      <c r="BI19" s="52"/>
      <c r="BJ19" s="52"/>
      <c r="BK19" s="52"/>
      <c r="BL19" s="52"/>
      <c r="BM19" s="52"/>
      <c r="BN19" s="52"/>
      <c r="BO19" s="52"/>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row>
    <row r="20" spans="1:147" x14ac:dyDescent="0.25">
      <c r="A20" s="4"/>
      <c r="B20" s="206"/>
      <c r="C20" s="199" t="s">
        <v>153</v>
      </c>
      <c r="D20" s="98" t="s">
        <v>152</v>
      </c>
      <c r="E20" s="200">
        <v>40.409999999999997</v>
      </c>
      <c r="F20" s="200">
        <v>17.079999999999998</v>
      </c>
      <c r="G20" s="200">
        <v>14.97</v>
      </c>
      <c r="H20" s="200">
        <v>12.66</v>
      </c>
      <c r="I20" s="200">
        <v>10.34</v>
      </c>
      <c r="J20" s="200">
        <v>10.43</v>
      </c>
      <c r="K20" s="200">
        <v>11.42</v>
      </c>
      <c r="L20" s="200">
        <v>10.65</v>
      </c>
      <c r="M20" s="200">
        <v>9.6199999999999992</v>
      </c>
      <c r="N20" s="200">
        <v>7.69</v>
      </c>
      <c r="O20" s="200">
        <v>5.46</v>
      </c>
      <c r="P20" s="200">
        <v>4.66</v>
      </c>
      <c r="Q20" s="200">
        <v>4.9000000000000004</v>
      </c>
      <c r="R20" s="200">
        <v>4.79</v>
      </c>
      <c r="S20" s="8"/>
      <c r="T20" s="200">
        <v>4.8899999999999997</v>
      </c>
      <c r="U20" s="200">
        <v>4.62</v>
      </c>
      <c r="V20" s="200">
        <v>4.0999999999999996</v>
      </c>
      <c r="W20" s="200">
        <v>3.7</v>
      </c>
      <c r="X20" s="200">
        <v>3.74</v>
      </c>
      <c r="Y20" s="200">
        <v>3.26</v>
      </c>
      <c r="Z20" s="200">
        <v>3.43</v>
      </c>
      <c r="AA20" s="200">
        <v>3.61</v>
      </c>
      <c r="AB20" s="62"/>
      <c r="AC20" s="200">
        <v>5.07</v>
      </c>
      <c r="AD20" s="200">
        <v>4.6500000000000004</v>
      </c>
      <c r="AE20" s="200">
        <v>4.21</v>
      </c>
      <c r="AF20" s="200">
        <v>3.83</v>
      </c>
      <c r="AG20" s="200">
        <v>3.19</v>
      </c>
      <c r="AH20" s="200">
        <v>3.47</v>
      </c>
      <c r="AI20" s="200">
        <v>3.71</v>
      </c>
      <c r="AJ20" s="62"/>
      <c r="AK20" s="200">
        <v>5.07</v>
      </c>
      <c r="AL20" s="200">
        <v>4.6500000000000004</v>
      </c>
      <c r="AM20" s="200">
        <v>4.21</v>
      </c>
      <c r="AN20" s="200">
        <v>3.81</v>
      </c>
      <c r="AO20" s="200">
        <v>3.26</v>
      </c>
      <c r="AP20" s="200">
        <v>3.44</v>
      </c>
      <c r="AQ20" s="200">
        <v>3.7</v>
      </c>
      <c r="AR20" s="62"/>
      <c r="AS20" s="200">
        <v>4.49</v>
      </c>
      <c r="AT20" s="200">
        <v>3.9</v>
      </c>
      <c r="AU20" s="200">
        <v>3.08</v>
      </c>
      <c r="AV20" s="200">
        <v>3.16</v>
      </c>
      <c r="AW20" s="200">
        <v>2.63</v>
      </c>
      <c r="AX20" s="200">
        <v>2.84</v>
      </c>
      <c r="AY20" s="200">
        <v>2.54</v>
      </c>
      <c r="AZ20" s="62"/>
      <c r="BA20" s="200">
        <v>4.49</v>
      </c>
      <c r="BB20" s="200">
        <v>3.9</v>
      </c>
      <c r="BC20" s="200">
        <v>3.08</v>
      </c>
      <c r="BD20" s="200">
        <v>3.1</v>
      </c>
      <c r="BE20" s="200">
        <v>2.64</v>
      </c>
      <c r="BF20" s="200">
        <v>2.77</v>
      </c>
      <c r="BG20" s="200">
        <v>2.5499999999999998</v>
      </c>
      <c r="BH20" s="62"/>
      <c r="BI20" s="53"/>
      <c r="BJ20" s="53"/>
      <c r="BK20" s="53"/>
      <c r="BL20" s="53"/>
      <c r="BM20" s="53"/>
      <c r="BN20" s="53"/>
      <c r="BO20" s="53"/>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row>
    <row r="21" spans="1:147" x14ac:dyDescent="0.25">
      <c r="A21" s="4"/>
      <c r="S21" s="8"/>
      <c r="BI21" s="54"/>
      <c r="BJ21" s="54"/>
      <c r="BK21" s="54"/>
      <c r="BL21" s="54"/>
      <c r="BM21" s="54"/>
      <c r="BN21" s="54"/>
      <c r="BO21" s="5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row>
    <row r="22" spans="1:147" x14ac:dyDescent="0.25">
      <c r="C22" s="201"/>
      <c r="E22" s="202"/>
      <c r="F22" s="202"/>
      <c r="G22" s="202"/>
      <c r="H22" s="202"/>
      <c r="I22" s="202"/>
      <c r="J22" s="202"/>
      <c r="K22" s="202"/>
      <c r="L22" s="202"/>
      <c r="M22" s="202"/>
      <c r="N22" s="202"/>
      <c r="O22" s="202"/>
      <c r="P22" s="202"/>
      <c r="Q22" s="202"/>
      <c r="R22" s="202"/>
      <c r="T22" s="202"/>
      <c r="U22" s="202"/>
      <c r="V22" s="202"/>
      <c r="W22" s="202"/>
      <c r="X22" s="202"/>
      <c r="Y22" s="202"/>
      <c r="Z22" s="202"/>
      <c r="AA22" s="202"/>
      <c r="AC22" s="202"/>
      <c r="AD22" s="202"/>
      <c r="AE22" s="202"/>
      <c r="AF22" s="202"/>
      <c r="AG22" s="202"/>
      <c r="AH22" s="202"/>
      <c r="AI22" s="202"/>
      <c r="AK22" s="202"/>
      <c r="AL22" s="202"/>
      <c r="AM22" s="202"/>
      <c r="AN22" s="202"/>
      <c r="AO22" s="202"/>
      <c r="AP22" s="202"/>
      <c r="AQ22" s="202"/>
      <c r="AS22" s="202"/>
      <c r="AT22" s="202"/>
      <c r="AU22" s="202"/>
      <c r="AV22" s="202"/>
      <c r="AW22" s="202"/>
      <c r="AX22" s="202"/>
      <c r="AY22" s="202"/>
      <c r="BA22" s="202"/>
      <c r="BB22" s="202"/>
      <c r="BC22" s="202"/>
      <c r="BD22" s="202"/>
      <c r="BE22" s="202"/>
      <c r="BF22" s="202"/>
      <c r="BG22" s="202"/>
    </row>
    <row r="25" spans="1:147" x14ac:dyDescent="0.25">
      <c r="B25" s="131" t="s">
        <v>154</v>
      </c>
      <c r="D25" s="132"/>
      <c r="E25" s="132"/>
      <c r="F25" s="132"/>
      <c r="G25" s="132"/>
      <c r="H25" s="132"/>
      <c r="I25" s="132"/>
      <c r="J25" s="132"/>
      <c r="K25" s="132"/>
      <c r="L25" s="132"/>
      <c r="M25" s="132"/>
      <c r="N25" s="132"/>
      <c r="O25" s="132"/>
      <c r="P25" s="132"/>
      <c r="Q25" s="132"/>
      <c r="R25" s="132"/>
      <c r="T25" s="132"/>
      <c r="U25" s="132"/>
      <c r="V25" s="132"/>
      <c r="W25" s="132"/>
      <c r="X25" s="132"/>
      <c r="Y25" s="132"/>
      <c r="Z25" s="132"/>
      <c r="AA25" s="132"/>
      <c r="AC25" s="132"/>
      <c r="AD25" s="132"/>
      <c r="AE25" s="132"/>
      <c r="AF25" s="132"/>
      <c r="AG25" s="132"/>
      <c r="AH25" s="132"/>
      <c r="AI25" s="132"/>
      <c r="AK25" s="132"/>
      <c r="AL25" s="132"/>
      <c r="AM25" s="132"/>
      <c r="AN25" s="132"/>
      <c r="AO25" s="132"/>
      <c r="AP25" s="132"/>
      <c r="AQ25" s="132"/>
      <c r="AS25" s="132"/>
      <c r="AT25" s="132"/>
      <c r="AU25" s="132"/>
      <c r="AV25" s="132"/>
      <c r="AW25" s="132"/>
      <c r="AX25" s="132"/>
      <c r="AY25" s="132"/>
      <c r="BA25" s="132"/>
      <c r="BB25" s="132"/>
      <c r="BC25" s="132"/>
      <c r="BD25" s="132"/>
      <c r="BE25" s="132"/>
      <c r="BF25" s="132"/>
      <c r="BG25" s="132"/>
    </row>
    <row r="26" spans="1:147" x14ac:dyDescent="0.25">
      <c r="B26" s="206"/>
      <c r="C26" s="194" t="s">
        <v>53</v>
      </c>
      <c r="D26" s="98" t="s">
        <v>152</v>
      </c>
      <c r="E26" s="195">
        <v>53.26</v>
      </c>
      <c r="F26" s="195">
        <v>53.59</v>
      </c>
      <c r="G26" s="195">
        <v>51.63</v>
      </c>
      <c r="H26" s="195">
        <v>56.04</v>
      </c>
      <c r="I26" s="195">
        <v>47.32</v>
      </c>
      <c r="J26" s="195">
        <v>46.1</v>
      </c>
      <c r="K26" s="195">
        <v>45.15</v>
      </c>
      <c r="L26" s="195">
        <v>43.74</v>
      </c>
      <c r="M26" s="195">
        <v>41.19</v>
      </c>
      <c r="N26" s="195">
        <v>36.49</v>
      </c>
      <c r="O26" s="195">
        <v>32.75</v>
      </c>
      <c r="P26" s="195">
        <v>33.659999999999997</v>
      </c>
      <c r="Q26" s="195">
        <v>31.4</v>
      </c>
      <c r="R26" s="195">
        <v>31.37</v>
      </c>
      <c r="T26" s="195">
        <v>30.95</v>
      </c>
      <c r="U26" s="195">
        <v>26.04</v>
      </c>
      <c r="V26" s="195">
        <v>21.1</v>
      </c>
      <c r="W26" s="195">
        <v>18.03</v>
      </c>
      <c r="X26" s="195">
        <v>15.67</v>
      </c>
      <c r="Y26" s="195">
        <v>14.14</v>
      </c>
      <c r="Z26" s="195">
        <v>13.56</v>
      </c>
      <c r="AA26" s="195">
        <v>13.18</v>
      </c>
      <c r="AC26" s="195">
        <v>25.68</v>
      </c>
      <c r="AD26" s="195">
        <v>20.420000000000002</v>
      </c>
      <c r="AE26" s="195">
        <v>16.079999999999998</v>
      </c>
      <c r="AF26" s="195">
        <v>13.06</v>
      </c>
      <c r="AG26" s="195">
        <v>10.92</v>
      </c>
      <c r="AH26" s="195">
        <v>9.85</v>
      </c>
      <c r="AI26" s="195">
        <v>9.01</v>
      </c>
      <c r="AK26" s="195">
        <v>25.68</v>
      </c>
      <c r="AL26" s="195">
        <v>20.420000000000002</v>
      </c>
      <c r="AM26" s="195">
        <v>16.079999999999998</v>
      </c>
      <c r="AN26" s="195">
        <v>13.56</v>
      </c>
      <c r="AO26" s="195">
        <v>11.71</v>
      </c>
      <c r="AP26" s="195">
        <v>11.09</v>
      </c>
      <c r="AQ26" s="195">
        <v>10.26</v>
      </c>
      <c r="AS26" s="195">
        <v>25.46</v>
      </c>
      <c r="AT26" s="195">
        <v>19.809999999999999</v>
      </c>
      <c r="AU26" s="195">
        <v>14.89</v>
      </c>
      <c r="AV26" s="195">
        <v>11.58</v>
      </c>
      <c r="AW26" s="195">
        <v>8.68</v>
      </c>
      <c r="AX26" s="195">
        <v>7.81</v>
      </c>
      <c r="AY26" s="195">
        <v>5.9</v>
      </c>
      <c r="BA26" s="195">
        <v>25.46</v>
      </c>
      <c r="BB26" s="195">
        <v>19.809999999999999</v>
      </c>
      <c r="BC26" s="195">
        <v>14.89</v>
      </c>
      <c r="BD26" s="195">
        <v>11.86</v>
      </c>
      <c r="BE26" s="195">
        <v>9.1999999999999993</v>
      </c>
      <c r="BF26" s="195">
        <v>8.7200000000000006</v>
      </c>
      <c r="BG26" s="195">
        <v>7.23</v>
      </c>
    </row>
    <row r="27" spans="1:147" x14ac:dyDescent="0.25">
      <c r="B27" s="206"/>
      <c r="C27" s="196" t="s">
        <v>54</v>
      </c>
      <c r="D27" s="98" t="s">
        <v>152</v>
      </c>
      <c r="E27" s="195">
        <v>53.26</v>
      </c>
      <c r="F27" s="195">
        <v>53.59</v>
      </c>
      <c r="G27" s="195">
        <v>51.63</v>
      </c>
      <c r="H27" s="195">
        <v>56.04</v>
      </c>
      <c r="I27" s="195">
        <v>47.32</v>
      </c>
      <c r="J27" s="195">
        <v>46.1</v>
      </c>
      <c r="K27" s="195">
        <v>45.15</v>
      </c>
      <c r="L27" s="195">
        <v>43.74</v>
      </c>
      <c r="M27" s="195">
        <v>41.19</v>
      </c>
      <c r="N27" s="195">
        <v>36.49</v>
      </c>
      <c r="O27" s="195">
        <v>32.75</v>
      </c>
      <c r="P27" s="195">
        <v>33.659999999999997</v>
      </c>
      <c r="Q27" s="195">
        <v>31.4</v>
      </c>
      <c r="R27" s="195">
        <v>31.37</v>
      </c>
      <c r="T27" s="195">
        <v>30.95</v>
      </c>
      <c r="U27" s="195">
        <v>26.03</v>
      </c>
      <c r="V27" s="195">
        <v>21.1</v>
      </c>
      <c r="W27" s="195">
        <v>18.03</v>
      </c>
      <c r="X27" s="195">
        <v>15.67</v>
      </c>
      <c r="Y27" s="195">
        <v>14.14</v>
      </c>
      <c r="Z27" s="195">
        <v>13.56</v>
      </c>
      <c r="AA27" s="195">
        <v>13.18</v>
      </c>
      <c r="AC27" s="195">
        <v>25.68</v>
      </c>
      <c r="AD27" s="195">
        <v>20.420000000000002</v>
      </c>
      <c r="AE27" s="195">
        <v>16.079999999999998</v>
      </c>
      <c r="AF27" s="195">
        <v>13.06</v>
      </c>
      <c r="AG27" s="195">
        <v>10.92</v>
      </c>
      <c r="AH27" s="195">
        <v>9.85</v>
      </c>
      <c r="AI27" s="195">
        <v>9.01</v>
      </c>
      <c r="AK27" s="195">
        <v>25.68</v>
      </c>
      <c r="AL27" s="195">
        <v>20.420000000000002</v>
      </c>
      <c r="AM27" s="195">
        <v>16.079999999999998</v>
      </c>
      <c r="AN27" s="195">
        <v>13.56</v>
      </c>
      <c r="AO27" s="195">
        <v>11.71</v>
      </c>
      <c r="AP27" s="195">
        <v>11.09</v>
      </c>
      <c r="AQ27" s="195">
        <v>10.26</v>
      </c>
      <c r="AS27" s="195">
        <v>25.46</v>
      </c>
      <c r="AT27" s="195">
        <v>19.809999999999999</v>
      </c>
      <c r="AU27" s="195">
        <v>14.89</v>
      </c>
      <c r="AV27" s="195">
        <v>11.58</v>
      </c>
      <c r="AW27" s="195">
        <v>8.68</v>
      </c>
      <c r="AX27" s="195">
        <v>7.81</v>
      </c>
      <c r="AY27" s="195">
        <v>5.9</v>
      </c>
      <c r="BA27" s="195">
        <v>25.46</v>
      </c>
      <c r="BB27" s="195">
        <v>19.809999999999999</v>
      </c>
      <c r="BC27" s="195">
        <v>14.89</v>
      </c>
      <c r="BD27" s="195">
        <v>11.86</v>
      </c>
      <c r="BE27" s="195">
        <v>9.1999999999999993</v>
      </c>
      <c r="BF27" s="195">
        <v>8.7200000000000006</v>
      </c>
      <c r="BG27" s="195">
        <v>7.23</v>
      </c>
    </row>
    <row r="28" spans="1:147" x14ac:dyDescent="0.25">
      <c r="B28" s="206"/>
      <c r="C28" s="197" t="s">
        <v>52</v>
      </c>
      <c r="D28" s="98" t="s">
        <v>152</v>
      </c>
      <c r="E28" s="195">
        <v>12.61</v>
      </c>
      <c r="F28" s="195">
        <v>12.83</v>
      </c>
      <c r="G28" s="195">
        <v>11.56</v>
      </c>
      <c r="H28" s="195">
        <v>11.62</v>
      </c>
      <c r="I28" s="195">
        <v>10.47</v>
      </c>
      <c r="J28" s="195">
        <v>10.86</v>
      </c>
      <c r="K28" s="195">
        <v>10.59</v>
      </c>
      <c r="L28" s="195">
        <v>9.99</v>
      </c>
      <c r="M28" s="195">
        <v>9.0500000000000007</v>
      </c>
      <c r="N28" s="195">
        <v>6.72</v>
      </c>
      <c r="O28" s="195">
        <v>4.51</v>
      </c>
      <c r="P28" s="195">
        <v>4.0199999999999996</v>
      </c>
      <c r="Q28" s="195">
        <v>4.76</v>
      </c>
      <c r="R28" s="195">
        <v>4.68</v>
      </c>
      <c r="T28" s="195">
        <v>4.66</v>
      </c>
      <c r="U28" s="195">
        <v>3.39</v>
      </c>
      <c r="V28" s="195">
        <v>3.27</v>
      </c>
      <c r="W28" s="195">
        <v>3.4</v>
      </c>
      <c r="X28" s="195">
        <v>3.51</v>
      </c>
      <c r="Y28" s="195">
        <v>3.43</v>
      </c>
      <c r="Z28" s="195">
        <v>3.58</v>
      </c>
      <c r="AA28" s="195">
        <v>3.65</v>
      </c>
      <c r="AC28" s="195">
        <v>3.33</v>
      </c>
      <c r="AD28" s="195">
        <v>3.24</v>
      </c>
      <c r="AE28" s="195">
        <v>2.68</v>
      </c>
      <c r="AF28" s="195">
        <v>2.67</v>
      </c>
      <c r="AG28" s="195">
        <v>2.3199999999999998</v>
      </c>
      <c r="AH28" s="195">
        <v>2.46</v>
      </c>
      <c r="AI28" s="195">
        <v>2.4</v>
      </c>
      <c r="AK28" s="195">
        <v>3.33</v>
      </c>
      <c r="AL28" s="195">
        <v>3.24</v>
      </c>
      <c r="AM28" s="195">
        <v>2.68</v>
      </c>
      <c r="AN28" s="195">
        <v>3.17</v>
      </c>
      <c r="AO28" s="195">
        <v>3.11</v>
      </c>
      <c r="AP28" s="195">
        <v>3.69</v>
      </c>
      <c r="AQ28" s="195">
        <v>3.65</v>
      </c>
      <c r="AS28" s="195">
        <v>3.26</v>
      </c>
      <c r="AT28" s="195">
        <v>3.09</v>
      </c>
      <c r="AU28" s="195">
        <v>2.34</v>
      </c>
      <c r="AV28" s="195">
        <v>2.62</v>
      </c>
      <c r="AW28" s="195">
        <v>2.3199999999999998</v>
      </c>
      <c r="AX28" s="195">
        <v>2.46</v>
      </c>
      <c r="AY28" s="195">
        <v>1.1399999999999999</v>
      </c>
      <c r="BA28" s="195">
        <v>3.26</v>
      </c>
      <c r="BB28" s="195">
        <v>3.09</v>
      </c>
      <c r="BC28" s="195">
        <v>2.34</v>
      </c>
      <c r="BD28" s="195">
        <v>2.89</v>
      </c>
      <c r="BE28" s="195">
        <v>2.84</v>
      </c>
      <c r="BF28" s="195">
        <v>3.36</v>
      </c>
      <c r="BG28" s="195">
        <v>2.4700000000000002</v>
      </c>
    </row>
    <row r="29" spans="1:147" x14ac:dyDescent="0.25">
      <c r="B29" s="206"/>
      <c r="C29" s="197" t="s">
        <v>55</v>
      </c>
      <c r="D29" s="98" t="s">
        <v>152</v>
      </c>
      <c r="E29" s="195">
        <v>8.0299999999999994</v>
      </c>
      <c r="F29" s="195">
        <v>8.57</v>
      </c>
      <c r="G29" s="195">
        <v>6.89</v>
      </c>
      <c r="H29" s="195">
        <v>6.84</v>
      </c>
      <c r="I29" s="195">
        <v>5.82</v>
      </c>
      <c r="J29" s="195">
        <v>5.12</v>
      </c>
      <c r="K29" s="195">
        <v>4.47</v>
      </c>
      <c r="L29" s="195">
        <v>4.24</v>
      </c>
      <c r="M29" s="195">
        <v>4.4000000000000004</v>
      </c>
      <c r="N29" s="195">
        <v>4.32</v>
      </c>
      <c r="O29" s="195">
        <v>4.03</v>
      </c>
      <c r="P29" s="195">
        <v>3.99</v>
      </c>
      <c r="Q29" s="195">
        <v>4.17</v>
      </c>
      <c r="R29" s="195">
        <v>4.72</v>
      </c>
      <c r="T29" s="195">
        <v>3.75</v>
      </c>
      <c r="U29" s="195">
        <v>3.65</v>
      </c>
      <c r="V29" s="195">
        <v>3.34</v>
      </c>
      <c r="W29" s="195">
        <v>3.1</v>
      </c>
      <c r="X29" s="195">
        <v>2.88</v>
      </c>
      <c r="Y29" s="195">
        <v>2.93</v>
      </c>
      <c r="Z29" s="195">
        <v>2.97</v>
      </c>
      <c r="AA29" s="195">
        <v>3.01</v>
      </c>
      <c r="AC29" s="195">
        <v>3.63</v>
      </c>
      <c r="AD29" s="195">
        <v>3.21</v>
      </c>
      <c r="AE29" s="195">
        <v>2.87</v>
      </c>
      <c r="AF29" s="195">
        <v>2.61</v>
      </c>
      <c r="AG29" s="195">
        <v>2.6</v>
      </c>
      <c r="AH29" s="195">
        <v>2.67</v>
      </c>
      <c r="AI29" s="195">
        <v>2.7</v>
      </c>
      <c r="AK29" s="195">
        <v>3.63</v>
      </c>
      <c r="AL29" s="195">
        <v>3.21</v>
      </c>
      <c r="AM29" s="195">
        <v>2.87</v>
      </c>
      <c r="AN29" s="195">
        <v>2.61</v>
      </c>
      <c r="AO29" s="195">
        <v>2.6</v>
      </c>
      <c r="AP29" s="195">
        <v>2.67</v>
      </c>
      <c r="AQ29" s="195">
        <v>2.7</v>
      </c>
      <c r="AS29" s="195">
        <v>3.57</v>
      </c>
      <c r="AT29" s="195">
        <v>3.05</v>
      </c>
      <c r="AU29" s="195">
        <v>2.63</v>
      </c>
      <c r="AV29" s="195">
        <v>2.38</v>
      </c>
      <c r="AW29" s="195">
        <v>2.34</v>
      </c>
      <c r="AX29" s="195">
        <v>2.36</v>
      </c>
      <c r="AY29" s="195">
        <v>2.34</v>
      </c>
      <c r="BA29" s="195">
        <v>3.57</v>
      </c>
      <c r="BB29" s="195">
        <v>3.05</v>
      </c>
      <c r="BC29" s="195">
        <v>2.63</v>
      </c>
      <c r="BD29" s="195">
        <v>2.38</v>
      </c>
      <c r="BE29" s="195">
        <v>2.34</v>
      </c>
      <c r="BF29" s="195">
        <v>2.36</v>
      </c>
      <c r="BG29" s="195">
        <v>2.34</v>
      </c>
    </row>
    <row r="30" spans="1:147" x14ac:dyDescent="0.25">
      <c r="B30" s="206"/>
      <c r="C30" s="197" t="s">
        <v>56</v>
      </c>
      <c r="D30" s="98" t="s">
        <v>152</v>
      </c>
      <c r="E30" s="195">
        <v>22.6</v>
      </c>
      <c r="F30" s="195">
        <v>22.72</v>
      </c>
      <c r="G30" s="195">
        <v>24.78</v>
      </c>
      <c r="H30" s="195">
        <v>28.15</v>
      </c>
      <c r="I30" s="195">
        <v>22.45</v>
      </c>
      <c r="J30" s="195">
        <v>21.7</v>
      </c>
      <c r="K30" s="195">
        <v>22.35</v>
      </c>
      <c r="L30" s="195">
        <v>22.39</v>
      </c>
      <c r="M30" s="195">
        <v>20.74</v>
      </c>
      <c r="N30" s="195">
        <v>19.329999999999998</v>
      </c>
      <c r="O30" s="195">
        <v>17.93</v>
      </c>
      <c r="P30" s="195">
        <v>19.190000000000001</v>
      </c>
      <c r="Q30" s="195">
        <v>16.57</v>
      </c>
      <c r="R30" s="195">
        <v>16.43</v>
      </c>
      <c r="T30" s="195">
        <v>16.41</v>
      </c>
      <c r="U30" s="195">
        <v>13.88</v>
      </c>
      <c r="V30" s="195">
        <v>10.78</v>
      </c>
      <c r="W30" s="195">
        <v>8.7899999999999991</v>
      </c>
      <c r="X30" s="195">
        <v>7.18</v>
      </c>
      <c r="Y30" s="195">
        <v>6.06</v>
      </c>
      <c r="Z30" s="195">
        <v>5.5</v>
      </c>
      <c r="AA30" s="195">
        <v>5.16</v>
      </c>
      <c r="AC30" s="195">
        <v>13.78</v>
      </c>
      <c r="AD30" s="195">
        <v>10.42</v>
      </c>
      <c r="AE30" s="195">
        <v>7.93</v>
      </c>
      <c r="AF30" s="195">
        <v>5.8</v>
      </c>
      <c r="AG30" s="195">
        <v>4.38</v>
      </c>
      <c r="AH30" s="195">
        <v>3.32</v>
      </c>
      <c r="AI30" s="195">
        <v>2.65</v>
      </c>
      <c r="AK30" s="195">
        <v>13.78</v>
      </c>
      <c r="AL30" s="195">
        <v>10.42</v>
      </c>
      <c r="AM30" s="195">
        <v>7.93</v>
      </c>
      <c r="AN30" s="195">
        <v>5.8</v>
      </c>
      <c r="AO30" s="195">
        <v>4.38</v>
      </c>
      <c r="AP30" s="195">
        <v>3.32</v>
      </c>
      <c r="AQ30" s="195">
        <v>2.65</v>
      </c>
      <c r="AS30" s="195">
        <v>13.72</v>
      </c>
      <c r="AT30" s="195">
        <v>10.26</v>
      </c>
      <c r="AU30" s="195">
        <v>7.54</v>
      </c>
      <c r="AV30" s="195">
        <v>4.8600000000000003</v>
      </c>
      <c r="AW30" s="195">
        <v>2.67</v>
      </c>
      <c r="AX30" s="195">
        <v>1.88</v>
      </c>
      <c r="AY30" s="195">
        <v>1.47</v>
      </c>
      <c r="BA30" s="195">
        <v>13.72</v>
      </c>
      <c r="BB30" s="195">
        <v>10.26</v>
      </c>
      <c r="BC30" s="195">
        <v>7.54</v>
      </c>
      <c r="BD30" s="195">
        <v>4.8600000000000003</v>
      </c>
      <c r="BE30" s="195">
        <v>2.67</v>
      </c>
      <c r="BF30" s="195">
        <v>1.88</v>
      </c>
      <c r="BG30" s="195">
        <v>1.47</v>
      </c>
    </row>
    <row r="31" spans="1:147" x14ac:dyDescent="0.25">
      <c r="B31" s="206"/>
      <c r="C31" s="197" t="s">
        <v>57</v>
      </c>
      <c r="D31" s="98" t="s">
        <v>152</v>
      </c>
      <c r="E31" s="195">
        <v>10.01</v>
      </c>
      <c r="F31" s="195">
        <v>9.4600000000000009</v>
      </c>
      <c r="G31" s="195">
        <v>8.3800000000000008</v>
      </c>
      <c r="H31" s="195">
        <v>9.44</v>
      </c>
      <c r="I31" s="195">
        <v>8.57</v>
      </c>
      <c r="J31" s="195">
        <v>8.4</v>
      </c>
      <c r="K31" s="195">
        <v>7.74</v>
      </c>
      <c r="L31" s="195">
        <v>7.12</v>
      </c>
      <c r="M31" s="195">
        <v>6.99</v>
      </c>
      <c r="N31" s="195">
        <v>6.12</v>
      </c>
      <c r="O31" s="195">
        <v>6.29</v>
      </c>
      <c r="P31" s="195">
        <v>6.44</v>
      </c>
      <c r="Q31" s="195">
        <v>5.9</v>
      </c>
      <c r="R31" s="195">
        <v>5.53</v>
      </c>
      <c r="T31" s="195">
        <v>6.13</v>
      </c>
      <c r="U31" s="195">
        <v>5.0999999999999996</v>
      </c>
      <c r="V31" s="195">
        <v>3.7</v>
      </c>
      <c r="W31" s="195">
        <v>2.74</v>
      </c>
      <c r="X31" s="195">
        <v>2.1</v>
      </c>
      <c r="Y31" s="195">
        <v>1.72</v>
      </c>
      <c r="Z31" s="195">
        <v>1.5</v>
      </c>
      <c r="AA31" s="195">
        <v>1.36</v>
      </c>
      <c r="AC31" s="195">
        <v>4.9400000000000004</v>
      </c>
      <c r="AD31" s="195">
        <v>3.55</v>
      </c>
      <c r="AE31" s="195">
        <v>2.6</v>
      </c>
      <c r="AF31" s="195">
        <v>1.97</v>
      </c>
      <c r="AG31" s="195">
        <v>1.61</v>
      </c>
      <c r="AH31" s="195">
        <v>1.4</v>
      </c>
      <c r="AI31" s="195">
        <v>1.25</v>
      </c>
      <c r="AK31" s="195">
        <v>4.9400000000000004</v>
      </c>
      <c r="AL31" s="195">
        <v>3.55</v>
      </c>
      <c r="AM31" s="195">
        <v>2.6</v>
      </c>
      <c r="AN31" s="195">
        <v>1.97</v>
      </c>
      <c r="AO31" s="195">
        <v>1.61</v>
      </c>
      <c r="AP31" s="195">
        <v>1.4</v>
      </c>
      <c r="AQ31" s="195">
        <v>1.25</v>
      </c>
      <c r="AS31" s="195">
        <v>4.9000000000000004</v>
      </c>
      <c r="AT31" s="195">
        <v>3.4</v>
      </c>
      <c r="AU31" s="195">
        <v>2.37</v>
      </c>
      <c r="AV31" s="195">
        <v>1.72</v>
      </c>
      <c r="AW31" s="195">
        <v>1.34</v>
      </c>
      <c r="AX31" s="195">
        <v>1.1100000000000001</v>
      </c>
      <c r="AY31" s="195">
        <v>0.95</v>
      </c>
      <c r="BA31" s="195">
        <v>4.9000000000000004</v>
      </c>
      <c r="BB31" s="195">
        <v>3.4</v>
      </c>
      <c r="BC31" s="195">
        <v>2.37</v>
      </c>
      <c r="BD31" s="195">
        <v>1.72</v>
      </c>
      <c r="BE31" s="195">
        <v>1.34</v>
      </c>
      <c r="BF31" s="195">
        <v>1.1100000000000001</v>
      </c>
      <c r="BG31" s="195">
        <v>0.95</v>
      </c>
    </row>
    <row r="32" spans="1:147" x14ac:dyDescent="0.25">
      <c r="B32" s="206"/>
      <c r="C32" s="197" t="s">
        <v>58</v>
      </c>
      <c r="D32" s="98" t="s">
        <v>152</v>
      </c>
      <c r="E32" s="195">
        <v>0</v>
      </c>
      <c r="F32" s="195">
        <v>0</v>
      </c>
      <c r="G32" s="195">
        <v>0.01</v>
      </c>
      <c r="H32" s="195">
        <v>0.01</v>
      </c>
      <c r="I32" s="195">
        <v>0</v>
      </c>
      <c r="J32" s="195">
        <v>0</v>
      </c>
      <c r="K32" s="195">
        <v>0</v>
      </c>
      <c r="L32" s="195">
        <v>0</v>
      </c>
      <c r="M32" s="195">
        <v>0</v>
      </c>
      <c r="N32" s="195">
        <v>0.01</v>
      </c>
      <c r="O32" s="195">
        <v>0.01</v>
      </c>
      <c r="P32" s="195">
        <v>0.01</v>
      </c>
      <c r="Q32" s="195">
        <v>0.01</v>
      </c>
      <c r="R32" s="195">
        <v>0.01</v>
      </c>
      <c r="T32" s="195">
        <v>0.01</v>
      </c>
      <c r="U32" s="195">
        <v>0.01</v>
      </c>
      <c r="V32" s="195">
        <v>0.01</v>
      </c>
      <c r="W32" s="195">
        <v>0.01</v>
      </c>
      <c r="X32" s="195">
        <v>0.01</v>
      </c>
      <c r="Y32" s="195">
        <v>0.01</v>
      </c>
      <c r="Z32" s="195">
        <v>0.01</v>
      </c>
      <c r="AA32" s="195">
        <v>0.01</v>
      </c>
      <c r="AC32" s="195">
        <v>0.01</v>
      </c>
      <c r="AD32" s="195">
        <v>0.01</v>
      </c>
      <c r="AE32" s="195">
        <v>0.01</v>
      </c>
      <c r="AF32" s="195">
        <v>0.01</v>
      </c>
      <c r="AG32" s="195">
        <v>0.01</v>
      </c>
      <c r="AH32" s="195">
        <v>0.01</v>
      </c>
      <c r="AI32" s="195">
        <v>0.01</v>
      </c>
      <c r="AK32" s="195">
        <v>0.01</v>
      </c>
      <c r="AL32" s="195">
        <v>0.01</v>
      </c>
      <c r="AM32" s="195">
        <v>0.01</v>
      </c>
      <c r="AN32" s="195">
        <v>0.01</v>
      </c>
      <c r="AO32" s="195">
        <v>0.01</v>
      </c>
      <c r="AP32" s="195">
        <v>0.01</v>
      </c>
      <c r="AQ32" s="195">
        <v>0.01</v>
      </c>
      <c r="AS32" s="195">
        <v>0.01</v>
      </c>
      <c r="AT32" s="195">
        <v>0.01</v>
      </c>
      <c r="AU32" s="195">
        <v>0.01</v>
      </c>
      <c r="AV32" s="195">
        <v>0.01</v>
      </c>
      <c r="AW32" s="195">
        <v>0.01</v>
      </c>
      <c r="AX32" s="195">
        <v>0.01</v>
      </c>
      <c r="AY32" s="195">
        <v>0.01</v>
      </c>
      <c r="BA32" s="195">
        <v>0.01</v>
      </c>
      <c r="BB32" s="195">
        <v>0.01</v>
      </c>
      <c r="BC32" s="195">
        <v>0.01</v>
      </c>
      <c r="BD32" s="195">
        <v>0.01</v>
      </c>
      <c r="BE32" s="195">
        <v>0.01</v>
      </c>
      <c r="BF32" s="195">
        <v>0.01</v>
      </c>
      <c r="BG32" s="195">
        <v>0.01</v>
      </c>
    </row>
    <row r="33" spans="2:59" x14ac:dyDescent="0.25">
      <c r="B33" s="206"/>
      <c r="C33" s="196" t="s">
        <v>59</v>
      </c>
      <c r="D33" s="98" t="s">
        <v>152</v>
      </c>
      <c r="E33" s="195">
        <v>0</v>
      </c>
      <c r="F33" s="195">
        <v>0</v>
      </c>
      <c r="G33" s="195">
        <v>0</v>
      </c>
      <c r="H33" s="195">
        <v>0</v>
      </c>
      <c r="I33" s="195">
        <v>0</v>
      </c>
      <c r="J33" s="195">
        <v>0</v>
      </c>
      <c r="K33" s="195">
        <v>0</v>
      </c>
      <c r="L33" s="195">
        <v>0</v>
      </c>
      <c r="M33" s="195">
        <v>0</v>
      </c>
      <c r="N33" s="195">
        <v>0</v>
      </c>
      <c r="O33" s="195">
        <v>0</v>
      </c>
      <c r="P33" s="195">
        <v>0</v>
      </c>
      <c r="Q33" s="195">
        <v>0</v>
      </c>
      <c r="R33" s="195">
        <v>0</v>
      </c>
      <c r="T33" s="195">
        <v>0</v>
      </c>
      <c r="U33" s="195">
        <v>0</v>
      </c>
      <c r="V33" s="195">
        <v>0</v>
      </c>
      <c r="W33" s="195">
        <v>0</v>
      </c>
      <c r="X33" s="195">
        <v>0</v>
      </c>
      <c r="Y33" s="195">
        <v>0</v>
      </c>
      <c r="Z33" s="195">
        <v>0</v>
      </c>
      <c r="AA33" s="195">
        <v>0</v>
      </c>
      <c r="AC33" s="195">
        <v>0</v>
      </c>
      <c r="AD33" s="195">
        <v>0</v>
      </c>
      <c r="AE33" s="195">
        <v>0</v>
      </c>
      <c r="AF33" s="195">
        <v>0</v>
      </c>
      <c r="AG33" s="195">
        <v>0</v>
      </c>
      <c r="AH33" s="195">
        <v>0</v>
      </c>
      <c r="AI33" s="195">
        <v>0</v>
      </c>
      <c r="AK33" s="195">
        <v>0</v>
      </c>
      <c r="AL33" s="195">
        <v>0</v>
      </c>
      <c r="AM33" s="195">
        <v>0</v>
      </c>
      <c r="AN33" s="195">
        <v>0</v>
      </c>
      <c r="AO33" s="195">
        <v>0</v>
      </c>
      <c r="AP33" s="195">
        <v>0</v>
      </c>
      <c r="AQ33" s="195">
        <v>0</v>
      </c>
      <c r="AS33" s="195">
        <v>0</v>
      </c>
      <c r="AT33" s="195">
        <v>0</v>
      </c>
      <c r="AU33" s="195">
        <v>0</v>
      </c>
      <c r="AV33" s="195">
        <v>0</v>
      </c>
      <c r="AW33" s="195">
        <v>0</v>
      </c>
      <c r="AX33" s="195">
        <v>0</v>
      </c>
      <c r="AY33" s="195">
        <v>0</v>
      </c>
      <c r="BA33" s="195">
        <v>0</v>
      </c>
      <c r="BB33" s="195">
        <v>0</v>
      </c>
      <c r="BC33" s="195">
        <v>0</v>
      </c>
      <c r="BD33" s="195">
        <v>0</v>
      </c>
      <c r="BE33" s="195">
        <v>0</v>
      </c>
      <c r="BF33" s="195">
        <v>0</v>
      </c>
      <c r="BG33" s="195">
        <v>0</v>
      </c>
    </row>
    <row r="34" spans="2:59" x14ac:dyDescent="0.25">
      <c r="B34" s="206"/>
      <c r="C34" s="194" t="s">
        <v>60</v>
      </c>
      <c r="D34" s="98" t="s">
        <v>152</v>
      </c>
      <c r="E34" s="195">
        <v>0.22</v>
      </c>
      <c r="F34" s="195">
        <v>0.12</v>
      </c>
      <c r="G34" s="195">
        <v>0.12</v>
      </c>
      <c r="H34" s="195">
        <v>0.11</v>
      </c>
      <c r="I34" s="195">
        <v>0.08</v>
      </c>
      <c r="J34" s="195">
        <v>0.1</v>
      </c>
      <c r="K34" s="195">
        <v>0.11</v>
      </c>
      <c r="L34" s="195">
        <v>0.11</v>
      </c>
      <c r="M34" s="195">
        <v>0.11</v>
      </c>
      <c r="N34" s="195">
        <v>0.11</v>
      </c>
      <c r="O34" s="195">
        <v>0.11</v>
      </c>
      <c r="P34" s="195">
        <v>0.11</v>
      </c>
      <c r="Q34" s="195">
        <v>0.12</v>
      </c>
      <c r="R34" s="195">
        <v>0.11</v>
      </c>
      <c r="T34" s="195">
        <v>0.12</v>
      </c>
      <c r="U34" s="195">
        <v>0.12</v>
      </c>
      <c r="V34" s="195">
        <v>0.13</v>
      </c>
      <c r="W34" s="195">
        <v>0.13</v>
      </c>
      <c r="X34" s="195">
        <v>0.13</v>
      </c>
      <c r="Y34" s="195">
        <v>0.13</v>
      </c>
      <c r="Z34" s="195">
        <v>0.14000000000000001</v>
      </c>
      <c r="AA34" s="195">
        <v>0.14000000000000001</v>
      </c>
      <c r="AC34" s="195">
        <v>0.12</v>
      </c>
      <c r="AD34" s="195">
        <v>0.13</v>
      </c>
      <c r="AE34" s="195">
        <v>0.13</v>
      </c>
      <c r="AF34" s="195">
        <v>0.13</v>
      </c>
      <c r="AG34" s="195">
        <v>0.12</v>
      </c>
      <c r="AH34" s="195">
        <v>0.12</v>
      </c>
      <c r="AI34" s="195">
        <v>0.13</v>
      </c>
      <c r="AK34" s="195">
        <v>0.12</v>
      </c>
      <c r="AL34" s="195">
        <v>0.13</v>
      </c>
      <c r="AM34" s="195">
        <v>0.13</v>
      </c>
      <c r="AN34" s="195">
        <v>0.13</v>
      </c>
      <c r="AO34" s="195">
        <v>0.12</v>
      </c>
      <c r="AP34" s="195">
        <v>0.12</v>
      </c>
      <c r="AQ34" s="195">
        <v>0.13</v>
      </c>
      <c r="AS34" s="195">
        <v>0.12</v>
      </c>
      <c r="AT34" s="195">
        <v>0.13</v>
      </c>
      <c r="AU34" s="195">
        <v>0.13</v>
      </c>
      <c r="AV34" s="195">
        <v>0.13</v>
      </c>
      <c r="AW34" s="195">
        <v>0.12</v>
      </c>
      <c r="AX34" s="195">
        <v>0.12</v>
      </c>
      <c r="AY34" s="195">
        <v>0.13</v>
      </c>
      <c r="BA34" s="195">
        <v>0.12</v>
      </c>
      <c r="BB34" s="195">
        <v>0.13</v>
      </c>
      <c r="BC34" s="195">
        <v>0.13</v>
      </c>
      <c r="BD34" s="195">
        <v>0.13</v>
      </c>
      <c r="BE34" s="195">
        <v>0.12</v>
      </c>
      <c r="BF34" s="195">
        <v>0.12</v>
      </c>
      <c r="BG34" s="195">
        <v>0.13</v>
      </c>
    </row>
    <row r="35" spans="2:59" x14ac:dyDescent="0.25">
      <c r="B35" s="206"/>
      <c r="C35" s="198" t="s">
        <v>61</v>
      </c>
      <c r="D35" s="98" t="s">
        <v>152</v>
      </c>
      <c r="E35" s="195">
        <v>2.48</v>
      </c>
      <c r="F35" s="195">
        <v>2.54</v>
      </c>
      <c r="G35" s="195">
        <v>2.56</v>
      </c>
      <c r="H35" s="195">
        <v>2.33</v>
      </c>
      <c r="I35" s="195">
        <v>2.46</v>
      </c>
      <c r="J35" s="195">
        <v>2.41</v>
      </c>
      <c r="K35" s="195">
        <v>2.35</v>
      </c>
      <c r="L35" s="195">
        <v>2.2999999999999998</v>
      </c>
      <c r="M35" s="195">
        <v>2.3199999999999998</v>
      </c>
      <c r="N35" s="195">
        <v>2.41</v>
      </c>
      <c r="O35" s="195">
        <v>2.4300000000000002</v>
      </c>
      <c r="P35" s="195">
        <v>2.4</v>
      </c>
      <c r="Q35" s="195">
        <v>2.39</v>
      </c>
      <c r="R35" s="195">
        <v>2.4</v>
      </c>
      <c r="T35" s="195">
        <v>2.38</v>
      </c>
      <c r="U35" s="195">
        <v>2.4</v>
      </c>
      <c r="V35" s="195">
        <v>2.48</v>
      </c>
      <c r="W35" s="195">
        <v>2.56</v>
      </c>
      <c r="X35" s="195">
        <v>2.63</v>
      </c>
      <c r="Y35" s="195">
        <v>2.71</v>
      </c>
      <c r="Z35" s="195">
        <v>2.78</v>
      </c>
      <c r="AA35" s="195">
        <v>2.85</v>
      </c>
      <c r="AC35" s="195">
        <v>2.4</v>
      </c>
      <c r="AD35" s="195">
        <v>2.4700000000000002</v>
      </c>
      <c r="AE35" s="195">
        <v>2.5499999999999998</v>
      </c>
      <c r="AF35" s="195">
        <v>2.62</v>
      </c>
      <c r="AG35" s="195">
        <v>2.69</v>
      </c>
      <c r="AH35" s="195">
        <v>2.76</v>
      </c>
      <c r="AI35" s="195">
        <v>2.83</v>
      </c>
      <c r="AK35" s="195">
        <v>2.4</v>
      </c>
      <c r="AL35" s="195">
        <v>2.4700000000000002</v>
      </c>
      <c r="AM35" s="195">
        <v>2.5499999999999998</v>
      </c>
      <c r="AN35" s="195">
        <v>2.62</v>
      </c>
      <c r="AO35" s="195">
        <v>2.69</v>
      </c>
      <c r="AP35" s="195">
        <v>2.76</v>
      </c>
      <c r="AQ35" s="195">
        <v>2.83</v>
      </c>
      <c r="AS35" s="195">
        <v>2.39</v>
      </c>
      <c r="AT35" s="195">
        <v>2.4300000000000002</v>
      </c>
      <c r="AU35" s="195">
        <v>2.48</v>
      </c>
      <c r="AV35" s="195">
        <v>2.52</v>
      </c>
      <c r="AW35" s="195">
        <v>2.56</v>
      </c>
      <c r="AX35" s="195">
        <v>2.6</v>
      </c>
      <c r="AY35" s="195">
        <v>2.65</v>
      </c>
      <c r="BA35" s="195">
        <v>2.39</v>
      </c>
      <c r="BB35" s="195">
        <v>2.4300000000000002</v>
      </c>
      <c r="BC35" s="195">
        <v>2.48</v>
      </c>
      <c r="BD35" s="195">
        <v>2.52</v>
      </c>
      <c r="BE35" s="195">
        <v>2.56</v>
      </c>
      <c r="BF35" s="195">
        <v>2.6</v>
      </c>
      <c r="BG35" s="195">
        <v>2.65</v>
      </c>
    </row>
    <row r="36" spans="2:59" x14ac:dyDescent="0.25">
      <c r="B36" s="206"/>
      <c r="C36" s="194" t="s">
        <v>62</v>
      </c>
      <c r="D36" s="98" t="s">
        <v>152</v>
      </c>
      <c r="E36" s="195">
        <v>0.01</v>
      </c>
      <c r="F36" s="195">
        <v>0.01</v>
      </c>
      <c r="G36" s="195">
        <v>0.01</v>
      </c>
      <c r="H36" s="195">
        <v>0.01</v>
      </c>
      <c r="I36" s="195">
        <v>0.02</v>
      </c>
      <c r="J36" s="195">
        <v>0.02</v>
      </c>
      <c r="K36" s="195">
        <v>0.02</v>
      </c>
      <c r="L36" s="195">
        <v>0.02</v>
      </c>
      <c r="M36" s="195">
        <v>0.02</v>
      </c>
      <c r="N36" s="195">
        <v>0.02</v>
      </c>
      <c r="O36" s="195">
        <v>0.02</v>
      </c>
      <c r="P36" s="195">
        <v>0.02</v>
      </c>
      <c r="Q36" s="195">
        <v>0.02</v>
      </c>
      <c r="R36" s="195">
        <v>0.02</v>
      </c>
      <c r="T36" s="195">
        <v>0.02</v>
      </c>
      <c r="U36" s="195">
        <v>0.03</v>
      </c>
      <c r="V36" s="195">
        <v>0.03</v>
      </c>
      <c r="W36" s="195">
        <v>0.03</v>
      </c>
      <c r="X36" s="195">
        <v>0.03</v>
      </c>
      <c r="Y36" s="195">
        <v>0.03</v>
      </c>
      <c r="Z36" s="195">
        <v>0.03</v>
      </c>
      <c r="AA36" s="195">
        <v>0.03</v>
      </c>
      <c r="AC36" s="195">
        <v>0.03</v>
      </c>
      <c r="AD36" s="195">
        <v>0.03</v>
      </c>
      <c r="AE36" s="195">
        <v>0.03</v>
      </c>
      <c r="AF36" s="195">
        <v>0.03</v>
      </c>
      <c r="AG36" s="195">
        <v>0.03</v>
      </c>
      <c r="AH36" s="195">
        <v>0.03</v>
      </c>
      <c r="AI36" s="195">
        <v>0.03</v>
      </c>
      <c r="AK36" s="195">
        <v>0.03</v>
      </c>
      <c r="AL36" s="195">
        <v>0.03</v>
      </c>
      <c r="AM36" s="195">
        <v>0.03</v>
      </c>
      <c r="AN36" s="195">
        <v>0.03</v>
      </c>
      <c r="AO36" s="195">
        <v>0.03</v>
      </c>
      <c r="AP36" s="195">
        <v>0.03</v>
      </c>
      <c r="AQ36" s="195">
        <v>0.03</v>
      </c>
      <c r="AS36" s="195">
        <v>0.03</v>
      </c>
      <c r="AT36" s="195">
        <v>0.03</v>
      </c>
      <c r="AU36" s="195">
        <v>0.03</v>
      </c>
      <c r="AV36" s="195">
        <v>0.03</v>
      </c>
      <c r="AW36" s="195">
        <v>0.03</v>
      </c>
      <c r="AX36" s="195">
        <v>0.03</v>
      </c>
      <c r="AY36" s="195">
        <v>0.03</v>
      </c>
      <c r="BA36" s="195">
        <v>0.03</v>
      </c>
      <c r="BB36" s="195">
        <v>0.03</v>
      </c>
      <c r="BC36" s="195">
        <v>0.03</v>
      </c>
      <c r="BD36" s="195">
        <v>0.03</v>
      </c>
      <c r="BE36" s="195">
        <v>0.03</v>
      </c>
      <c r="BF36" s="195">
        <v>0.03</v>
      </c>
      <c r="BG36" s="195">
        <v>0.03</v>
      </c>
    </row>
    <row r="37" spans="2:59" x14ac:dyDescent="0.25">
      <c r="B37" s="206"/>
      <c r="C37" s="199" t="s">
        <v>153</v>
      </c>
      <c r="D37" s="98" t="s">
        <v>152</v>
      </c>
      <c r="E37" s="200">
        <v>55.97</v>
      </c>
      <c r="F37" s="200">
        <v>56.26</v>
      </c>
      <c r="G37" s="200">
        <v>54.32</v>
      </c>
      <c r="H37" s="200">
        <v>58.5</v>
      </c>
      <c r="I37" s="200">
        <v>49.87</v>
      </c>
      <c r="J37" s="200">
        <v>48.62</v>
      </c>
      <c r="K37" s="200">
        <v>47.63</v>
      </c>
      <c r="L37" s="200">
        <v>46.17</v>
      </c>
      <c r="M37" s="200">
        <v>43.65</v>
      </c>
      <c r="N37" s="200">
        <v>39.03</v>
      </c>
      <c r="O37" s="200">
        <v>35.31</v>
      </c>
      <c r="P37" s="200">
        <v>36.19</v>
      </c>
      <c r="Q37" s="200">
        <v>33.92</v>
      </c>
      <c r="R37" s="200">
        <v>33.9</v>
      </c>
      <c r="T37" s="200">
        <v>33.47</v>
      </c>
      <c r="U37" s="200">
        <v>28.58</v>
      </c>
      <c r="V37" s="200">
        <v>23.73</v>
      </c>
      <c r="W37" s="200">
        <v>20.74</v>
      </c>
      <c r="X37" s="200">
        <v>18.47</v>
      </c>
      <c r="Y37" s="200">
        <v>17.010000000000002</v>
      </c>
      <c r="Z37" s="200">
        <v>16.5</v>
      </c>
      <c r="AA37" s="200">
        <v>16.2</v>
      </c>
      <c r="AC37" s="200">
        <v>28.23</v>
      </c>
      <c r="AD37" s="200">
        <v>23.05</v>
      </c>
      <c r="AE37" s="200">
        <v>18.79</v>
      </c>
      <c r="AF37" s="200">
        <v>15.83</v>
      </c>
      <c r="AG37" s="200">
        <v>13.76</v>
      </c>
      <c r="AH37" s="200">
        <v>12.77</v>
      </c>
      <c r="AI37" s="200">
        <v>12</v>
      </c>
      <c r="AK37" s="200">
        <v>28.23</v>
      </c>
      <c r="AL37" s="200">
        <v>23.05</v>
      </c>
      <c r="AM37" s="200">
        <v>18.79</v>
      </c>
      <c r="AN37" s="200">
        <v>16.34</v>
      </c>
      <c r="AO37" s="200">
        <v>14.55</v>
      </c>
      <c r="AP37" s="200">
        <v>14</v>
      </c>
      <c r="AQ37" s="200">
        <v>13.24</v>
      </c>
      <c r="AS37" s="200">
        <v>27.99</v>
      </c>
      <c r="AT37" s="200">
        <v>22.4</v>
      </c>
      <c r="AU37" s="200">
        <v>17.53</v>
      </c>
      <c r="AV37" s="200">
        <v>14.26</v>
      </c>
      <c r="AW37" s="200">
        <v>11.39</v>
      </c>
      <c r="AX37" s="200">
        <v>10.57</v>
      </c>
      <c r="AY37" s="200">
        <v>8.6999999999999993</v>
      </c>
      <c r="BA37" s="200">
        <v>27.99</v>
      </c>
      <c r="BB37" s="200">
        <v>22.4</v>
      </c>
      <c r="BC37" s="200">
        <v>17.53</v>
      </c>
      <c r="BD37" s="200">
        <v>14.54</v>
      </c>
      <c r="BE37" s="200">
        <v>11.91</v>
      </c>
      <c r="BF37" s="200">
        <v>11.47</v>
      </c>
      <c r="BG37" s="200">
        <v>10.039999999999999</v>
      </c>
    </row>
    <row r="39" spans="2:59" x14ac:dyDescent="0.25">
      <c r="C39" s="201"/>
      <c r="E39" s="202"/>
      <c r="F39" s="202"/>
      <c r="G39" s="202"/>
      <c r="H39" s="202"/>
      <c r="I39" s="202"/>
      <c r="J39" s="202"/>
      <c r="K39" s="202"/>
      <c r="L39" s="202"/>
      <c r="M39" s="202"/>
      <c r="N39" s="202"/>
      <c r="O39" s="202"/>
      <c r="P39" s="202"/>
      <c r="Q39" s="202"/>
      <c r="R39" s="202"/>
      <c r="T39" s="202"/>
      <c r="U39" s="202"/>
      <c r="V39" s="202"/>
      <c r="W39" s="202"/>
      <c r="X39" s="202"/>
      <c r="Y39" s="202"/>
      <c r="Z39" s="202"/>
      <c r="AA39" s="202"/>
      <c r="AC39" s="202"/>
      <c r="AD39" s="202"/>
      <c r="AE39" s="202"/>
      <c r="AF39" s="202"/>
      <c r="AG39" s="202"/>
      <c r="AH39" s="202"/>
      <c r="AI39" s="202"/>
      <c r="AK39" s="202"/>
      <c r="AL39" s="202"/>
      <c r="AM39" s="202"/>
      <c r="AN39" s="202"/>
      <c r="AO39" s="202"/>
      <c r="AP39" s="202"/>
      <c r="AQ39" s="202"/>
      <c r="AS39" s="202"/>
      <c r="AT39" s="202"/>
      <c r="AU39" s="202"/>
      <c r="AV39" s="202"/>
      <c r="AW39" s="202"/>
      <c r="AX39" s="202"/>
      <c r="AY39" s="202"/>
      <c r="BA39" s="202"/>
      <c r="BB39" s="202"/>
      <c r="BC39" s="202"/>
      <c r="BD39" s="202"/>
      <c r="BE39" s="202"/>
      <c r="BF39" s="202"/>
      <c r="BG39" s="202"/>
    </row>
    <row r="42" spans="2:59" x14ac:dyDescent="0.25">
      <c r="B42" s="131" t="s">
        <v>155</v>
      </c>
      <c r="D42" s="132"/>
      <c r="E42" s="132"/>
      <c r="F42" s="132"/>
      <c r="G42" s="132"/>
      <c r="H42" s="132"/>
      <c r="I42" s="132"/>
      <c r="J42" s="132"/>
      <c r="K42" s="132"/>
      <c r="L42" s="132"/>
      <c r="M42" s="132"/>
      <c r="N42" s="132"/>
      <c r="O42" s="132"/>
      <c r="P42" s="132"/>
      <c r="Q42" s="132"/>
      <c r="R42" s="132"/>
      <c r="T42" s="132"/>
      <c r="U42" s="132"/>
      <c r="V42" s="132"/>
      <c r="W42" s="132"/>
      <c r="X42" s="132"/>
      <c r="Y42" s="132"/>
      <c r="Z42" s="132"/>
      <c r="AA42" s="132"/>
      <c r="AC42" s="132"/>
      <c r="AD42" s="132"/>
      <c r="AE42" s="132"/>
      <c r="AF42" s="132"/>
      <c r="AG42" s="132"/>
      <c r="AH42" s="132"/>
      <c r="AI42" s="132"/>
      <c r="AK42" s="132"/>
      <c r="AL42" s="132"/>
      <c r="AM42" s="132"/>
      <c r="AN42" s="132"/>
      <c r="AO42" s="132"/>
      <c r="AP42" s="132"/>
      <c r="AQ42" s="132"/>
      <c r="AS42" s="132"/>
      <c r="AT42" s="132"/>
      <c r="AU42" s="132"/>
      <c r="AV42" s="132"/>
      <c r="AW42" s="132"/>
      <c r="AX42" s="132"/>
      <c r="AY42" s="132"/>
      <c r="BA42" s="132"/>
      <c r="BB42" s="132"/>
      <c r="BC42" s="132"/>
      <c r="BD42" s="132"/>
      <c r="BE42" s="132"/>
      <c r="BF42" s="132"/>
      <c r="BG42" s="132"/>
    </row>
    <row r="43" spans="2:59" x14ac:dyDescent="0.25">
      <c r="B43" s="206"/>
      <c r="C43" s="194" t="s">
        <v>53</v>
      </c>
      <c r="D43" s="98" t="s">
        <v>152</v>
      </c>
      <c r="E43" s="195">
        <v>22.99</v>
      </c>
      <c r="F43" s="195">
        <v>21.9</v>
      </c>
      <c r="G43" s="195">
        <v>20.51</v>
      </c>
      <c r="H43" s="195">
        <v>20.6</v>
      </c>
      <c r="I43" s="195">
        <v>19.34</v>
      </c>
      <c r="J43" s="195">
        <v>18.68</v>
      </c>
      <c r="K43" s="195">
        <v>17.95</v>
      </c>
      <c r="L43" s="195">
        <v>16.91</v>
      </c>
      <c r="M43" s="195">
        <v>16.48</v>
      </c>
      <c r="N43" s="195">
        <v>14.69</v>
      </c>
      <c r="O43" s="195">
        <v>15.05</v>
      </c>
      <c r="P43" s="195">
        <v>15.23</v>
      </c>
      <c r="Q43" s="195">
        <v>14.66</v>
      </c>
      <c r="R43" s="195">
        <v>13.96</v>
      </c>
      <c r="T43" s="195">
        <v>14.08</v>
      </c>
      <c r="U43" s="195">
        <v>12.55</v>
      </c>
      <c r="V43" s="195">
        <v>10.45</v>
      </c>
      <c r="W43" s="195">
        <v>8.89</v>
      </c>
      <c r="X43" s="195">
        <v>7.87</v>
      </c>
      <c r="Y43" s="195">
        <v>6.94</v>
      </c>
      <c r="Z43" s="195">
        <v>6.48</v>
      </c>
      <c r="AA43" s="195">
        <v>6.07</v>
      </c>
      <c r="AC43" s="195">
        <v>11.42</v>
      </c>
      <c r="AD43" s="195">
        <v>9.3000000000000007</v>
      </c>
      <c r="AE43" s="195">
        <v>7.72</v>
      </c>
      <c r="AF43" s="195">
        <v>6.81</v>
      </c>
      <c r="AG43" s="195">
        <v>6.22</v>
      </c>
      <c r="AH43" s="195">
        <v>6.03</v>
      </c>
      <c r="AI43" s="195">
        <v>5.73</v>
      </c>
      <c r="AK43" s="195">
        <v>11.42</v>
      </c>
      <c r="AL43" s="195">
        <v>9.3000000000000007</v>
      </c>
      <c r="AM43" s="195">
        <v>7.72</v>
      </c>
      <c r="AN43" s="195">
        <v>6.81</v>
      </c>
      <c r="AO43" s="195">
        <v>6.35</v>
      </c>
      <c r="AP43" s="195">
        <v>6.06</v>
      </c>
      <c r="AQ43" s="195">
        <v>5.79</v>
      </c>
      <c r="AS43" s="195">
        <v>11.38</v>
      </c>
      <c r="AT43" s="195">
        <v>9.0399999999999991</v>
      </c>
      <c r="AU43" s="195">
        <v>7.17</v>
      </c>
      <c r="AV43" s="195">
        <v>6.2</v>
      </c>
      <c r="AW43" s="195">
        <v>5.45</v>
      </c>
      <c r="AX43" s="195">
        <v>5.25</v>
      </c>
      <c r="AY43" s="195">
        <v>4.18</v>
      </c>
      <c r="BA43" s="195">
        <v>11.38</v>
      </c>
      <c r="BB43" s="195">
        <v>9.0399999999999991</v>
      </c>
      <c r="BC43" s="195">
        <v>7.17</v>
      </c>
      <c r="BD43" s="195">
        <v>6.13</v>
      </c>
      <c r="BE43" s="195">
        <v>5.49</v>
      </c>
      <c r="BF43" s="195">
        <v>5.19</v>
      </c>
      <c r="BG43" s="195">
        <v>4.26</v>
      </c>
    </row>
    <row r="44" spans="2:59" x14ac:dyDescent="0.25">
      <c r="B44" s="206"/>
      <c r="C44" s="196" t="s">
        <v>54</v>
      </c>
      <c r="D44" s="98" t="s">
        <v>152</v>
      </c>
      <c r="E44" s="195">
        <v>20.46</v>
      </c>
      <c r="F44" s="195">
        <v>19.41</v>
      </c>
      <c r="G44" s="195">
        <v>18.05</v>
      </c>
      <c r="H44" s="195">
        <v>18.09</v>
      </c>
      <c r="I44" s="195">
        <v>16.95</v>
      </c>
      <c r="J44" s="195">
        <v>16.63</v>
      </c>
      <c r="K44" s="195">
        <v>15.87</v>
      </c>
      <c r="L44" s="195">
        <v>14.95</v>
      </c>
      <c r="M44" s="195">
        <v>14.74</v>
      </c>
      <c r="N44" s="195">
        <v>13.26</v>
      </c>
      <c r="O44" s="195">
        <v>13.71</v>
      </c>
      <c r="P44" s="195">
        <v>13.83</v>
      </c>
      <c r="Q44" s="195">
        <v>13.27</v>
      </c>
      <c r="R44" s="195">
        <v>12.61</v>
      </c>
      <c r="T44" s="195">
        <v>12.7</v>
      </c>
      <c r="U44" s="195">
        <v>11.16</v>
      </c>
      <c r="V44" s="195">
        <v>9.08</v>
      </c>
      <c r="W44" s="195">
        <v>7.64</v>
      </c>
      <c r="X44" s="195">
        <v>6.55</v>
      </c>
      <c r="Y44" s="195">
        <v>5.91</v>
      </c>
      <c r="Z44" s="195">
        <v>5.48</v>
      </c>
      <c r="AA44" s="195">
        <v>5.12</v>
      </c>
      <c r="AC44" s="195">
        <v>10.050000000000001</v>
      </c>
      <c r="AD44" s="195">
        <v>7.96</v>
      </c>
      <c r="AE44" s="195">
        <v>6.59</v>
      </c>
      <c r="AF44" s="195">
        <v>5.68</v>
      </c>
      <c r="AG44" s="195">
        <v>5.27</v>
      </c>
      <c r="AH44" s="195">
        <v>5.05</v>
      </c>
      <c r="AI44" s="195">
        <v>4.84</v>
      </c>
      <c r="AK44" s="195">
        <v>10.050000000000001</v>
      </c>
      <c r="AL44" s="195">
        <v>7.96</v>
      </c>
      <c r="AM44" s="195">
        <v>6.59</v>
      </c>
      <c r="AN44" s="195">
        <v>5.71</v>
      </c>
      <c r="AO44" s="195">
        <v>5.3</v>
      </c>
      <c r="AP44" s="195">
        <v>5.13</v>
      </c>
      <c r="AQ44" s="195">
        <v>4.91</v>
      </c>
      <c r="AS44" s="195">
        <v>10.029999999999999</v>
      </c>
      <c r="AT44" s="195">
        <v>7.77</v>
      </c>
      <c r="AU44" s="195">
        <v>6.23</v>
      </c>
      <c r="AV44" s="195">
        <v>5.19</v>
      </c>
      <c r="AW44" s="195">
        <v>4.6500000000000004</v>
      </c>
      <c r="AX44" s="195">
        <v>4.42</v>
      </c>
      <c r="AY44" s="195">
        <v>4.1500000000000004</v>
      </c>
      <c r="BA44" s="195">
        <v>10.029999999999999</v>
      </c>
      <c r="BB44" s="195">
        <v>7.77</v>
      </c>
      <c r="BC44" s="195">
        <v>6.23</v>
      </c>
      <c r="BD44" s="195">
        <v>5.22</v>
      </c>
      <c r="BE44" s="195">
        <v>4.68</v>
      </c>
      <c r="BF44" s="195">
        <v>4.4800000000000004</v>
      </c>
      <c r="BG44" s="195">
        <v>4.22</v>
      </c>
    </row>
    <row r="45" spans="2:59" x14ac:dyDescent="0.25">
      <c r="B45" s="206"/>
      <c r="C45" s="197" t="s">
        <v>52</v>
      </c>
      <c r="D45" s="98" t="s">
        <v>152</v>
      </c>
      <c r="E45" s="195">
        <v>0.1</v>
      </c>
      <c r="F45" s="195">
        <v>0.1</v>
      </c>
      <c r="G45" s="195">
        <v>0.1</v>
      </c>
      <c r="H45" s="195">
        <v>0.11</v>
      </c>
      <c r="I45" s="195">
        <v>0.15</v>
      </c>
      <c r="J45" s="195">
        <v>0.17</v>
      </c>
      <c r="K45" s="195">
        <v>0.17</v>
      </c>
      <c r="L45" s="195">
        <v>0.16</v>
      </c>
      <c r="M45" s="195">
        <v>0.15</v>
      </c>
      <c r="N45" s="195">
        <v>0.12</v>
      </c>
      <c r="O45" s="195">
        <v>0.13</v>
      </c>
      <c r="P45" s="195">
        <v>0.14000000000000001</v>
      </c>
      <c r="Q45" s="195">
        <v>0.15</v>
      </c>
      <c r="R45" s="195">
        <v>0.15</v>
      </c>
      <c r="T45" s="195">
        <v>0.15</v>
      </c>
      <c r="U45" s="195">
        <v>0.14000000000000001</v>
      </c>
      <c r="V45" s="195">
        <v>0.15</v>
      </c>
      <c r="W45" s="195">
        <v>0.18</v>
      </c>
      <c r="X45" s="195">
        <v>0.18</v>
      </c>
      <c r="Y45" s="195">
        <v>0.21</v>
      </c>
      <c r="Z45" s="195">
        <v>0.22</v>
      </c>
      <c r="AA45" s="195">
        <v>0.22</v>
      </c>
      <c r="AC45" s="195">
        <v>0.14000000000000001</v>
      </c>
      <c r="AD45" s="195">
        <v>0.15</v>
      </c>
      <c r="AE45" s="195">
        <v>0.15</v>
      </c>
      <c r="AF45" s="195">
        <v>0.15</v>
      </c>
      <c r="AG45" s="195">
        <v>0.15</v>
      </c>
      <c r="AH45" s="195">
        <v>0.15</v>
      </c>
      <c r="AI45" s="195">
        <v>0.15</v>
      </c>
      <c r="AK45" s="195">
        <v>0.14000000000000001</v>
      </c>
      <c r="AL45" s="195">
        <v>0.15</v>
      </c>
      <c r="AM45" s="195">
        <v>0.15</v>
      </c>
      <c r="AN45" s="195">
        <v>0.19</v>
      </c>
      <c r="AO45" s="195">
        <v>0.18</v>
      </c>
      <c r="AP45" s="195">
        <v>0.22</v>
      </c>
      <c r="AQ45" s="195">
        <v>0.22</v>
      </c>
      <c r="AS45" s="195">
        <v>0.14000000000000001</v>
      </c>
      <c r="AT45" s="195">
        <v>0.15</v>
      </c>
      <c r="AU45" s="195">
        <v>0.14000000000000001</v>
      </c>
      <c r="AV45" s="195">
        <v>0.15</v>
      </c>
      <c r="AW45" s="195">
        <v>0.15</v>
      </c>
      <c r="AX45" s="195">
        <v>0.15</v>
      </c>
      <c r="AY45" s="195">
        <v>0.12</v>
      </c>
      <c r="BA45" s="195">
        <v>0.14000000000000001</v>
      </c>
      <c r="BB45" s="195">
        <v>0.15</v>
      </c>
      <c r="BC45" s="195">
        <v>0.14000000000000001</v>
      </c>
      <c r="BD45" s="195">
        <v>0.18</v>
      </c>
      <c r="BE45" s="195">
        <v>0.18</v>
      </c>
      <c r="BF45" s="195">
        <v>0.21</v>
      </c>
      <c r="BG45" s="195">
        <v>0.2</v>
      </c>
    </row>
    <row r="46" spans="2:59" x14ac:dyDescent="0.25">
      <c r="B46" s="206"/>
      <c r="C46" s="197" t="s">
        <v>55</v>
      </c>
      <c r="D46" s="98" t="s">
        <v>152</v>
      </c>
      <c r="E46" s="195">
        <v>3.01</v>
      </c>
      <c r="F46" s="195">
        <v>2.8</v>
      </c>
      <c r="G46" s="195">
        <v>2.35</v>
      </c>
      <c r="H46" s="195">
        <v>2.4</v>
      </c>
      <c r="I46" s="195">
        <v>2.11</v>
      </c>
      <c r="J46" s="195">
        <v>2.2200000000000002</v>
      </c>
      <c r="K46" s="195">
        <v>1.93</v>
      </c>
      <c r="L46" s="195">
        <v>1.76</v>
      </c>
      <c r="M46" s="195">
        <v>1.89</v>
      </c>
      <c r="N46" s="195">
        <v>2.2599999999999998</v>
      </c>
      <c r="O46" s="195">
        <v>2.21</v>
      </c>
      <c r="P46" s="195">
        <v>2.17</v>
      </c>
      <c r="Q46" s="195">
        <v>2.33</v>
      </c>
      <c r="R46" s="195">
        <v>2.4300000000000002</v>
      </c>
      <c r="T46" s="195">
        <v>1.08</v>
      </c>
      <c r="U46" s="195">
        <v>1.0900000000000001</v>
      </c>
      <c r="V46" s="195">
        <v>1.0900000000000001</v>
      </c>
      <c r="W46" s="195">
        <v>1.01</v>
      </c>
      <c r="X46" s="195">
        <v>0.96</v>
      </c>
      <c r="Y46" s="195">
        <v>0.98</v>
      </c>
      <c r="Z46" s="195">
        <v>1.01</v>
      </c>
      <c r="AA46" s="195">
        <v>1.04</v>
      </c>
      <c r="AC46" s="195">
        <v>1.1000000000000001</v>
      </c>
      <c r="AD46" s="195">
        <v>1.1000000000000001</v>
      </c>
      <c r="AE46" s="195">
        <v>1.01</v>
      </c>
      <c r="AF46" s="195">
        <v>0.95</v>
      </c>
      <c r="AG46" s="195">
        <v>0.96</v>
      </c>
      <c r="AH46" s="195">
        <v>0.99</v>
      </c>
      <c r="AI46" s="195">
        <v>1</v>
      </c>
      <c r="AK46" s="195">
        <v>1.1000000000000001</v>
      </c>
      <c r="AL46" s="195">
        <v>1.1000000000000001</v>
      </c>
      <c r="AM46" s="195">
        <v>1.01</v>
      </c>
      <c r="AN46" s="195">
        <v>0.95</v>
      </c>
      <c r="AO46" s="195">
        <v>0.96</v>
      </c>
      <c r="AP46" s="195">
        <v>0.99</v>
      </c>
      <c r="AQ46" s="195">
        <v>1</v>
      </c>
      <c r="AS46" s="195">
        <v>1.1100000000000001</v>
      </c>
      <c r="AT46" s="195">
        <v>1.1200000000000001</v>
      </c>
      <c r="AU46" s="195">
        <v>1.06</v>
      </c>
      <c r="AV46" s="195">
        <v>1.06</v>
      </c>
      <c r="AW46" s="195">
        <v>1.0900000000000001</v>
      </c>
      <c r="AX46" s="195">
        <v>1.1499999999999999</v>
      </c>
      <c r="AY46" s="195">
        <v>1.18</v>
      </c>
      <c r="BA46" s="195">
        <v>1.1100000000000001</v>
      </c>
      <c r="BB46" s="195">
        <v>1.1200000000000001</v>
      </c>
      <c r="BC46" s="195">
        <v>1.06</v>
      </c>
      <c r="BD46" s="195">
        <v>1.06</v>
      </c>
      <c r="BE46" s="195">
        <v>1.0900000000000001</v>
      </c>
      <c r="BF46" s="195">
        <v>1.1499999999999999</v>
      </c>
      <c r="BG46" s="195">
        <v>1.18</v>
      </c>
    </row>
    <row r="47" spans="2:59" x14ac:dyDescent="0.25">
      <c r="B47" s="206"/>
      <c r="C47" s="197" t="s">
        <v>56</v>
      </c>
      <c r="D47" s="98" t="s">
        <v>152</v>
      </c>
      <c r="E47" s="195">
        <v>7.81</v>
      </c>
      <c r="F47" s="195">
        <v>6.85</v>
      </c>
      <c r="G47" s="195">
        <v>6.04</v>
      </c>
      <c r="H47" s="195">
        <v>5.69</v>
      </c>
      <c r="I47" s="195">
        <v>4.8</v>
      </c>
      <c r="J47" s="195">
        <v>4.25</v>
      </c>
      <c r="K47" s="195">
        <v>3.97</v>
      </c>
      <c r="L47" s="195">
        <v>3.56</v>
      </c>
      <c r="M47" s="195">
        <v>3.08</v>
      </c>
      <c r="N47" s="195">
        <v>2.69</v>
      </c>
      <c r="O47" s="195">
        <v>2.58</v>
      </c>
      <c r="P47" s="195">
        <v>2.5499999999999998</v>
      </c>
      <c r="Q47" s="195">
        <v>2.27</v>
      </c>
      <c r="R47" s="195">
        <v>2.16</v>
      </c>
      <c r="T47" s="195">
        <v>2.57</v>
      </c>
      <c r="U47" s="195">
        <v>2.23</v>
      </c>
      <c r="V47" s="195">
        <v>1.91</v>
      </c>
      <c r="W47" s="195">
        <v>1.86</v>
      </c>
      <c r="X47" s="195">
        <v>1.8</v>
      </c>
      <c r="Y47" s="195">
        <v>1.74</v>
      </c>
      <c r="Z47" s="195">
        <v>1.66</v>
      </c>
      <c r="AA47" s="195">
        <v>1.58</v>
      </c>
      <c r="AC47" s="195">
        <v>2.2200000000000002</v>
      </c>
      <c r="AD47" s="195">
        <v>1.81</v>
      </c>
      <c r="AE47" s="195">
        <v>1.71</v>
      </c>
      <c r="AF47" s="195">
        <v>1.66</v>
      </c>
      <c r="AG47" s="195">
        <v>1.64</v>
      </c>
      <c r="AH47" s="195">
        <v>1.62</v>
      </c>
      <c r="AI47" s="195">
        <v>1.53</v>
      </c>
      <c r="AK47" s="195">
        <v>2.2200000000000002</v>
      </c>
      <c r="AL47" s="195">
        <v>1.81</v>
      </c>
      <c r="AM47" s="195">
        <v>1.71</v>
      </c>
      <c r="AN47" s="195">
        <v>1.66</v>
      </c>
      <c r="AO47" s="195">
        <v>1.64</v>
      </c>
      <c r="AP47" s="195">
        <v>1.62</v>
      </c>
      <c r="AQ47" s="195">
        <v>1.53</v>
      </c>
      <c r="AS47" s="195">
        <v>2.21</v>
      </c>
      <c r="AT47" s="195">
        <v>1.75</v>
      </c>
      <c r="AU47" s="195">
        <v>1.54</v>
      </c>
      <c r="AV47" s="195">
        <v>1.37</v>
      </c>
      <c r="AW47" s="195">
        <v>1.27</v>
      </c>
      <c r="AX47" s="195">
        <v>1.2</v>
      </c>
      <c r="AY47" s="195">
        <v>1.1000000000000001</v>
      </c>
      <c r="BA47" s="195">
        <v>2.21</v>
      </c>
      <c r="BB47" s="195">
        <v>1.75</v>
      </c>
      <c r="BC47" s="195">
        <v>1.54</v>
      </c>
      <c r="BD47" s="195">
        <v>1.37</v>
      </c>
      <c r="BE47" s="195">
        <v>1.27</v>
      </c>
      <c r="BF47" s="195">
        <v>1.2</v>
      </c>
      <c r="BG47" s="195">
        <v>1.1000000000000001</v>
      </c>
    </row>
    <row r="48" spans="2:59" x14ac:dyDescent="0.25">
      <c r="B48" s="206"/>
      <c r="C48" s="197" t="s">
        <v>57</v>
      </c>
      <c r="D48" s="98" t="s">
        <v>152</v>
      </c>
      <c r="E48" s="195">
        <v>9.5399999999999991</v>
      </c>
      <c r="F48" s="195">
        <v>9.66</v>
      </c>
      <c r="G48" s="195">
        <v>9.5500000000000007</v>
      </c>
      <c r="H48" s="195">
        <v>9.89</v>
      </c>
      <c r="I48" s="195">
        <v>9.8800000000000008</v>
      </c>
      <c r="J48" s="195">
        <v>9.99</v>
      </c>
      <c r="K48" s="195">
        <v>9.7899999999999991</v>
      </c>
      <c r="L48" s="195">
        <v>9.4700000000000006</v>
      </c>
      <c r="M48" s="195">
        <v>9.6199999999999992</v>
      </c>
      <c r="N48" s="195">
        <v>8.18</v>
      </c>
      <c r="O48" s="195">
        <v>8.7899999999999991</v>
      </c>
      <c r="P48" s="195">
        <v>8.98</v>
      </c>
      <c r="Q48" s="195">
        <v>8.52</v>
      </c>
      <c r="R48" s="195">
        <v>7.86</v>
      </c>
      <c r="T48" s="195">
        <v>8.9</v>
      </c>
      <c r="U48" s="195">
        <v>7.69</v>
      </c>
      <c r="V48" s="195">
        <v>5.92</v>
      </c>
      <c r="W48" s="195">
        <v>4.59</v>
      </c>
      <c r="X48" s="195">
        <v>3.6</v>
      </c>
      <c r="Y48" s="195">
        <v>2.97</v>
      </c>
      <c r="Z48" s="195">
        <v>2.58</v>
      </c>
      <c r="AA48" s="195">
        <v>2.2799999999999998</v>
      </c>
      <c r="AC48" s="195">
        <v>6.59</v>
      </c>
      <c r="AD48" s="195">
        <v>4.9000000000000004</v>
      </c>
      <c r="AE48" s="195">
        <v>3.72</v>
      </c>
      <c r="AF48" s="195">
        <v>2.91</v>
      </c>
      <c r="AG48" s="195">
        <v>2.52</v>
      </c>
      <c r="AH48" s="195">
        <v>2.2999999999999998</v>
      </c>
      <c r="AI48" s="195">
        <v>2.16</v>
      </c>
      <c r="AK48" s="195">
        <v>6.59</v>
      </c>
      <c r="AL48" s="195">
        <v>4.9000000000000004</v>
      </c>
      <c r="AM48" s="195">
        <v>3.72</v>
      </c>
      <c r="AN48" s="195">
        <v>2.91</v>
      </c>
      <c r="AO48" s="195">
        <v>2.52</v>
      </c>
      <c r="AP48" s="195">
        <v>2.2999999999999998</v>
      </c>
      <c r="AQ48" s="195">
        <v>2.16</v>
      </c>
      <c r="AS48" s="195">
        <v>6.58</v>
      </c>
      <c r="AT48" s="195">
        <v>4.75</v>
      </c>
      <c r="AU48" s="195">
        <v>3.48</v>
      </c>
      <c r="AV48" s="195">
        <v>2.61</v>
      </c>
      <c r="AW48" s="195">
        <v>2.14</v>
      </c>
      <c r="AX48" s="195">
        <v>1.92</v>
      </c>
      <c r="AY48" s="195">
        <v>1.75</v>
      </c>
      <c r="BA48" s="195">
        <v>6.58</v>
      </c>
      <c r="BB48" s="195">
        <v>4.75</v>
      </c>
      <c r="BC48" s="195">
        <v>3.48</v>
      </c>
      <c r="BD48" s="195">
        <v>2.61</v>
      </c>
      <c r="BE48" s="195">
        <v>2.14</v>
      </c>
      <c r="BF48" s="195">
        <v>1.92</v>
      </c>
      <c r="BG48" s="195">
        <v>1.75</v>
      </c>
    </row>
    <row r="49" spans="2:59" x14ac:dyDescent="0.25">
      <c r="B49" s="206"/>
      <c r="C49" s="197" t="s">
        <v>58</v>
      </c>
      <c r="D49" s="98" t="s">
        <v>152</v>
      </c>
      <c r="E49" s="195">
        <v>0</v>
      </c>
      <c r="F49" s="195">
        <v>0</v>
      </c>
      <c r="G49" s="195">
        <v>0</v>
      </c>
      <c r="H49" s="195">
        <v>0</v>
      </c>
      <c r="I49" s="195">
        <v>0</v>
      </c>
      <c r="J49" s="195">
        <v>0</v>
      </c>
      <c r="K49" s="195">
        <v>0</v>
      </c>
      <c r="L49" s="195">
        <v>0</v>
      </c>
      <c r="M49" s="195">
        <v>0</v>
      </c>
      <c r="N49" s="195">
        <v>0</v>
      </c>
      <c r="O49" s="195">
        <v>0</v>
      </c>
      <c r="P49" s="195">
        <v>0</v>
      </c>
      <c r="Q49" s="195">
        <v>0</v>
      </c>
      <c r="R49" s="195">
        <v>0</v>
      </c>
      <c r="T49" s="195">
        <v>0</v>
      </c>
      <c r="U49" s="195">
        <v>0</v>
      </c>
      <c r="V49" s="195">
        <v>0</v>
      </c>
      <c r="W49" s="195">
        <v>0</v>
      </c>
      <c r="X49" s="195">
        <v>0</v>
      </c>
      <c r="Y49" s="195">
        <v>0</v>
      </c>
      <c r="Z49" s="195">
        <v>0</v>
      </c>
      <c r="AA49" s="195">
        <v>0</v>
      </c>
      <c r="AC49" s="195">
        <v>0</v>
      </c>
      <c r="AD49" s="195">
        <v>0</v>
      </c>
      <c r="AE49" s="195">
        <v>0</v>
      </c>
      <c r="AF49" s="195">
        <v>0</v>
      </c>
      <c r="AG49" s="195">
        <v>0</v>
      </c>
      <c r="AH49" s="195">
        <v>0</v>
      </c>
      <c r="AI49" s="195">
        <v>0</v>
      </c>
      <c r="AK49" s="195">
        <v>0</v>
      </c>
      <c r="AL49" s="195">
        <v>0</v>
      </c>
      <c r="AM49" s="195">
        <v>0</v>
      </c>
      <c r="AN49" s="195">
        <v>0</v>
      </c>
      <c r="AO49" s="195">
        <v>0</v>
      </c>
      <c r="AP49" s="195">
        <v>0</v>
      </c>
      <c r="AQ49" s="195">
        <v>0</v>
      </c>
      <c r="AS49" s="195">
        <v>0</v>
      </c>
      <c r="AT49" s="195">
        <v>0</v>
      </c>
      <c r="AU49" s="195">
        <v>0</v>
      </c>
      <c r="AV49" s="195">
        <v>0</v>
      </c>
      <c r="AW49" s="195">
        <v>0</v>
      </c>
      <c r="AX49" s="195">
        <v>0</v>
      </c>
      <c r="AY49" s="195">
        <v>0</v>
      </c>
      <c r="BA49" s="195">
        <v>0</v>
      </c>
      <c r="BB49" s="195">
        <v>0</v>
      </c>
      <c r="BC49" s="195">
        <v>0</v>
      </c>
      <c r="BD49" s="195">
        <v>0</v>
      </c>
      <c r="BE49" s="195">
        <v>0</v>
      </c>
      <c r="BF49" s="195">
        <v>0</v>
      </c>
      <c r="BG49" s="195">
        <v>0</v>
      </c>
    </row>
    <row r="50" spans="2:59" x14ac:dyDescent="0.25">
      <c r="B50" s="206"/>
      <c r="C50" s="196" t="s">
        <v>59</v>
      </c>
      <c r="D50" s="98" t="s">
        <v>152</v>
      </c>
      <c r="E50" s="195">
        <v>2.5299999999999998</v>
      </c>
      <c r="F50" s="195">
        <v>2.4900000000000002</v>
      </c>
      <c r="G50" s="195">
        <v>2.46</v>
      </c>
      <c r="H50" s="195">
        <v>2.5099999999999998</v>
      </c>
      <c r="I50" s="195">
        <v>2.39</v>
      </c>
      <c r="J50" s="195">
        <v>2.0499999999999998</v>
      </c>
      <c r="K50" s="195">
        <v>2.08</v>
      </c>
      <c r="L50" s="195">
        <v>1.96</v>
      </c>
      <c r="M50" s="195">
        <v>1.74</v>
      </c>
      <c r="N50" s="195">
        <v>1.44</v>
      </c>
      <c r="O50" s="195">
        <v>1.34</v>
      </c>
      <c r="P50" s="195">
        <v>1.4</v>
      </c>
      <c r="Q50" s="195">
        <v>1.39</v>
      </c>
      <c r="R50" s="195">
        <v>1.35</v>
      </c>
      <c r="T50" s="195">
        <v>1.38</v>
      </c>
      <c r="U50" s="195">
        <v>1.39</v>
      </c>
      <c r="V50" s="195">
        <v>1.37</v>
      </c>
      <c r="W50" s="195">
        <v>1.26</v>
      </c>
      <c r="X50" s="195">
        <v>1.32</v>
      </c>
      <c r="Y50" s="195">
        <v>1.03</v>
      </c>
      <c r="Z50" s="195">
        <v>1</v>
      </c>
      <c r="AA50" s="195">
        <v>0.95</v>
      </c>
      <c r="AC50" s="195">
        <v>1.37</v>
      </c>
      <c r="AD50" s="195">
        <v>1.33</v>
      </c>
      <c r="AE50" s="195">
        <v>1.1200000000000001</v>
      </c>
      <c r="AF50" s="195">
        <v>1.1299999999999999</v>
      </c>
      <c r="AG50" s="195">
        <v>0.95</v>
      </c>
      <c r="AH50" s="195">
        <v>0.98</v>
      </c>
      <c r="AI50" s="195">
        <v>0.89</v>
      </c>
      <c r="AK50" s="195">
        <v>1.37</v>
      </c>
      <c r="AL50" s="195">
        <v>1.33</v>
      </c>
      <c r="AM50" s="195">
        <v>1.1200000000000001</v>
      </c>
      <c r="AN50" s="195">
        <v>1.1000000000000001</v>
      </c>
      <c r="AO50" s="195">
        <v>1.05</v>
      </c>
      <c r="AP50" s="195">
        <v>0.93</v>
      </c>
      <c r="AQ50" s="195">
        <v>0.87</v>
      </c>
      <c r="AS50" s="195">
        <v>1.35</v>
      </c>
      <c r="AT50" s="195">
        <v>1.27</v>
      </c>
      <c r="AU50" s="195">
        <v>0.95</v>
      </c>
      <c r="AV50" s="195">
        <v>1.01</v>
      </c>
      <c r="AW50" s="195">
        <v>0.81</v>
      </c>
      <c r="AX50" s="195">
        <v>0.82</v>
      </c>
      <c r="AY50" s="195">
        <v>0.04</v>
      </c>
      <c r="BA50" s="195">
        <v>1.35</v>
      </c>
      <c r="BB50" s="195">
        <v>1.27</v>
      </c>
      <c r="BC50" s="195">
        <v>0.95</v>
      </c>
      <c r="BD50" s="195">
        <v>0.91</v>
      </c>
      <c r="BE50" s="195">
        <v>0.81</v>
      </c>
      <c r="BF50" s="195">
        <v>0.7</v>
      </c>
      <c r="BG50" s="195">
        <v>0.04</v>
      </c>
    </row>
    <row r="51" spans="2:59" x14ac:dyDescent="0.25">
      <c r="B51" s="206"/>
      <c r="C51" s="194" t="s">
        <v>60</v>
      </c>
      <c r="D51" s="98" t="s">
        <v>152</v>
      </c>
      <c r="E51" s="195">
        <v>18.57</v>
      </c>
      <c r="F51" s="195">
        <v>18.55</v>
      </c>
      <c r="G51" s="195">
        <v>18.07</v>
      </c>
      <c r="H51" s="195">
        <v>16.690000000000001</v>
      </c>
      <c r="I51" s="195">
        <v>14.99</v>
      </c>
      <c r="J51" s="195">
        <v>14.77</v>
      </c>
      <c r="K51" s="195">
        <v>13.03</v>
      </c>
      <c r="L51" s="195">
        <v>12.61</v>
      </c>
      <c r="M51" s="195">
        <v>12.13</v>
      </c>
      <c r="N51" s="195">
        <v>11.11</v>
      </c>
      <c r="O51" s="195">
        <v>10.71</v>
      </c>
      <c r="P51" s="195">
        <v>10.94</v>
      </c>
      <c r="Q51" s="195">
        <v>11.04</v>
      </c>
      <c r="R51" s="195">
        <v>11.8</v>
      </c>
      <c r="T51" s="195">
        <v>11.04</v>
      </c>
      <c r="U51" s="195">
        <v>11.41</v>
      </c>
      <c r="V51" s="195">
        <v>11.45</v>
      </c>
      <c r="W51" s="195">
        <v>11.27</v>
      </c>
      <c r="X51" s="195">
        <v>11.08</v>
      </c>
      <c r="Y51" s="195">
        <v>10.91</v>
      </c>
      <c r="Z51" s="195">
        <v>10.73</v>
      </c>
      <c r="AA51" s="195">
        <v>10.55</v>
      </c>
      <c r="AC51" s="195">
        <v>11.41</v>
      </c>
      <c r="AD51" s="195">
        <v>11.45</v>
      </c>
      <c r="AE51" s="195">
        <v>11.27</v>
      </c>
      <c r="AF51" s="195">
        <v>11.08</v>
      </c>
      <c r="AG51" s="195">
        <v>10.91</v>
      </c>
      <c r="AH51" s="195">
        <v>10.73</v>
      </c>
      <c r="AI51" s="195">
        <v>10.55</v>
      </c>
      <c r="AK51" s="195">
        <v>11.41</v>
      </c>
      <c r="AL51" s="195">
        <v>11.45</v>
      </c>
      <c r="AM51" s="195">
        <v>11.27</v>
      </c>
      <c r="AN51" s="195">
        <v>11.08</v>
      </c>
      <c r="AO51" s="195">
        <v>10.91</v>
      </c>
      <c r="AP51" s="195">
        <v>10.73</v>
      </c>
      <c r="AQ51" s="195">
        <v>10.55</v>
      </c>
      <c r="AS51" s="195">
        <v>11.41</v>
      </c>
      <c r="AT51" s="195">
        <v>11.45</v>
      </c>
      <c r="AU51" s="195">
        <v>11.27</v>
      </c>
      <c r="AV51" s="195">
        <v>11.08</v>
      </c>
      <c r="AW51" s="195">
        <v>10.91</v>
      </c>
      <c r="AX51" s="195">
        <v>10.73</v>
      </c>
      <c r="AY51" s="195">
        <v>10.55</v>
      </c>
      <c r="BA51" s="195">
        <v>11.41</v>
      </c>
      <c r="BB51" s="195">
        <v>11.45</v>
      </c>
      <c r="BC51" s="195">
        <v>11.27</v>
      </c>
      <c r="BD51" s="195">
        <v>11.08</v>
      </c>
      <c r="BE51" s="195">
        <v>10.91</v>
      </c>
      <c r="BF51" s="195">
        <v>10.73</v>
      </c>
      <c r="BG51" s="195">
        <v>10.55</v>
      </c>
    </row>
    <row r="52" spans="2:59" x14ac:dyDescent="0.25">
      <c r="B52" s="206"/>
      <c r="C52" s="198" t="s">
        <v>61</v>
      </c>
      <c r="D52" s="98" t="s">
        <v>152</v>
      </c>
      <c r="E52" s="195">
        <v>5.86</v>
      </c>
      <c r="F52" s="195">
        <v>5.82</v>
      </c>
      <c r="G52" s="195">
        <v>6.15</v>
      </c>
      <c r="H52" s="195">
        <v>6.01</v>
      </c>
      <c r="I52" s="195">
        <v>5.94</v>
      </c>
      <c r="J52" s="195">
        <v>5.81</v>
      </c>
      <c r="K52" s="195">
        <v>5.75</v>
      </c>
      <c r="L52" s="195">
        <v>5.78</v>
      </c>
      <c r="M52" s="195">
        <v>5.72</v>
      </c>
      <c r="N52" s="195">
        <v>5.85</v>
      </c>
      <c r="O52" s="195">
        <v>6.01</v>
      </c>
      <c r="P52" s="195">
        <v>6.12</v>
      </c>
      <c r="Q52" s="195">
        <v>6.03</v>
      </c>
      <c r="R52" s="195">
        <v>6.01</v>
      </c>
      <c r="T52" s="195">
        <v>5.94</v>
      </c>
      <c r="U52" s="195">
        <v>6.03</v>
      </c>
      <c r="V52" s="195">
        <v>6.01</v>
      </c>
      <c r="W52" s="195">
        <v>5.99</v>
      </c>
      <c r="X52" s="195">
        <v>5.94</v>
      </c>
      <c r="Y52" s="195">
        <v>5.89</v>
      </c>
      <c r="Z52" s="195">
        <v>5.84</v>
      </c>
      <c r="AA52" s="195">
        <v>5.79</v>
      </c>
      <c r="AC52" s="195">
        <v>5.99</v>
      </c>
      <c r="AD52" s="195">
        <v>5.88</v>
      </c>
      <c r="AE52" s="195">
        <v>5.77</v>
      </c>
      <c r="AF52" s="195">
        <v>5.64</v>
      </c>
      <c r="AG52" s="195">
        <v>5.52</v>
      </c>
      <c r="AH52" s="195">
        <v>5.39</v>
      </c>
      <c r="AI52" s="195">
        <v>5.28</v>
      </c>
      <c r="AK52" s="195">
        <v>5.99</v>
      </c>
      <c r="AL52" s="195">
        <v>5.88</v>
      </c>
      <c r="AM52" s="195">
        <v>5.77</v>
      </c>
      <c r="AN52" s="195">
        <v>5.64</v>
      </c>
      <c r="AO52" s="195">
        <v>5.52</v>
      </c>
      <c r="AP52" s="195">
        <v>5.39</v>
      </c>
      <c r="AQ52" s="195">
        <v>5.28</v>
      </c>
      <c r="AS52" s="195">
        <v>5.91</v>
      </c>
      <c r="AT52" s="195">
        <v>5.58</v>
      </c>
      <c r="AU52" s="195">
        <v>5.26</v>
      </c>
      <c r="AV52" s="195">
        <v>5.0999999999999996</v>
      </c>
      <c r="AW52" s="195">
        <v>4.96</v>
      </c>
      <c r="AX52" s="195">
        <v>4.82</v>
      </c>
      <c r="AY52" s="195">
        <v>4.68</v>
      </c>
      <c r="BA52" s="195">
        <v>5.91</v>
      </c>
      <c r="BB52" s="195">
        <v>5.58</v>
      </c>
      <c r="BC52" s="195">
        <v>5.26</v>
      </c>
      <c r="BD52" s="195">
        <v>5.0999999999999996</v>
      </c>
      <c r="BE52" s="195">
        <v>4.96</v>
      </c>
      <c r="BF52" s="195">
        <v>4.82</v>
      </c>
      <c r="BG52" s="195">
        <v>4.68</v>
      </c>
    </row>
    <row r="53" spans="2:59" x14ac:dyDescent="0.25">
      <c r="B53" s="206"/>
      <c r="C53" s="194" t="s">
        <v>62</v>
      </c>
      <c r="D53" s="98" t="s">
        <v>152</v>
      </c>
      <c r="E53" s="195">
        <v>0.26</v>
      </c>
      <c r="F53" s="195">
        <v>0.26</v>
      </c>
      <c r="G53" s="195">
        <v>0.26</v>
      </c>
      <c r="H53" s="195">
        <v>0.25</v>
      </c>
      <c r="I53" s="195">
        <v>0.25</v>
      </c>
      <c r="J53" s="195">
        <v>0.24</v>
      </c>
      <c r="K53" s="195">
        <v>0.23</v>
      </c>
      <c r="L53" s="195">
        <v>0.22</v>
      </c>
      <c r="M53" s="195">
        <v>0.24</v>
      </c>
      <c r="N53" s="195">
        <v>0.24</v>
      </c>
      <c r="O53" s="195">
        <v>0.25</v>
      </c>
      <c r="P53" s="195">
        <v>0.22</v>
      </c>
      <c r="Q53" s="195">
        <v>0.22</v>
      </c>
      <c r="R53" s="195">
        <v>0.19</v>
      </c>
      <c r="T53" s="195">
        <v>0.38</v>
      </c>
      <c r="U53" s="195">
        <v>0.33</v>
      </c>
      <c r="V53" s="195">
        <v>0.26</v>
      </c>
      <c r="W53" s="195">
        <v>0.22</v>
      </c>
      <c r="X53" s="195">
        <v>0.19</v>
      </c>
      <c r="Y53" s="195">
        <v>0.17</v>
      </c>
      <c r="Z53" s="195">
        <v>0.15</v>
      </c>
      <c r="AA53" s="195">
        <v>0.14000000000000001</v>
      </c>
      <c r="AC53" s="195">
        <v>0.33</v>
      </c>
      <c r="AD53" s="195">
        <v>0.26</v>
      </c>
      <c r="AE53" s="195">
        <v>0.22</v>
      </c>
      <c r="AF53" s="195">
        <v>0.19</v>
      </c>
      <c r="AG53" s="195">
        <v>0.17</v>
      </c>
      <c r="AH53" s="195">
        <v>0.15</v>
      </c>
      <c r="AI53" s="195">
        <v>0.14000000000000001</v>
      </c>
      <c r="AK53" s="195">
        <v>0.33</v>
      </c>
      <c r="AL53" s="195">
        <v>0.26</v>
      </c>
      <c r="AM53" s="195">
        <v>0.22</v>
      </c>
      <c r="AN53" s="195">
        <v>0.19</v>
      </c>
      <c r="AO53" s="195">
        <v>0.17</v>
      </c>
      <c r="AP53" s="195">
        <v>0.15</v>
      </c>
      <c r="AQ53" s="195">
        <v>0.14000000000000001</v>
      </c>
      <c r="AS53" s="195">
        <v>0.33</v>
      </c>
      <c r="AT53" s="195">
        <v>0.26</v>
      </c>
      <c r="AU53" s="195">
        <v>0.22</v>
      </c>
      <c r="AV53" s="195">
        <v>0.19</v>
      </c>
      <c r="AW53" s="195">
        <v>0.17</v>
      </c>
      <c r="AX53" s="195">
        <v>0.15</v>
      </c>
      <c r="AY53" s="195">
        <v>0.14000000000000001</v>
      </c>
      <c r="BA53" s="195">
        <v>0.33</v>
      </c>
      <c r="BB53" s="195">
        <v>0.26</v>
      </c>
      <c r="BC53" s="195">
        <v>0.22</v>
      </c>
      <c r="BD53" s="195">
        <v>0.19</v>
      </c>
      <c r="BE53" s="195">
        <v>0.17</v>
      </c>
      <c r="BF53" s="195">
        <v>0.15</v>
      </c>
      <c r="BG53" s="195">
        <v>0.14000000000000001</v>
      </c>
    </row>
    <row r="54" spans="2:59" x14ac:dyDescent="0.25">
      <c r="B54" s="206"/>
      <c r="C54" s="199" t="s">
        <v>153</v>
      </c>
      <c r="D54" s="98" t="s">
        <v>152</v>
      </c>
      <c r="E54" s="200">
        <v>47.68</v>
      </c>
      <c r="F54" s="200">
        <v>46.54</v>
      </c>
      <c r="G54" s="200">
        <v>44.99</v>
      </c>
      <c r="H54" s="200">
        <v>43.55</v>
      </c>
      <c r="I54" s="200">
        <v>40.53</v>
      </c>
      <c r="J54" s="200">
        <v>39.51</v>
      </c>
      <c r="K54" s="200">
        <v>36.96</v>
      </c>
      <c r="L54" s="200">
        <v>35.520000000000003</v>
      </c>
      <c r="M54" s="200">
        <v>34.58</v>
      </c>
      <c r="N54" s="200">
        <v>31.89</v>
      </c>
      <c r="O54" s="200">
        <v>32.020000000000003</v>
      </c>
      <c r="P54" s="200">
        <v>32.51</v>
      </c>
      <c r="Q54" s="200">
        <v>31.95</v>
      </c>
      <c r="R54" s="200">
        <v>31.96</v>
      </c>
      <c r="T54" s="200">
        <v>31.44</v>
      </c>
      <c r="U54" s="200">
        <v>30.32</v>
      </c>
      <c r="V54" s="200">
        <v>28.17</v>
      </c>
      <c r="W54" s="200">
        <v>26.37</v>
      </c>
      <c r="X54" s="200">
        <v>25.08</v>
      </c>
      <c r="Y54" s="200">
        <v>23.9</v>
      </c>
      <c r="Z54" s="200">
        <v>23.2</v>
      </c>
      <c r="AA54" s="200">
        <v>22.55</v>
      </c>
      <c r="AC54" s="200">
        <v>29.15</v>
      </c>
      <c r="AD54" s="200">
        <v>26.89</v>
      </c>
      <c r="AE54" s="200">
        <v>24.98</v>
      </c>
      <c r="AF54" s="200">
        <v>23.73</v>
      </c>
      <c r="AG54" s="200">
        <v>22.8</v>
      </c>
      <c r="AH54" s="200">
        <v>22.31</v>
      </c>
      <c r="AI54" s="200">
        <v>21.7</v>
      </c>
      <c r="AK54" s="200">
        <v>29.15</v>
      </c>
      <c r="AL54" s="200">
        <v>26.89</v>
      </c>
      <c r="AM54" s="200">
        <v>24.98</v>
      </c>
      <c r="AN54" s="200">
        <v>23.72</v>
      </c>
      <c r="AO54" s="200">
        <v>22.94</v>
      </c>
      <c r="AP54" s="200">
        <v>22.33</v>
      </c>
      <c r="AQ54" s="200">
        <v>21.75</v>
      </c>
      <c r="AS54" s="200">
        <v>29.02</v>
      </c>
      <c r="AT54" s="200">
        <v>26.33</v>
      </c>
      <c r="AU54" s="200">
        <v>23.92</v>
      </c>
      <c r="AV54" s="200">
        <v>22.58</v>
      </c>
      <c r="AW54" s="200">
        <v>21.48</v>
      </c>
      <c r="AX54" s="200">
        <v>20.94</v>
      </c>
      <c r="AY54" s="200">
        <v>19.55</v>
      </c>
      <c r="BA54" s="200">
        <v>29.02</v>
      </c>
      <c r="BB54" s="200">
        <v>26.33</v>
      </c>
      <c r="BC54" s="200">
        <v>23.92</v>
      </c>
      <c r="BD54" s="200">
        <v>22.5</v>
      </c>
      <c r="BE54" s="200">
        <v>21.52</v>
      </c>
      <c r="BF54" s="200">
        <v>20.88</v>
      </c>
      <c r="BG54" s="200">
        <v>19.63</v>
      </c>
    </row>
    <row r="56" spans="2:59" x14ac:dyDescent="0.25">
      <c r="C56" s="201"/>
      <c r="E56" s="202"/>
      <c r="F56" s="202"/>
      <c r="G56" s="202"/>
      <c r="H56" s="202"/>
      <c r="I56" s="202"/>
      <c r="J56" s="202"/>
      <c r="K56" s="202"/>
      <c r="L56" s="202"/>
      <c r="M56" s="202"/>
      <c r="N56" s="202"/>
      <c r="O56" s="202"/>
      <c r="P56" s="202"/>
      <c r="Q56" s="202"/>
      <c r="R56" s="202"/>
      <c r="T56" s="202"/>
      <c r="U56" s="202"/>
      <c r="V56" s="202"/>
      <c r="W56" s="202"/>
      <c r="X56" s="202"/>
      <c r="Y56" s="202"/>
      <c r="Z56" s="202"/>
      <c r="AA56" s="202"/>
      <c r="AC56" s="202"/>
      <c r="AD56" s="202"/>
      <c r="AE56" s="202"/>
      <c r="AF56" s="202"/>
      <c r="AG56" s="202"/>
      <c r="AH56" s="202"/>
      <c r="AI56" s="202"/>
      <c r="AK56" s="202"/>
      <c r="AL56" s="202"/>
      <c r="AM56" s="202"/>
      <c r="AN56" s="202"/>
      <c r="AO56" s="202"/>
      <c r="AP56" s="202"/>
      <c r="AQ56" s="202"/>
      <c r="AS56" s="202"/>
      <c r="AT56" s="202"/>
      <c r="AU56" s="202"/>
      <c r="AV56" s="202"/>
      <c r="AW56" s="202"/>
      <c r="AX56" s="202"/>
      <c r="AY56" s="202"/>
      <c r="BA56" s="202"/>
      <c r="BB56" s="202"/>
      <c r="BC56" s="202"/>
      <c r="BD56" s="202"/>
      <c r="BE56" s="202"/>
      <c r="BF56" s="202"/>
      <c r="BG56" s="202"/>
    </row>
    <row r="59" spans="2:59" x14ac:dyDescent="0.25">
      <c r="B59" s="131" t="s">
        <v>156</v>
      </c>
      <c r="D59" s="132"/>
      <c r="E59" s="132"/>
      <c r="F59" s="132"/>
      <c r="G59" s="132"/>
      <c r="H59" s="132"/>
      <c r="I59" s="132"/>
      <c r="J59" s="132"/>
      <c r="K59" s="132"/>
      <c r="L59" s="132"/>
      <c r="M59" s="132"/>
      <c r="N59" s="132"/>
      <c r="O59" s="132"/>
      <c r="P59" s="132"/>
      <c r="Q59" s="132"/>
      <c r="R59" s="132"/>
      <c r="T59" s="132"/>
      <c r="U59" s="132"/>
      <c r="V59" s="132"/>
      <c r="W59" s="132"/>
      <c r="X59" s="132"/>
      <c r="Y59" s="132"/>
      <c r="Z59" s="132"/>
      <c r="AA59" s="132"/>
      <c r="AC59" s="132"/>
      <c r="AD59" s="132"/>
      <c r="AE59" s="132"/>
      <c r="AF59" s="132"/>
      <c r="AG59" s="132"/>
      <c r="AH59" s="132"/>
      <c r="AI59" s="132"/>
      <c r="AK59" s="132"/>
      <c r="AL59" s="132"/>
      <c r="AM59" s="132"/>
      <c r="AN59" s="132"/>
      <c r="AO59" s="132"/>
      <c r="AP59" s="132"/>
      <c r="AQ59" s="132"/>
      <c r="AS59" s="132"/>
      <c r="AT59" s="132"/>
      <c r="AU59" s="132"/>
      <c r="AV59" s="132"/>
      <c r="AW59" s="132"/>
      <c r="AX59" s="132"/>
      <c r="AY59" s="132"/>
      <c r="BA59" s="132"/>
      <c r="BB59" s="132"/>
      <c r="BC59" s="132"/>
      <c r="BD59" s="132"/>
      <c r="BE59" s="132"/>
      <c r="BF59" s="132"/>
      <c r="BG59" s="132"/>
    </row>
    <row r="60" spans="2:59" x14ac:dyDescent="0.25">
      <c r="B60" s="206"/>
      <c r="C60" s="194" t="s">
        <v>53</v>
      </c>
      <c r="D60" s="98" t="s">
        <v>152</v>
      </c>
      <c r="E60" s="195">
        <v>2</v>
      </c>
      <c r="F60" s="195">
        <v>2.0099999999999998</v>
      </c>
      <c r="G60" s="195">
        <v>2.02</v>
      </c>
      <c r="H60" s="195">
        <v>2.0499999999999998</v>
      </c>
      <c r="I60" s="195">
        <v>2.02</v>
      </c>
      <c r="J60" s="195">
        <v>1.97</v>
      </c>
      <c r="K60" s="195">
        <v>1.96</v>
      </c>
      <c r="L60" s="195">
        <v>1.85</v>
      </c>
      <c r="M60" s="195">
        <v>1.82</v>
      </c>
      <c r="N60" s="195">
        <v>1.48</v>
      </c>
      <c r="O60" s="195">
        <v>1.58</v>
      </c>
      <c r="P60" s="195">
        <v>1.63</v>
      </c>
      <c r="Q60" s="195">
        <v>1.51</v>
      </c>
      <c r="R60" s="195">
        <v>1.39</v>
      </c>
      <c r="T60" s="195">
        <v>1.57</v>
      </c>
      <c r="U60" s="195">
        <v>1.3</v>
      </c>
      <c r="V60" s="195">
        <v>0.99</v>
      </c>
      <c r="W60" s="195">
        <v>0.83</v>
      </c>
      <c r="X60" s="195">
        <v>0.73</v>
      </c>
      <c r="Y60" s="195">
        <v>0.69</v>
      </c>
      <c r="Z60" s="195">
        <v>0.67</v>
      </c>
      <c r="AA60" s="195">
        <v>0.64</v>
      </c>
      <c r="AC60" s="195">
        <v>1.29</v>
      </c>
      <c r="AD60" s="195">
        <v>0.96</v>
      </c>
      <c r="AE60" s="195">
        <v>0.78</v>
      </c>
      <c r="AF60" s="195">
        <v>0.68</v>
      </c>
      <c r="AG60" s="195">
        <v>0.66</v>
      </c>
      <c r="AH60" s="195">
        <v>0.63</v>
      </c>
      <c r="AI60" s="195">
        <v>0.57999999999999996</v>
      </c>
      <c r="AK60" s="195">
        <v>1.29</v>
      </c>
      <c r="AL60" s="195">
        <v>0.96</v>
      </c>
      <c r="AM60" s="195">
        <v>0.78</v>
      </c>
      <c r="AN60" s="195">
        <v>0.68</v>
      </c>
      <c r="AO60" s="195">
        <v>0.66</v>
      </c>
      <c r="AP60" s="195">
        <v>0.63</v>
      </c>
      <c r="AQ60" s="195">
        <v>0.57999999999999996</v>
      </c>
      <c r="AS60" s="195">
        <v>1.28</v>
      </c>
      <c r="AT60" s="195">
        <v>0.93</v>
      </c>
      <c r="AU60" s="195">
        <v>0.73</v>
      </c>
      <c r="AV60" s="195">
        <v>0.6</v>
      </c>
      <c r="AW60" s="195">
        <v>0.51</v>
      </c>
      <c r="AX60" s="195">
        <v>0.47</v>
      </c>
      <c r="AY60" s="195">
        <v>0.42</v>
      </c>
      <c r="BA60" s="195">
        <v>1.28</v>
      </c>
      <c r="BB60" s="195">
        <v>0.93</v>
      </c>
      <c r="BC60" s="195">
        <v>0.73</v>
      </c>
      <c r="BD60" s="195">
        <v>0.6</v>
      </c>
      <c r="BE60" s="195">
        <v>0.51</v>
      </c>
      <c r="BF60" s="195">
        <v>0.47</v>
      </c>
      <c r="BG60" s="195">
        <v>0.42</v>
      </c>
    </row>
    <row r="61" spans="2:59" x14ac:dyDescent="0.25">
      <c r="B61" s="206"/>
      <c r="C61" s="196" t="s">
        <v>54</v>
      </c>
      <c r="D61" s="98" t="s">
        <v>152</v>
      </c>
      <c r="E61" s="195">
        <v>2</v>
      </c>
      <c r="F61" s="195">
        <v>2.0099999999999998</v>
      </c>
      <c r="G61" s="195">
        <v>2.02</v>
      </c>
      <c r="H61" s="195">
        <v>2.0499999999999998</v>
      </c>
      <c r="I61" s="195">
        <v>2.02</v>
      </c>
      <c r="J61" s="195">
        <v>1.97</v>
      </c>
      <c r="K61" s="195">
        <v>1.96</v>
      </c>
      <c r="L61" s="195">
        <v>1.85</v>
      </c>
      <c r="M61" s="195">
        <v>1.82</v>
      </c>
      <c r="N61" s="195">
        <v>1.48</v>
      </c>
      <c r="O61" s="195">
        <v>1.58</v>
      </c>
      <c r="P61" s="195">
        <v>1.63</v>
      </c>
      <c r="Q61" s="195">
        <v>1.51</v>
      </c>
      <c r="R61" s="195">
        <v>1.39</v>
      </c>
      <c r="T61" s="195">
        <v>1.57</v>
      </c>
      <c r="U61" s="195">
        <v>1.3</v>
      </c>
      <c r="V61" s="195">
        <v>0.99</v>
      </c>
      <c r="W61" s="195">
        <v>0.83</v>
      </c>
      <c r="X61" s="195">
        <v>0.73</v>
      </c>
      <c r="Y61" s="195">
        <v>0.69</v>
      </c>
      <c r="Z61" s="195">
        <v>0.67</v>
      </c>
      <c r="AA61" s="195">
        <v>0.64</v>
      </c>
      <c r="AC61" s="195">
        <v>1.29</v>
      </c>
      <c r="AD61" s="195">
        <v>0.96</v>
      </c>
      <c r="AE61" s="195">
        <v>0.78</v>
      </c>
      <c r="AF61" s="195">
        <v>0.68</v>
      </c>
      <c r="AG61" s="195">
        <v>0.66</v>
      </c>
      <c r="AH61" s="195">
        <v>0.63</v>
      </c>
      <c r="AI61" s="195">
        <v>0.57999999999999996</v>
      </c>
      <c r="AK61" s="195">
        <v>1.29</v>
      </c>
      <c r="AL61" s="195">
        <v>0.96</v>
      </c>
      <c r="AM61" s="195">
        <v>0.78</v>
      </c>
      <c r="AN61" s="195">
        <v>0.68</v>
      </c>
      <c r="AO61" s="195">
        <v>0.66</v>
      </c>
      <c r="AP61" s="195">
        <v>0.63</v>
      </c>
      <c r="AQ61" s="195">
        <v>0.57999999999999996</v>
      </c>
      <c r="AS61" s="195">
        <v>1.28</v>
      </c>
      <c r="AT61" s="195">
        <v>0.93</v>
      </c>
      <c r="AU61" s="195">
        <v>0.73</v>
      </c>
      <c r="AV61" s="195">
        <v>0.6</v>
      </c>
      <c r="AW61" s="195">
        <v>0.51</v>
      </c>
      <c r="AX61" s="195">
        <v>0.47</v>
      </c>
      <c r="AY61" s="195">
        <v>0.42</v>
      </c>
      <c r="BA61" s="195">
        <v>1.28</v>
      </c>
      <c r="BB61" s="195">
        <v>0.93</v>
      </c>
      <c r="BC61" s="195">
        <v>0.73</v>
      </c>
      <c r="BD61" s="195">
        <v>0.6</v>
      </c>
      <c r="BE61" s="195">
        <v>0.51</v>
      </c>
      <c r="BF61" s="195">
        <v>0.47</v>
      </c>
      <c r="BG61" s="195">
        <v>0.42</v>
      </c>
    </row>
    <row r="62" spans="2:59" x14ac:dyDescent="0.25">
      <c r="B62" s="206"/>
      <c r="C62" s="197" t="s">
        <v>52</v>
      </c>
      <c r="D62" s="98" t="s">
        <v>152</v>
      </c>
      <c r="E62" s="195">
        <v>0</v>
      </c>
      <c r="F62" s="195">
        <v>0</v>
      </c>
      <c r="G62" s="195">
        <v>0</v>
      </c>
      <c r="H62" s="195">
        <v>0</v>
      </c>
      <c r="I62" s="195">
        <v>0</v>
      </c>
      <c r="J62" s="195">
        <v>0</v>
      </c>
      <c r="K62" s="195">
        <v>0</v>
      </c>
      <c r="L62" s="195">
        <v>0</v>
      </c>
      <c r="M62" s="195">
        <v>0</v>
      </c>
      <c r="N62" s="195">
        <v>0</v>
      </c>
      <c r="O62" s="195">
        <v>0</v>
      </c>
      <c r="P62" s="195">
        <v>0</v>
      </c>
      <c r="Q62" s="195">
        <v>0</v>
      </c>
      <c r="R62" s="195">
        <v>0</v>
      </c>
      <c r="T62" s="195">
        <v>0</v>
      </c>
      <c r="U62" s="195">
        <v>0</v>
      </c>
      <c r="V62" s="195">
        <v>0</v>
      </c>
      <c r="W62" s="195">
        <v>0</v>
      </c>
      <c r="X62" s="195">
        <v>0</v>
      </c>
      <c r="Y62" s="195">
        <v>0</v>
      </c>
      <c r="Z62" s="195">
        <v>0</v>
      </c>
      <c r="AA62" s="195">
        <v>0</v>
      </c>
      <c r="AC62" s="195">
        <v>0</v>
      </c>
      <c r="AD62" s="195">
        <v>0</v>
      </c>
      <c r="AE62" s="195">
        <v>0</v>
      </c>
      <c r="AF62" s="195">
        <v>0</v>
      </c>
      <c r="AG62" s="195">
        <v>0</v>
      </c>
      <c r="AH62" s="195">
        <v>0</v>
      </c>
      <c r="AI62" s="195">
        <v>0</v>
      </c>
      <c r="AK62" s="195">
        <v>0</v>
      </c>
      <c r="AL62" s="195">
        <v>0</v>
      </c>
      <c r="AM62" s="195">
        <v>0</v>
      </c>
      <c r="AN62" s="195">
        <v>0</v>
      </c>
      <c r="AO62" s="195">
        <v>0</v>
      </c>
      <c r="AP62" s="195">
        <v>0</v>
      </c>
      <c r="AQ62" s="195">
        <v>0</v>
      </c>
      <c r="AS62" s="195">
        <v>0</v>
      </c>
      <c r="AT62" s="195">
        <v>0</v>
      </c>
      <c r="AU62" s="195">
        <v>0</v>
      </c>
      <c r="AV62" s="195">
        <v>0</v>
      </c>
      <c r="AW62" s="195">
        <v>0</v>
      </c>
      <c r="AX62" s="195">
        <v>0</v>
      </c>
      <c r="AY62" s="195">
        <v>0</v>
      </c>
      <c r="BA62" s="195">
        <v>0</v>
      </c>
      <c r="BB62" s="195">
        <v>0</v>
      </c>
      <c r="BC62" s="195">
        <v>0</v>
      </c>
      <c r="BD62" s="195">
        <v>0</v>
      </c>
      <c r="BE62" s="195">
        <v>0</v>
      </c>
      <c r="BF62" s="195">
        <v>0</v>
      </c>
      <c r="BG62" s="195">
        <v>0</v>
      </c>
    </row>
    <row r="63" spans="2:59" x14ac:dyDescent="0.25">
      <c r="B63" s="206"/>
      <c r="C63" s="197" t="s">
        <v>55</v>
      </c>
      <c r="D63" s="98" t="s">
        <v>152</v>
      </c>
      <c r="E63" s="195">
        <v>0.01</v>
      </c>
      <c r="F63" s="195">
        <v>0.01</v>
      </c>
      <c r="G63" s="195">
        <v>0</v>
      </c>
      <c r="H63" s="195">
        <v>0</v>
      </c>
      <c r="I63" s="195">
        <v>0</v>
      </c>
      <c r="J63" s="195">
        <v>0</v>
      </c>
      <c r="K63" s="195">
        <v>0</v>
      </c>
      <c r="L63" s="195">
        <v>0</v>
      </c>
      <c r="M63" s="195">
        <v>0</v>
      </c>
      <c r="N63" s="195">
        <v>0.01</v>
      </c>
      <c r="O63" s="195">
        <v>0.01</v>
      </c>
      <c r="P63" s="195">
        <v>0.01</v>
      </c>
      <c r="Q63" s="195">
        <v>0.01</v>
      </c>
      <c r="R63" s="195">
        <v>0.01</v>
      </c>
      <c r="T63" s="195">
        <v>0.01</v>
      </c>
      <c r="U63" s="195">
        <v>0.01</v>
      </c>
      <c r="V63" s="195">
        <v>0.01</v>
      </c>
      <c r="W63" s="195">
        <v>0.01</v>
      </c>
      <c r="X63" s="195">
        <v>0.01</v>
      </c>
      <c r="Y63" s="195">
        <v>0.01</v>
      </c>
      <c r="Z63" s="195">
        <v>0.01</v>
      </c>
      <c r="AA63" s="195">
        <v>0.01</v>
      </c>
      <c r="AC63" s="195">
        <v>0.01</v>
      </c>
      <c r="AD63" s="195">
        <v>0.01</v>
      </c>
      <c r="AE63" s="195">
        <v>0.01</v>
      </c>
      <c r="AF63" s="195">
        <v>0.01</v>
      </c>
      <c r="AG63" s="195">
        <v>0.01</v>
      </c>
      <c r="AH63" s="195">
        <v>0.01</v>
      </c>
      <c r="AI63" s="195">
        <v>0.01</v>
      </c>
      <c r="AK63" s="195">
        <v>0.01</v>
      </c>
      <c r="AL63" s="195">
        <v>0.01</v>
      </c>
      <c r="AM63" s="195">
        <v>0.01</v>
      </c>
      <c r="AN63" s="195">
        <v>0.01</v>
      </c>
      <c r="AO63" s="195">
        <v>0.01</v>
      </c>
      <c r="AP63" s="195">
        <v>0.01</v>
      </c>
      <c r="AQ63" s="195">
        <v>0.01</v>
      </c>
      <c r="AS63" s="195">
        <v>0.01</v>
      </c>
      <c r="AT63" s="195">
        <v>0.01</v>
      </c>
      <c r="AU63" s="195">
        <v>0.01</v>
      </c>
      <c r="AV63" s="195">
        <v>0.01</v>
      </c>
      <c r="AW63" s="195">
        <v>0.01</v>
      </c>
      <c r="AX63" s="195">
        <v>0.01</v>
      </c>
      <c r="AY63" s="195">
        <v>0.01</v>
      </c>
      <c r="BA63" s="195">
        <v>0.01</v>
      </c>
      <c r="BB63" s="195">
        <v>0.01</v>
      </c>
      <c r="BC63" s="195">
        <v>0.01</v>
      </c>
      <c r="BD63" s="195">
        <v>0.01</v>
      </c>
      <c r="BE63" s="195">
        <v>0.01</v>
      </c>
      <c r="BF63" s="195">
        <v>0.01</v>
      </c>
      <c r="BG63" s="195">
        <v>0.01</v>
      </c>
    </row>
    <row r="64" spans="2:59" x14ac:dyDescent="0.25">
      <c r="B64" s="206"/>
      <c r="C64" s="197" t="s">
        <v>56</v>
      </c>
      <c r="D64" s="98" t="s">
        <v>152</v>
      </c>
      <c r="E64" s="195">
        <v>0.69</v>
      </c>
      <c r="F64" s="195">
        <v>0.67</v>
      </c>
      <c r="G64" s="195">
        <v>0.64</v>
      </c>
      <c r="H64" s="195">
        <v>0.64</v>
      </c>
      <c r="I64" s="195">
        <v>0.56999999999999995</v>
      </c>
      <c r="J64" s="195">
        <v>0.52</v>
      </c>
      <c r="K64" s="195">
        <v>0.5</v>
      </c>
      <c r="L64" s="195">
        <v>0.44</v>
      </c>
      <c r="M64" s="195">
        <v>0.37</v>
      </c>
      <c r="N64" s="195">
        <v>0.33</v>
      </c>
      <c r="O64" s="195">
        <v>0.31</v>
      </c>
      <c r="P64" s="195">
        <v>0.3</v>
      </c>
      <c r="Q64" s="195">
        <v>0.27</v>
      </c>
      <c r="R64" s="195">
        <v>0.26</v>
      </c>
      <c r="T64" s="195">
        <v>0.31</v>
      </c>
      <c r="U64" s="195">
        <v>0.25</v>
      </c>
      <c r="V64" s="195">
        <v>0.23</v>
      </c>
      <c r="W64" s="195">
        <v>0.27</v>
      </c>
      <c r="X64" s="195">
        <v>0.32</v>
      </c>
      <c r="Y64" s="195">
        <v>0.35</v>
      </c>
      <c r="Z64" s="195">
        <v>0.36</v>
      </c>
      <c r="AA64" s="195">
        <v>0.35</v>
      </c>
      <c r="AC64" s="195">
        <v>0.25</v>
      </c>
      <c r="AD64" s="195">
        <v>0.22</v>
      </c>
      <c r="AE64" s="195">
        <v>0.25</v>
      </c>
      <c r="AF64" s="195">
        <v>0.28999999999999998</v>
      </c>
      <c r="AG64" s="195">
        <v>0.32</v>
      </c>
      <c r="AH64" s="195">
        <v>0.32</v>
      </c>
      <c r="AI64" s="195">
        <v>0.28999999999999998</v>
      </c>
      <c r="AK64" s="195">
        <v>0.25</v>
      </c>
      <c r="AL64" s="195">
        <v>0.22</v>
      </c>
      <c r="AM64" s="195">
        <v>0.25</v>
      </c>
      <c r="AN64" s="195">
        <v>0.28999999999999998</v>
      </c>
      <c r="AO64" s="195">
        <v>0.32</v>
      </c>
      <c r="AP64" s="195">
        <v>0.32</v>
      </c>
      <c r="AQ64" s="195">
        <v>0.28999999999999998</v>
      </c>
      <c r="AS64" s="195">
        <v>0.25</v>
      </c>
      <c r="AT64" s="195">
        <v>0.21</v>
      </c>
      <c r="AU64" s="195">
        <v>0.23</v>
      </c>
      <c r="AV64" s="195">
        <v>0.24</v>
      </c>
      <c r="AW64" s="195">
        <v>0.23</v>
      </c>
      <c r="AX64" s="195">
        <v>0.21</v>
      </c>
      <c r="AY64" s="195">
        <v>0.18</v>
      </c>
      <c r="BA64" s="195">
        <v>0.25</v>
      </c>
      <c r="BB64" s="195">
        <v>0.21</v>
      </c>
      <c r="BC64" s="195">
        <v>0.23</v>
      </c>
      <c r="BD64" s="195">
        <v>0.24</v>
      </c>
      <c r="BE64" s="195">
        <v>0.23</v>
      </c>
      <c r="BF64" s="195">
        <v>0.21</v>
      </c>
      <c r="BG64" s="195">
        <v>0.18</v>
      </c>
    </row>
    <row r="65" spans="2:59" x14ac:dyDescent="0.25">
      <c r="B65" s="206"/>
      <c r="C65" s="197" t="s">
        <v>57</v>
      </c>
      <c r="D65" s="98" t="s">
        <v>152</v>
      </c>
      <c r="E65" s="195">
        <v>1.31</v>
      </c>
      <c r="F65" s="195">
        <v>1.34</v>
      </c>
      <c r="G65" s="195">
        <v>1.38</v>
      </c>
      <c r="H65" s="195">
        <v>1.41</v>
      </c>
      <c r="I65" s="195">
        <v>1.45</v>
      </c>
      <c r="J65" s="195">
        <v>1.45</v>
      </c>
      <c r="K65" s="195">
        <v>1.46</v>
      </c>
      <c r="L65" s="195">
        <v>1.41</v>
      </c>
      <c r="M65" s="195">
        <v>1.45</v>
      </c>
      <c r="N65" s="195">
        <v>1.1499999999999999</v>
      </c>
      <c r="O65" s="195">
        <v>1.27</v>
      </c>
      <c r="P65" s="195">
        <v>1.32</v>
      </c>
      <c r="Q65" s="195">
        <v>1.24</v>
      </c>
      <c r="R65" s="195">
        <v>1.1200000000000001</v>
      </c>
      <c r="T65" s="195">
        <v>1.25</v>
      </c>
      <c r="U65" s="195">
        <v>1.05</v>
      </c>
      <c r="V65" s="195">
        <v>0.75</v>
      </c>
      <c r="W65" s="195">
        <v>0.54</v>
      </c>
      <c r="X65" s="195">
        <v>0.4</v>
      </c>
      <c r="Y65" s="195">
        <v>0.33</v>
      </c>
      <c r="Z65" s="195">
        <v>0.31</v>
      </c>
      <c r="AA65" s="195">
        <v>0.28999999999999998</v>
      </c>
      <c r="AC65" s="195">
        <v>1.03</v>
      </c>
      <c r="AD65" s="195">
        <v>0.73</v>
      </c>
      <c r="AE65" s="195">
        <v>0.52</v>
      </c>
      <c r="AF65" s="195">
        <v>0.39</v>
      </c>
      <c r="AG65" s="195">
        <v>0.33</v>
      </c>
      <c r="AH65" s="195">
        <v>0.3</v>
      </c>
      <c r="AI65" s="195">
        <v>0.28000000000000003</v>
      </c>
      <c r="AK65" s="195">
        <v>1.03</v>
      </c>
      <c r="AL65" s="195">
        <v>0.73</v>
      </c>
      <c r="AM65" s="195">
        <v>0.52</v>
      </c>
      <c r="AN65" s="195">
        <v>0.39</v>
      </c>
      <c r="AO65" s="195">
        <v>0.33</v>
      </c>
      <c r="AP65" s="195">
        <v>0.3</v>
      </c>
      <c r="AQ65" s="195">
        <v>0.28000000000000003</v>
      </c>
      <c r="AS65" s="195">
        <v>1.03</v>
      </c>
      <c r="AT65" s="195">
        <v>0.71</v>
      </c>
      <c r="AU65" s="195">
        <v>0.49</v>
      </c>
      <c r="AV65" s="195">
        <v>0.35</v>
      </c>
      <c r="AW65" s="195">
        <v>0.28000000000000003</v>
      </c>
      <c r="AX65" s="195">
        <v>0.25</v>
      </c>
      <c r="AY65" s="195">
        <v>0.23</v>
      </c>
      <c r="BA65" s="195">
        <v>1.03</v>
      </c>
      <c r="BB65" s="195">
        <v>0.71</v>
      </c>
      <c r="BC65" s="195">
        <v>0.49</v>
      </c>
      <c r="BD65" s="195">
        <v>0.35</v>
      </c>
      <c r="BE65" s="195">
        <v>0.28000000000000003</v>
      </c>
      <c r="BF65" s="195">
        <v>0.25</v>
      </c>
      <c r="BG65" s="195">
        <v>0.23</v>
      </c>
    </row>
    <row r="66" spans="2:59" x14ac:dyDescent="0.25">
      <c r="B66" s="206"/>
      <c r="C66" s="197" t="s">
        <v>58</v>
      </c>
      <c r="D66" s="98" t="s">
        <v>152</v>
      </c>
      <c r="E66" s="195"/>
      <c r="F66" s="195"/>
      <c r="G66" s="195"/>
      <c r="H66" s="195"/>
      <c r="I66" s="195"/>
      <c r="J66" s="195"/>
      <c r="K66" s="195"/>
      <c r="L66" s="195"/>
      <c r="M66" s="195"/>
      <c r="N66" s="195"/>
      <c r="O66" s="195"/>
      <c r="P66" s="195"/>
      <c r="Q66" s="195"/>
      <c r="R66" s="195"/>
      <c r="T66" s="195">
        <v>0</v>
      </c>
      <c r="U66" s="195">
        <v>0</v>
      </c>
      <c r="V66" s="195">
        <v>0</v>
      </c>
      <c r="W66" s="195">
        <v>0</v>
      </c>
      <c r="X66" s="195">
        <v>0</v>
      </c>
      <c r="Y66" s="195">
        <v>0</v>
      </c>
      <c r="Z66" s="195">
        <v>0</v>
      </c>
      <c r="AA66" s="195">
        <v>0</v>
      </c>
      <c r="AC66" s="195">
        <v>0</v>
      </c>
      <c r="AD66" s="195">
        <v>0</v>
      </c>
      <c r="AE66" s="195">
        <v>0</v>
      </c>
      <c r="AF66" s="195">
        <v>0</v>
      </c>
      <c r="AG66" s="195">
        <v>0</v>
      </c>
      <c r="AH66" s="195">
        <v>0</v>
      </c>
      <c r="AI66" s="195">
        <v>0</v>
      </c>
      <c r="AK66" s="195">
        <v>0</v>
      </c>
      <c r="AL66" s="195">
        <v>0</v>
      </c>
      <c r="AM66" s="195">
        <v>0</v>
      </c>
      <c r="AN66" s="195">
        <v>0</v>
      </c>
      <c r="AO66" s="195">
        <v>0</v>
      </c>
      <c r="AP66" s="195">
        <v>0</v>
      </c>
      <c r="AQ66" s="195">
        <v>0</v>
      </c>
      <c r="AS66" s="195">
        <v>0</v>
      </c>
      <c r="AT66" s="195">
        <v>0</v>
      </c>
      <c r="AU66" s="195">
        <v>0</v>
      </c>
      <c r="AV66" s="195">
        <v>0</v>
      </c>
      <c r="AW66" s="195">
        <v>0</v>
      </c>
      <c r="AX66" s="195">
        <v>0</v>
      </c>
      <c r="AY66" s="195">
        <v>0</v>
      </c>
      <c r="BA66" s="195">
        <v>0</v>
      </c>
      <c r="BB66" s="195">
        <v>0</v>
      </c>
      <c r="BC66" s="195">
        <v>0</v>
      </c>
      <c r="BD66" s="195">
        <v>0</v>
      </c>
      <c r="BE66" s="195">
        <v>0</v>
      </c>
      <c r="BF66" s="195">
        <v>0</v>
      </c>
      <c r="BG66" s="195">
        <v>0</v>
      </c>
    </row>
    <row r="67" spans="2:59" x14ac:dyDescent="0.25">
      <c r="B67" s="206"/>
      <c r="C67" s="196" t="s">
        <v>59</v>
      </c>
      <c r="D67" s="98" t="s">
        <v>152</v>
      </c>
      <c r="E67" s="195">
        <v>0</v>
      </c>
      <c r="F67" s="195">
        <v>0</v>
      </c>
      <c r="G67" s="195">
        <v>0</v>
      </c>
      <c r="H67" s="195">
        <v>0</v>
      </c>
      <c r="I67" s="195">
        <v>0</v>
      </c>
      <c r="J67" s="195">
        <v>0</v>
      </c>
      <c r="K67" s="195">
        <v>0</v>
      </c>
      <c r="L67" s="195">
        <v>0</v>
      </c>
      <c r="M67" s="195">
        <v>0</v>
      </c>
      <c r="N67" s="195">
        <v>0</v>
      </c>
      <c r="O67" s="195">
        <v>0</v>
      </c>
      <c r="P67" s="195">
        <v>0</v>
      </c>
      <c r="Q67" s="195">
        <v>0</v>
      </c>
      <c r="R67" s="195">
        <v>0</v>
      </c>
      <c r="T67" s="195">
        <v>0</v>
      </c>
      <c r="U67" s="195">
        <v>0</v>
      </c>
      <c r="V67" s="195">
        <v>0</v>
      </c>
      <c r="W67" s="195">
        <v>0</v>
      </c>
      <c r="X67" s="195">
        <v>0</v>
      </c>
      <c r="Y67" s="195">
        <v>0</v>
      </c>
      <c r="Z67" s="195">
        <v>0</v>
      </c>
      <c r="AA67" s="195">
        <v>0</v>
      </c>
      <c r="AC67" s="195">
        <v>0</v>
      </c>
      <c r="AD67" s="195">
        <v>0</v>
      </c>
      <c r="AE67" s="195">
        <v>0</v>
      </c>
      <c r="AF67" s="195">
        <v>0</v>
      </c>
      <c r="AG67" s="195">
        <v>0</v>
      </c>
      <c r="AH67" s="195">
        <v>0</v>
      </c>
      <c r="AI67" s="195">
        <v>0</v>
      </c>
      <c r="AK67" s="195">
        <v>0</v>
      </c>
      <c r="AL67" s="195">
        <v>0</v>
      </c>
      <c r="AM67" s="195">
        <v>0</v>
      </c>
      <c r="AN67" s="195">
        <v>0</v>
      </c>
      <c r="AO67" s="195">
        <v>0</v>
      </c>
      <c r="AP67" s="195">
        <v>0</v>
      </c>
      <c r="AQ67" s="195">
        <v>0</v>
      </c>
      <c r="AS67" s="195">
        <v>0</v>
      </c>
      <c r="AT67" s="195">
        <v>0</v>
      </c>
      <c r="AU67" s="195">
        <v>0</v>
      </c>
      <c r="AV67" s="195">
        <v>0</v>
      </c>
      <c r="AW67" s="195">
        <v>0</v>
      </c>
      <c r="AX67" s="195">
        <v>0</v>
      </c>
      <c r="AY67" s="195">
        <v>0</v>
      </c>
      <c r="BA67" s="195">
        <v>0</v>
      </c>
      <c r="BB67" s="195">
        <v>0</v>
      </c>
      <c r="BC67" s="195">
        <v>0</v>
      </c>
      <c r="BD67" s="195">
        <v>0</v>
      </c>
      <c r="BE67" s="195">
        <v>0</v>
      </c>
      <c r="BF67" s="195">
        <v>0</v>
      </c>
      <c r="BG67" s="195">
        <v>0</v>
      </c>
    </row>
    <row r="68" spans="2:59" x14ac:dyDescent="0.25">
      <c r="B68" s="206"/>
      <c r="C68" s="194" t="s">
        <v>60</v>
      </c>
      <c r="D68" s="98" t="s">
        <v>152</v>
      </c>
      <c r="E68" s="195">
        <v>0.01</v>
      </c>
      <c r="F68" s="195">
        <v>0.02</v>
      </c>
      <c r="G68" s="195">
        <v>0.01</v>
      </c>
      <c r="H68" s="195">
        <v>0.02</v>
      </c>
      <c r="I68" s="195">
        <v>0.02</v>
      </c>
      <c r="J68" s="195">
        <v>0.02</v>
      </c>
      <c r="K68" s="195">
        <v>0.02</v>
      </c>
      <c r="L68" s="195">
        <v>0.02</v>
      </c>
      <c r="M68" s="195">
        <v>0.02</v>
      </c>
      <c r="N68" s="195">
        <v>0.02</v>
      </c>
      <c r="O68" s="195">
        <v>0.02</v>
      </c>
      <c r="P68" s="195">
        <v>0.02</v>
      </c>
      <c r="Q68" s="195">
        <v>0.02</v>
      </c>
      <c r="R68" s="195">
        <v>0.02</v>
      </c>
      <c r="T68" s="195">
        <v>0.02</v>
      </c>
      <c r="U68" s="195">
        <v>0.02</v>
      </c>
      <c r="V68" s="195">
        <v>0.02</v>
      </c>
      <c r="W68" s="195">
        <v>0.02</v>
      </c>
      <c r="X68" s="195">
        <v>0.02</v>
      </c>
      <c r="Y68" s="195">
        <v>0.02</v>
      </c>
      <c r="Z68" s="195">
        <v>0.02</v>
      </c>
      <c r="AA68" s="195">
        <v>0.02</v>
      </c>
      <c r="AC68" s="195">
        <v>0.02</v>
      </c>
      <c r="AD68" s="195">
        <v>0.02</v>
      </c>
      <c r="AE68" s="195">
        <v>0.02</v>
      </c>
      <c r="AF68" s="195">
        <v>0.02</v>
      </c>
      <c r="AG68" s="195">
        <v>0.02</v>
      </c>
      <c r="AH68" s="195">
        <v>0.02</v>
      </c>
      <c r="AI68" s="195">
        <v>0.02</v>
      </c>
      <c r="AK68" s="195">
        <v>0.02</v>
      </c>
      <c r="AL68" s="195">
        <v>0.02</v>
      </c>
      <c r="AM68" s="195">
        <v>0.02</v>
      </c>
      <c r="AN68" s="195">
        <v>0.02</v>
      </c>
      <c r="AO68" s="195">
        <v>0.02</v>
      </c>
      <c r="AP68" s="195">
        <v>0.02</v>
      </c>
      <c r="AQ68" s="195">
        <v>0.02</v>
      </c>
      <c r="AS68" s="195">
        <v>0.02</v>
      </c>
      <c r="AT68" s="195">
        <v>0.02</v>
      </c>
      <c r="AU68" s="195">
        <v>0.02</v>
      </c>
      <c r="AV68" s="195">
        <v>0.02</v>
      </c>
      <c r="AW68" s="195">
        <v>0.02</v>
      </c>
      <c r="AX68" s="195">
        <v>0.02</v>
      </c>
      <c r="AY68" s="195">
        <v>0.02</v>
      </c>
      <c r="BA68" s="195">
        <v>0.02</v>
      </c>
      <c r="BB68" s="195">
        <v>0.02</v>
      </c>
      <c r="BC68" s="195">
        <v>0.02</v>
      </c>
      <c r="BD68" s="195">
        <v>0.02</v>
      </c>
      <c r="BE68" s="195">
        <v>0.02</v>
      </c>
      <c r="BF68" s="195">
        <v>0.02</v>
      </c>
      <c r="BG68" s="195">
        <v>0.02</v>
      </c>
    </row>
    <row r="69" spans="2:59" x14ac:dyDescent="0.25">
      <c r="B69" s="206"/>
      <c r="C69" s="198" t="s">
        <v>61</v>
      </c>
      <c r="D69" s="98" t="s">
        <v>152</v>
      </c>
      <c r="E69" s="195">
        <v>18.12</v>
      </c>
      <c r="F69" s="195">
        <v>18.21</v>
      </c>
      <c r="G69" s="195">
        <v>18.850000000000001</v>
      </c>
      <c r="H69" s="195">
        <v>17.63</v>
      </c>
      <c r="I69" s="195">
        <v>18.25</v>
      </c>
      <c r="J69" s="195">
        <v>17.66</v>
      </c>
      <c r="K69" s="195">
        <v>16.940000000000001</v>
      </c>
      <c r="L69" s="195">
        <v>16.829999999999998</v>
      </c>
      <c r="M69" s="195">
        <v>16.61</v>
      </c>
      <c r="N69" s="195">
        <v>16.940000000000001</v>
      </c>
      <c r="O69" s="195">
        <v>17.14</v>
      </c>
      <c r="P69" s="195">
        <v>17.45</v>
      </c>
      <c r="Q69" s="195">
        <v>17.14</v>
      </c>
      <c r="R69" s="195">
        <v>17.11</v>
      </c>
      <c r="T69" s="195">
        <v>16.760000000000002</v>
      </c>
      <c r="U69" s="195">
        <v>17.27</v>
      </c>
      <c r="V69" s="195">
        <v>17.59</v>
      </c>
      <c r="W69" s="195">
        <v>17.91</v>
      </c>
      <c r="X69" s="195">
        <v>17.86</v>
      </c>
      <c r="Y69" s="195">
        <v>17.79</v>
      </c>
      <c r="Z69" s="195">
        <v>17.72</v>
      </c>
      <c r="AA69" s="195">
        <v>17.64</v>
      </c>
      <c r="AC69" s="195">
        <v>17.190000000000001</v>
      </c>
      <c r="AD69" s="195">
        <v>17.32</v>
      </c>
      <c r="AE69" s="195">
        <v>17.46</v>
      </c>
      <c r="AF69" s="195">
        <v>17.239999999999998</v>
      </c>
      <c r="AG69" s="195">
        <v>17.02</v>
      </c>
      <c r="AH69" s="195">
        <v>16.809999999999999</v>
      </c>
      <c r="AI69" s="195">
        <v>16.600000000000001</v>
      </c>
      <c r="AK69" s="195">
        <v>17.190000000000001</v>
      </c>
      <c r="AL69" s="195">
        <v>17.32</v>
      </c>
      <c r="AM69" s="195">
        <v>17.46</v>
      </c>
      <c r="AN69" s="195">
        <v>17.239999999999998</v>
      </c>
      <c r="AO69" s="195">
        <v>17.02</v>
      </c>
      <c r="AP69" s="195">
        <v>16.809999999999999</v>
      </c>
      <c r="AQ69" s="195">
        <v>16.600000000000001</v>
      </c>
      <c r="AS69" s="195">
        <v>16.829999999999998</v>
      </c>
      <c r="AT69" s="195">
        <v>16.010000000000002</v>
      </c>
      <c r="AU69" s="195">
        <v>15.2</v>
      </c>
      <c r="AV69" s="195">
        <v>14.68</v>
      </c>
      <c r="AW69" s="195">
        <v>14.37</v>
      </c>
      <c r="AX69" s="195">
        <v>14.08</v>
      </c>
      <c r="AY69" s="195">
        <v>13.8</v>
      </c>
      <c r="BA69" s="195">
        <v>16.829999999999998</v>
      </c>
      <c r="BB69" s="195">
        <v>16.010000000000002</v>
      </c>
      <c r="BC69" s="195">
        <v>15.2</v>
      </c>
      <c r="BD69" s="195">
        <v>14.68</v>
      </c>
      <c r="BE69" s="195">
        <v>14.37</v>
      </c>
      <c r="BF69" s="195">
        <v>14.08</v>
      </c>
      <c r="BG69" s="195">
        <v>13.8</v>
      </c>
    </row>
    <row r="70" spans="2:59" x14ac:dyDescent="0.25">
      <c r="B70" s="206"/>
      <c r="C70" s="194" t="s">
        <v>62</v>
      </c>
      <c r="D70" s="98" t="s">
        <v>152</v>
      </c>
      <c r="E70" s="195">
        <v>0.13</v>
      </c>
      <c r="F70" s="195">
        <v>0.1</v>
      </c>
      <c r="G70" s="195">
        <v>7.0000000000000007E-2</v>
      </c>
      <c r="H70" s="195">
        <v>0.04</v>
      </c>
      <c r="I70" s="195">
        <v>0.03</v>
      </c>
      <c r="J70" s="195">
        <v>0.03</v>
      </c>
      <c r="K70" s="195">
        <v>0.03</v>
      </c>
      <c r="L70" s="195">
        <v>0.03</v>
      </c>
      <c r="M70" s="195">
        <v>0.03</v>
      </c>
      <c r="N70" s="195">
        <v>0.03</v>
      </c>
      <c r="O70" s="195">
        <v>0.03</v>
      </c>
      <c r="P70" s="195">
        <v>0.02</v>
      </c>
      <c r="Q70" s="195">
        <v>0.03</v>
      </c>
      <c r="R70" s="195">
        <v>0.03</v>
      </c>
      <c r="T70" s="195">
        <v>0.03</v>
      </c>
      <c r="U70" s="195">
        <v>0.03</v>
      </c>
      <c r="V70" s="195">
        <v>0.03</v>
      </c>
      <c r="W70" s="195">
        <v>0.03</v>
      </c>
      <c r="X70" s="195">
        <v>0.03</v>
      </c>
      <c r="Y70" s="195">
        <v>0.03</v>
      </c>
      <c r="Z70" s="195">
        <v>0.03</v>
      </c>
      <c r="AA70" s="195">
        <v>0.03</v>
      </c>
      <c r="AC70" s="195">
        <v>0.03</v>
      </c>
      <c r="AD70" s="195">
        <v>0.03</v>
      </c>
      <c r="AE70" s="195">
        <v>0.03</v>
      </c>
      <c r="AF70" s="195">
        <v>0.03</v>
      </c>
      <c r="AG70" s="195">
        <v>0.03</v>
      </c>
      <c r="AH70" s="195">
        <v>0.03</v>
      </c>
      <c r="AI70" s="195">
        <v>0.03</v>
      </c>
      <c r="AK70" s="195">
        <v>0.03</v>
      </c>
      <c r="AL70" s="195">
        <v>0.03</v>
      </c>
      <c r="AM70" s="195">
        <v>0.03</v>
      </c>
      <c r="AN70" s="195">
        <v>0.03</v>
      </c>
      <c r="AO70" s="195">
        <v>0.03</v>
      </c>
      <c r="AP70" s="195">
        <v>0.03</v>
      </c>
      <c r="AQ70" s="195">
        <v>0.03</v>
      </c>
      <c r="AS70" s="195">
        <v>0.03</v>
      </c>
      <c r="AT70" s="195">
        <v>0.03</v>
      </c>
      <c r="AU70" s="195">
        <v>0.03</v>
      </c>
      <c r="AV70" s="195">
        <v>0.03</v>
      </c>
      <c r="AW70" s="195">
        <v>0.03</v>
      </c>
      <c r="AX70" s="195">
        <v>0.03</v>
      </c>
      <c r="AY70" s="195">
        <v>0.03</v>
      </c>
      <c r="BA70" s="195">
        <v>0.03</v>
      </c>
      <c r="BB70" s="195">
        <v>0.03</v>
      </c>
      <c r="BC70" s="195">
        <v>0.03</v>
      </c>
      <c r="BD70" s="195">
        <v>0.03</v>
      </c>
      <c r="BE70" s="195">
        <v>0.03</v>
      </c>
      <c r="BF70" s="195">
        <v>0.03</v>
      </c>
      <c r="BG70" s="195">
        <v>0.03</v>
      </c>
    </row>
    <row r="71" spans="2:59" x14ac:dyDescent="0.25">
      <c r="B71" s="206"/>
      <c r="C71" s="199" t="s">
        <v>153</v>
      </c>
      <c r="D71" s="98" t="s">
        <v>152</v>
      </c>
      <c r="E71" s="200">
        <v>20.260000000000002</v>
      </c>
      <c r="F71" s="200">
        <v>20.34</v>
      </c>
      <c r="G71" s="200">
        <v>20.95</v>
      </c>
      <c r="H71" s="200">
        <v>19.739999999999998</v>
      </c>
      <c r="I71" s="200">
        <v>20.329999999999998</v>
      </c>
      <c r="J71" s="200">
        <v>19.68</v>
      </c>
      <c r="K71" s="200">
        <v>18.940000000000001</v>
      </c>
      <c r="L71" s="200">
        <v>18.72</v>
      </c>
      <c r="M71" s="200">
        <v>18.48</v>
      </c>
      <c r="N71" s="200">
        <v>18.47</v>
      </c>
      <c r="O71" s="200">
        <v>18.77</v>
      </c>
      <c r="P71" s="200">
        <v>19.12</v>
      </c>
      <c r="Q71" s="200">
        <v>18.7</v>
      </c>
      <c r="R71" s="200">
        <v>18.55</v>
      </c>
      <c r="T71" s="200">
        <v>18.38</v>
      </c>
      <c r="U71" s="200">
        <v>18.62</v>
      </c>
      <c r="V71" s="200">
        <v>18.63</v>
      </c>
      <c r="W71" s="200">
        <v>18.78</v>
      </c>
      <c r="X71" s="200">
        <v>18.63</v>
      </c>
      <c r="Y71" s="200">
        <v>18.53</v>
      </c>
      <c r="Z71" s="200">
        <v>18.43</v>
      </c>
      <c r="AA71" s="200">
        <v>18.329999999999998</v>
      </c>
      <c r="AC71" s="200">
        <v>18.52</v>
      </c>
      <c r="AD71" s="200">
        <v>18.32</v>
      </c>
      <c r="AE71" s="200">
        <v>18.29</v>
      </c>
      <c r="AF71" s="200">
        <v>17.97</v>
      </c>
      <c r="AG71" s="200">
        <v>17.72</v>
      </c>
      <c r="AH71" s="200">
        <v>17.48</v>
      </c>
      <c r="AI71" s="200">
        <v>17.22</v>
      </c>
      <c r="AK71" s="200">
        <v>18.52</v>
      </c>
      <c r="AL71" s="200">
        <v>18.32</v>
      </c>
      <c r="AM71" s="200">
        <v>18.29</v>
      </c>
      <c r="AN71" s="200">
        <v>17.97</v>
      </c>
      <c r="AO71" s="200">
        <v>17.72</v>
      </c>
      <c r="AP71" s="200">
        <v>17.48</v>
      </c>
      <c r="AQ71" s="200">
        <v>17.22</v>
      </c>
      <c r="AS71" s="200">
        <v>18.16</v>
      </c>
      <c r="AT71" s="200">
        <v>16.989999999999998</v>
      </c>
      <c r="AU71" s="200">
        <v>15.98</v>
      </c>
      <c r="AV71" s="200">
        <v>15.32</v>
      </c>
      <c r="AW71" s="200">
        <v>14.93</v>
      </c>
      <c r="AX71" s="200">
        <v>14.59</v>
      </c>
      <c r="AY71" s="200">
        <v>14.27</v>
      </c>
      <c r="BA71" s="200">
        <v>18.16</v>
      </c>
      <c r="BB71" s="200">
        <v>16.989999999999998</v>
      </c>
      <c r="BC71" s="200">
        <v>15.98</v>
      </c>
      <c r="BD71" s="200">
        <v>15.32</v>
      </c>
      <c r="BE71" s="200">
        <v>14.93</v>
      </c>
      <c r="BF71" s="200">
        <v>14.59</v>
      </c>
      <c r="BG71" s="200">
        <v>14.27</v>
      </c>
    </row>
    <row r="73" spans="2:59" x14ac:dyDescent="0.25">
      <c r="C73" s="201"/>
      <c r="E73" s="202"/>
      <c r="F73" s="202"/>
      <c r="G73" s="202"/>
      <c r="H73" s="202"/>
      <c r="I73" s="202"/>
      <c r="J73" s="202"/>
      <c r="K73" s="202"/>
      <c r="L73" s="202"/>
      <c r="M73" s="202"/>
      <c r="N73" s="202"/>
      <c r="O73" s="202"/>
      <c r="P73" s="202"/>
      <c r="Q73" s="202"/>
      <c r="R73" s="202"/>
      <c r="T73" s="202"/>
      <c r="U73" s="202"/>
      <c r="V73" s="202"/>
      <c r="W73" s="202"/>
      <c r="X73" s="202"/>
      <c r="Y73" s="202"/>
      <c r="Z73" s="202"/>
      <c r="AA73" s="202"/>
      <c r="AC73" s="202"/>
      <c r="AD73" s="202"/>
      <c r="AE73" s="202"/>
      <c r="AF73" s="202"/>
      <c r="AG73" s="202"/>
      <c r="AH73" s="202"/>
      <c r="AI73" s="202"/>
      <c r="AK73" s="202"/>
      <c r="AL73" s="202"/>
      <c r="AM73" s="202"/>
      <c r="AN73" s="202"/>
      <c r="AO73" s="202"/>
      <c r="AP73" s="202"/>
      <c r="AQ73" s="202"/>
      <c r="AS73" s="202"/>
      <c r="AT73" s="202"/>
      <c r="AU73" s="202"/>
      <c r="AV73" s="202"/>
      <c r="AW73" s="202"/>
      <c r="AX73" s="202"/>
      <c r="AY73" s="202"/>
      <c r="BA73" s="202"/>
      <c r="BB73" s="202"/>
      <c r="BC73" s="202"/>
      <c r="BD73" s="202"/>
      <c r="BE73" s="202"/>
      <c r="BF73" s="202"/>
      <c r="BG73" s="202"/>
    </row>
    <row r="76" spans="2:59" x14ac:dyDescent="0.25">
      <c r="B76" s="131" t="s">
        <v>157</v>
      </c>
      <c r="D76" s="132"/>
      <c r="E76" s="132"/>
      <c r="F76" s="132"/>
      <c r="G76" s="132"/>
      <c r="H76" s="132"/>
      <c r="I76" s="132"/>
      <c r="J76" s="132"/>
      <c r="K76" s="132"/>
      <c r="L76" s="132"/>
      <c r="M76" s="132"/>
      <c r="N76" s="132"/>
      <c r="O76" s="132"/>
      <c r="P76" s="132"/>
      <c r="Q76" s="132"/>
      <c r="R76" s="132"/>
      <c r="T76" s="132"/>
      <c r="U76" s="132"/>
      <c r="V76" s="132"/>
      <c r="W76" s="132"/>
      <c r="X76" s="132"/>
      <c r="Y76" s="132"/>
      <c r="Z76" s="132"/>
      <c r="AA76" s="132"/>
      <c r="AC76" s="132"/>
      <c r="AD76" s="132"/>
      <c r="AE76" s="132"/>
      <c r="AF76" s="132"/>
      <c r="AG76" s="132"/>
      <c r="AH76" s="132"/>
      <c r="AI76" s="132"/>
      <c r="AK76" s="132"/>
      <c r="AL76" s="132"/>
      <c r="AM76" s="132"/>
      <c r="AN76" s="132"/>
      <c r="AO76" s="132"/>
      <c r="AP76" s="132"/>
      <c r="AQ76" s="132"/>
      <c r="AS76" s="132"/>
      <c r="AT76" s="132"/>
      <c r="AU76" s="132"/>
      <c r="AV76" s="132"/>
      <c r="AW76" s="132"/>
      <c r="AX76" s="132"/>
      <c r="AY76" s="132"/>
      <c r="BA76" s="132"/>
      <c r="BB76" s="132"/>
      <c r="BC76" s="132"/>
      <c r="BD76" s="132"/>
      <c r="BE76" s="132"/>
      <c r="BF76" s="132"/>
      <c r="BG76" s="132"/>
    </row>
    <row r="77" spans="2:59" x14ac:dyDescent="0.25">
      <c r="B77" s="206"/>
      <c r="C77" s="194" t="s">
        <v>53</v>
      </c>
      <c r="D77" s="98" t="s">
        <v>152</v>
      </c>
      <c r="E77" s="195">
        <v>12.79</v>
      </c>
      <c r="F77" s="195">
        <v>12.75</v>
      </c>
      <c r="G77" s="195">
        <v>12.75</v>
      </c>
      <c r="H77" s="195">
        <v>13.47</v>
      </c>
      <c r="I77" s="195">
        <v>13.02</v>
      </c>
      <c r="J77" s="195">
        <v>12.97</v>
      </c>
      <c r="K77" s="195">
        <v>12.85</v>
      </c>
      <c r="L77" s="195">
        <v>12.35</v>
      </c>
      <c r="M77" s="195">
        <v>12.51</v>
      </c>
      <c r="N77" s="195">
        <v>10.56</v>
      </c>
      <c r="O77" s="195">
        <v>11.2</v>
      </c>
      <c r="P77" s="195">
        <v>11.48</v>
      </c>
      <c r="Q77" s="195">
        <v>10.91</v>
      </c>
      <c r="R77" s="195">
        <v>10.130000000000001</v>
      </c>
      <c r="T77" s="195">
        <v>10.96</v>
      </c>
      <c r="U77" s="195">
        <v>9.2100000000000009</v>
      </c>
      <c r="V77" s="195">
        <v>6.93</v>
      </c>
      <c r="W77" s="195">
        <v>5.22</v>
      </c>
      <c r="X77" s="195">
        <v>4.21</v>
      </c>
      <c r="Y77" s="195">
        <v>3.63</v>
      </c>
      <c r="Z77" s="195">
        <v>3.44</v>
      </c>
      <c r="AA77" s="195">
        <v>3.35</v>
      </c>
      <c r="AC77" s="195">
        <v>9.1</v>
      </c>
      <c r="AD77" s="195">
        <v>6.75</v>
      </c>
      <c r="AE77" s="195">
        <v>4.9800000000000004</v>
      </c>
      <c r="AF77" s="195">
        <v>3.96</v>
      </c>
      <c r="AG77" s="195">
        <v>3.51</v>
      </c>
      <c r="AH77" s="195">
        <v>3.32</v>
      </c>
      <c r="AI77" s="195">
        <v>3.24</v>
      </c>
      <c r="AK77" s="195">
        <v>9.1</v>
      </c>
      <c r="AL77" s="195">
        <v>6.75</v>
      </c>
      <c r="AM77" s="195">
        <v>4.9800000000000004</v>
      </c>
      <c r="AN77" s="195">
        <v>3.97</v>
      </c>
      <c r="AO77" s="195">
        <v>3.52</v>
      </c>
      <c r="AP77" s="195">
        <v>3.34</v>
      </c>
      <c r="AQ77" s="195">
        <v>3.26</v>
      </c>
      <c r="AS77" s="195">
        <v>9.11</v>
      </c>
      <c r="AT77" s="195">
        <v>6.62</v>
      </c>
      <c r="AU77" s="195">
        <v>4.78</v>
      </c>
      <c r="AV77" s="195">
        <v>3.76</v>
      </c>
      <c r="AW77" s="195">
        <v>3.19</v>
      </c>
      <c r="AX77" s="195">
        <v>3.01</v>
      </c>
      <c r="AY77" s="195">
        <v>2.88</v>
      </c>
      <c r="BA77" s="195">
        <v>9.11</v>
      </c>
      <c r="BB77" s="195">
        <v>6.62</v>
      </c>
      <c r="BC77" s="195">
        <v>4.78</v>
      </c>
      <c r="BD77" s="195">
        <v>3.76</v>
      </c>
      <c r="BE77" s="195">
        <v>3.2</v>
      </c>
      <c r="BF77" s="195">
        <v>3.03</v>
      </c>
      <c r="BG77" s="195">
        <v>2.91</v>
      </c>
    </row>
    <row r="78" spans="2:59" x14ac:dyDescent="0.25">
      <c r="B78" s="206"/>
      <c r="C78" s="196" t="s">
        <v>54</v>
      </c>
      <c r="D78" s="98" t="s">
        <v>152</v>
      </c>
      <c r="E78" s="195">
        <v>12.76</v>
      </c>
      <c r="F78" s="195">
        <v>12.72</v>
      </c>
      <c r="G78" s="195">
        <v>12.72</v>
      </c>
      <c r="H78" s="195">
        <v>13.44</v>
      </c>
      <c r="I78" s="195">
        <v>13</v>
      </c>
      <c r="J78" s="195">
        <v>12.93</v>
      </c>
      <c r="K78" s="195">
        <v>12.83</v>
      </c>
      <c r="L78" s="195">
        <v>12.33</v>
      </c>
      <c r="M78" s="195">
        <v>12.49</v>
      </c>
      <c r="N78" s="195">
        <v>10.54</v>
      </c>
      <c r="O78" s="195">
        <v>11.18</v>
      </c>
      <c r="P78" s="195">
        <v>11.45</v>
      </c>
      <c r="Q78" s="195">
        <v>10.88</v>
      </c>
      <c r="R78" s="195">
        <v>10.08</v>
      </c>
      <c r="T78" s="195">
        <v>10.93</v>
      </c>
      <c r="U78" s="195">
        <v>9.16</v>
      </c>
      <c r="V78" s="195">
        <v>6.88</v>
      </c>
      <c r="W78" s="195">
        <v>5.18</v>
      </c>
      <c r="X78" s="195">
        <v>4.16</v>
      </c>
      <c r="Y78" s="195">
        <v>3.58</v>
      </c>
      <c r="Z78" s="195">
        <v>3.39</v>
      </c>
      <c r="AA78" s="195">
        <v>3.3</v>
      </c>
      <c r="AC78" s="195">
        <v>9.0500000000000007</v>
      </c>
      <c r="AD78" s="195">
        <v>6.7</v>
      </c>
      <c r="AE78" s="195">
        <v>4.93</v>
      </c>
      <c r="AF78" s="195">
        <v>3.91</v>
      </c>
      <c r="AG78" s="195">
        <v>3.46</v>
      </c>
      <c r="AH78" s="195">
        <v>3.27</v>
      </c>
      <c r="AI78" s="195">
        <v>3.19</v>
      </c>
      <c r="AK78" s="195">
        <v>9.0500000000000007</v>
      </c>
      <c r="AL78" s="195">
        <v>6.7</v>
      </c>
      <c r="AM78" s="195">
        <v>4.93</v>
      </c>
      <c r="AN78" s="195">
        <v>3.92</v>
      </c>
      <c r="AO78" s="195">
        <v>3.47</v>
      </c>
      <c r="AP78" s="195">
        <v>3.3</v>
      </c>
      <c r="AQ78" s="195">
        <v>3.22</v>
      </c>
      <c r="AS78" s="195">
        <v>9.0500000000000007</v>
      </c>
      <c r="AT78" s="195">
        <v>6.57</v>
      </c>
      <c r="AU78" s="195">
        <v>4.7</v>
      </c>
      <c r="AV78" s="195">
        <v>3.68</v>
      </c>
      <c r="AW78" s="195">
        <v>3.17</v>
      </c>
      <c r="AX78" s="195">
        <v>3</v>
      </c>
      <c r="AY78" s="195">
        <v>2.88</v>
      </c>
      <c r="BA78" s="195">
        <v>9.0500000000000007</v>
      </c>
      <c r="BB78" s="195">
        <v>6.57</v>
      </c>
      <c r="BC78" s="195">
        <v>4.7</v>
      </c>
      <c r="BD78" s="195">
        <v>3.68</v>
      </c>
      <c r="BE78" s="195">
        <v>3.18</v>
      </c>
      <c r="BF78" s="195">
        <v>3.02</v>
      </c>
      <c r="BG78" s="195">
        <v>2.91</v>
      </c>
    </row>
    <row r="79" spans="2:59" x14ac:dyDescent="0.25">
      <c r="B79" s="206"/>
      <c r="C79" s="197" t="s">
        <v>52</v>
      </c>
      <c r="D79" s="98" t="s">
        <v>152</v>
      </c>
      <c r="E79" s="195">
        <v>0.31</v>
      </c>
      <c r="F79" s="195">
        <v>0.19</v>
      </c>
      <c r="G79" s="195">
        <v>0.2</v>
      </c>
      <c r="H79" s="195">
        <v>0.44</v>
      </c>
      <c r="I79" s="195">
        <v>0.28999999999999998</v>
      </c>
      <c r="J79" s="195">
        <v>0.26</v>
      </c>
      <c r="K79" s="195">
        <v>0.32</v>
      </c>
      <c r="L79" s="195">
        <v>0.32</v>
      </c>
      <c r="M79" s="195">
        <v>0.28999999999999998</v>
      </c>
      <c r="N79" s="195">
        <v>0.25</v>
      </c>
      <c r="O79" s="195">
        <v>0.28000000000000003</v>
      </c>
      <c r="P79" s="195">
        <v>0.28000000000000003</v>
      </c>
      <c r="Q79" s="195">
        <v>0.32</v>
      </c>
      <c r="R79" s="195">
        <v>0.32</v>
      </c>
      <c r="T79" s="195">
        <v>0.37</v>
      </c>
      <c r="U79" s="195">
        <v>0.28000000000000003</v>
      </c>
      <c r="V79" s="195">
        <v>0.23</v>
      </c>
      <c r="W79" s="195">
        <v>0.25</v>
      </c>
      <c r="X79" s="195">
        <v>0.27</v>
      </c>
      <c r="Y79" s="195">
        <v>0.2</v>
      </c>
      <c r="Z79" s="195">
        <v>0.21</v>
      </c>
      <c r="AA79" s="195">
        <v>0.22</v>
      </c>
      <c r="AC79" s="195">
        <v>0.28000000000000003</v>
      </c>
      <c r="AD79" s="195">
        <v>0.26</v>
      </c>
      <c r="AE79" s="195">
        <v>0.21</v>
      </c>
      <c r="AF79" s="195">
        <v>0.22</v>
      </c>
      <c r="AG79" s="195">
        <v>0.23</v>
      </c>
      <c r="AH79" s="195">
        <v>0.25</v>
      </c>
      <c r="AI79" s="195">
        <v>0.26</v>
      </c>
      <c r="AK79" s="195">
        <v>0.28000000000000003</v>
      </c>
      <c r="AL79" s="195">
        <v>0.26</v>
      </c>
      <c r="AM79" s="195">
        <v>0.21</v>
      </c>
      <c r="AN79" s="195">
        <v>0.23</v>
      </c>
      <c r="AO79" s="195">
        <v>0.25</v>
      </c>
      <c r="AP79" s="195">
        <v>0.27</v>
      </c>
      <c r="AQ79" s="195">
        <v>0.28999999999999998</v>
      </c>
      <c r="AS79" s="195">
        <v>0.28000000000000003</v>
      </c>
      <c r="AT79" s="195">
        <v>0.26</v>
      </c>
      <c r="AU79" s="195">
        <v>0.21</v>
      </c>
      <c r="AV79" s="195">
        <v>0.25</v>
      </c>
      <c r="AW79" s="195">
        <v>0.28000000000000003</v>
      </c>
      <c r="AX79" s="195">
        <v>0.3</v>
      </c>
      <c r="AY79" s="195">
        <v>0.3</v>
      </c>
      <c r="BA79" s="195">
        <v>0.28000000000000003</v>
      </c>
      <c r="BB79" s="195">
        <v>0.26</v>
      </c>
      <c r="BC79" s="195">
        <v>0.21</v>
      </c>
      <c r="BD79" s="195">
        <v>0.26</v>
      </c>
      <c r="BE79" s="195">
        <v>0.28999999999999998</v>
      </c>
      <c r="BF79" s="195">
        <v>0.32</v>
      </c>
      <c r="BG79" s="195">
        <v>0.32</v>
      </c>
    </row>
    <row r="80" spans="2:59" x14ac:dyDescent="0.25">
      <c r="B80" s="206"/>
      <c r="C80" s="197" t="s">
        <v>55</v>
      </c>
      <c r="D80" s="98" t="s">
        <v>152</v>
      </c>
      <c r="E80" s="195">
        <v>1.45</v>
      </c>
      <c r="F80" s="195">
        <v>1.34</v>
      </c>
      <c r="G80" s="195">
        <v>1.1399999999999999</v>
      </c>
      <c r="H80" s="195">
        <v>1.17</v>
      </c>
      <c r="I80" s="195">
        <v>0.98</v>
      </c>
      <c r="J80" s="195">
        <v>0.97</v>
      </c>
      <c r="K80" s="195">
        <v>0.87</v>
      </c>
      <c r="L80" s="195">
        <v>0.76</v>
      </c>
      <c r="M80" s="195">
        <v>0.83</v>
      </c>
      <c r="N80" s="195">
        <v>0.97</v>
      </c>
      <c r="O80" s="195">
        <v>0.92</v>
      </c>
      <c r="P80" s="195">
        <v>0.87</v>
      </c>
      <c r="Q80" s="195">
        <v>0.98</v>
      </c>
      <c r="R80" s="195">
        <v>1.02</v>
      </c>
      <c r="T80" s="195">
        <v>0.6</v>
      </c>
      <c r="U80" s="195">
        <v>0.6</v>
      </c>
      <c r="V80" s="195">
        <v>0.64</v>
      </c>
      <c r="W80" s="195">
        <v>0.5</v>
      </c>
      <c r="X80" s="195">
        <v>0.47</v>
      </c>
      <c r="Y80" s="195">
        <v>0.47</v>
      </c>
      <c r="Z80" s="195">
        <v>0.47</v>
      </c>
      <c r="AA80" s="195">
        <v>0.47</v>
      </c>
      <c r="AC80" s="195">
        <v>0.61</v>
      </c>
      <c r="AD80" s="195">
        <v>0.64</v>
      </c>
      <c r="AE80" s="195">
        <v>0.52</v>
      </c>
      <c r="AF80" s="195">
        <v>0.5</v>
      </c>
      <c r="AG80" s="195">
        <v>0.51</v>
      </c>
      <c r="AH80" s="195">
        <v>0.51</v>
      </c>
      <c r="AI80" s="195">
        <v>0.51</v>
      </c>
      <c r="AK80" s="195">
        <v>0.61</v>
      </c>
      <c r="AL80" s="195">
        <v>0.64</v>
      </c>
      <c r="AM80" s="195">
        <v>0.52</v>
      </c>
      <c r="AN80" s="195">
        <v>0.5</v>
      </c>
      <c r="AO80" s="195">
        <v>0.51</v>
      </c>
      <c r="AP80" s="195">
        <v>0.51</v>
      </c>
      <c r="AQ80" s="195">
        <v>0.51</v>
      </c>
      <c r="AS80" s="195">
        <v>0.61</v>
      </c>
      <c r="AT80" s="195">
        <v>0.62</v>
      </c>
      <c r="AU80" s="195">
        <v>0.48</v>
      </c>
      <c r="AV80" s="195">
        <v>0.49</v>
      </c>
      <c r="AW80" s="195">
        <v>0.49</v>
      </c>
      <c r="AX80" s="195">
        <v>0.5</v>
      </c>
      <c r="AY80" s="195">
        <v>0.5</v>
      </c>
      <c r="BA80" s="195">
        <v>0.61</v>
      </c>
      <c r="BB80" s="195">
        <v>0.62</v>
      </c>
      <c r="BC80" s="195">
        <v>0.48</v>
      </c>
      <c r="BD80" s="195">
        <v>0.49</v>
      </c>
      <c r="BE80" s="195">
        <v>0.49</v>
      </c>
      <c r="BF80" s="195">
        <v>0.5</v>
      </c>
      <c r="BG80" s="195">
        <v>0.5</v>
      </c>
    </row>
    <row r="81" spans="2:59" x14ac:dyDescent="0.25">
      <c r="B81" s="206"/>
      <c r="C81" s="197" t="s">
        <v>56</v>
      </c>
      <c r="D81" s="98" t="s">
        <v>152</v>
      </c>
      <c r="E81" s="195">
        <v>1.1299999999999999</v>
      </c>
      <c r="F81" s="195">
        <v>1.1399999999999999</v>
      </c>
      <c r="G81" s="195">
        <v>1.26</v>
      </c>
      <c r="H81" s="195">
        <v>1.46</v>
      </c>
      <c r="I81" s="195">
        <v>1.2</v>
      </c>
      <c r="J81" s="195">
        <v>1.17</v>
      </c>
      <c r="K81" s="195">
        <v>1.21</v>
      </c>
      <c r="L81" s="195">
        <v>1.2</v>
      </c>
      <c r="M81" s="195">
        <v>1.1000000000000001</v>
      </c>
      <c r="N81" s="195">
        <v>1.01</v>
      </c>
      <c r="O81" s="195">
        <v>0.93</v>
      </c>
      <c r="P81" s="195">
        <v>0.99</v>
      </c>
      <c r="Q81" s="195">
        <v>0.84</v>
      </c>
      <c r="R81" s="195">
        <v>0.84</v>
      </c>
      <c r="T81" s="195">
        <v>0.89</v>
      </c>
      <c r="U81" s="195">
        <v>0.79</v>
      </c>
      <c r="V81" s="195">
        <v>0.72</v>
      </c>
      <c r="W81" s="195">
        <v>0.69</v>
      </c>
      <c r="X81" s="195">
        <v>0.7</v>
      </c>
      <c r="Y81" s="195">
        <v>0.73</v>
      </c>
      <c r="Z81" s="195">
        <v>0.76</v>
      </c>
      <c r="AA81" s="195">
        <v>0.81</v>
      </c>
      <c r="AC81" s="195">
        <v>0.79</v>
      </c>
      <c r="AD81" s="195">
        <v>0.7</v>
      </c>
      <c r="AE81" s="195">
        <v>0.65</v>
      </c>
      <c r="AF81" s="195">
        <v>0.64</v>
      </c>
      <c r="AG81" s="195">
        <v>0.64</v>
      </c>
      <c r="AH81" s="195">
        <v>0.64</v>
      </c>
      <c r="AI81" s="195">
        <v>0.66</v>
      </c>
      <c r="AK81" s="195">
        <v>0.79</v>
      </c>
      <c r="AL81" s="195">
        <v>0.7</v>
      </c>
      <c r="AM81" s="195">
        <v>0.65</v>
      </c>
      <c r="AN81" s="195">
        <v>0.64</v>
      </c>
      <c r="AO81" s="195">
        <v>0.64</v>
      </c>
      <c r="AP81" s="195">
        <v>0.64</v>
      </c>
      <c r="AQ81" s="195">
        <v>0.66</v>
      </c>
      <c r="AS81" s="195">
        <v>0.78</v>
      </c>
      <c r="AT81" s="195">
        <v>0.68</v>
      </c>
      <c r="AU81" s="195">
        <v>0.62</v>
      </c>
      <c r="AV81" s="195">
        <v>0.56999999999999995</v>
      </c>
      <c r="AW81" s="195">
        <v>0.53</v>
      </c>
      <c r="AX81" s="195">
        <v>0.53</v>
      </c>
      <c r="AY81" s="195">
        <v>0.53</v>
      </c>
      <c r="BA81" s="195">
        <v>0.78</v>
      </c>
      <c r="BB81" s="195">
        <v>0.68</v>
      </c>
      <c r="BC81" s="195">
        <v>0.62</v>
      </c>
      <c r="BD81" s="195">
        <v>0.56999999999999995</v>
      </c>
      <c r="BE81" s="195">
        <v>0.53</v>
      </c>
      <c r="BF81" s="195">
        <v>0.53</v>
      </c>
      <c r="BG81" s="195">
        <v>0.53</v>
      </c>
    </row>
    <row r="82" spans="2:59" x14ac:dyDescent="0.25">
      <c r="B82" s="206"/>
      <c r="C82" s="197" t="s">
        <v>57</v>
      </c>
      <c r="D82" s="98" t="s">
        <v>152</v>
      </c>
      <c r="E82" s="195">
        <v>9.8800000000000008</v>
      </c>
      <c r="F82" s="195">
        <v>10.050000000000001</v>
      </c>
      <c r="G82" s="195">
        <v>10.11</v>
      </c>
      <c r="H82" s="195">
        <v>10.37</v>
      </c>
      <c r="I82" s="195">
        <v>10.52</v>
      </c>
      <c r="J82" s="195">
        <v>10.54</v>
      </c>
      <c r="K82" s="195">
        <v>10.44</v>
      </c>
      <c r="L82" s="195">
        <v>10.039999999999999</v>
      </c>
      <c r="M82" s="195">
        <v>10.27</v>
      </c>
      <c r="N82" s="195">
        <v>8.32</v>
      </c>
      <c r="O82" s="195">
        <v>9.06</v>
      </c>
      <c r="P82" s="195">
        <v>9.32</v>
      </c>
      <c r="Q82" s="195">
        <v>8.73</v>
      </c>
      <c r="R82" s="195">
        <v>7.9</v>
      </c>
      <c r="T82" s="195">
        <v>9.07</v>
      </c>
      <c r="U82" s="195">
        <v>7.47</v>
      </c>
      <c r="V82" s="195">
        <v>5.28</v>
      </c>
      <c r="W82" s="195">
        <v>3.73</v>
      </c>
      <c r="X82" s="195">
        <v>2.72</v>
      </c>
      <c r="Y82" s="195">
        <v>2.19</v>
      </c>
      <c r="Z82" s="195">
        <v>1.95</v>
      </c>
      <c r="AA82" s="195">
        <v>1.81</v>
      </c>
      <c r="AC82" s="195">
        <v>7.37</v>
      </c>
      <c r="AD82" s="195">
        <v>5.0999999999999996</v>
      </c>
      <c r="AE82" s="195">
        <v>3.54</v>
      </c>
      <c r="AF82" s="195">
        <v>2.5499999999999998</v>
      </c>
      <c r="AG82" s="195">
        <v>2.08</v>
      </c>
      <c r="AH82" s="195">
        <v>1.87</v>
      </c>
      <c r="AI82" s="195">
        <v>1.76</v>
      </c>
      <c r="AK82" s="195">
        <v>7.37</v>
      </c>
      <c r="AL82" s="195">
        <v>5.0999999999999996</v>
      </c>
      <c r="AM82" s="195">
        <v>3.54</v>
      </c>
      <c r="AN82" s="195">
        <v>2.5499999999999998</v>
      </c>
      <c r="AO82" s="195">
        <v>2.08</v>
      </c>
      <c r="AP82" s="195">
        <v>1.87</v>
      </c>
      <c r="AQ82" s="195">
        <v>1.76</v>
      </c>
      <c r="AS82" s="195">
        <v>7.38</v>
      </c>
      <c r="AT82" s="195">
        <v>5.01</v>
      </c>
      <c r="AU82" s="195">
        <v>3.39</v>
      </c>
      <c r="AV82" s="195">
        <v>2.37</v>
      </c>
      <c r="AW82" s="195">
        <v>1.86</v>
      </c>
      <c r="AX82" s="195">
        <v>1.67</v>
      </c>
      <c r="AY82" s="195">
        <v>1.55</v>
      </c>
      <c r="BA82" s="195">
        <v>7.38</v>
      </c>
      <c r="BB82" s="195">
        <v>5.01</v>
      </c>
      <c r="BC82" s="195">
        <v>3.39</v>
      </c>
      <c r="BD82" s="195">
        <v>2.37</v>
      </c>
      <c r="BE82" s="195">
        <v>1.86</v>
      </c>
      <c r="BF82" s="195">
        <v>1.67</v>
      </c>
      <c r="BG82" s="195">
        <v>1.55</v>
      </c>
    </row>
    <row r="83" spans="2:59" x14ac:dyDescent="0.25">
      <c r="B83" s="206"/>
      <c r="C83" s="197" t="s">
        <v>58</v>
      </c>
      <c r="D83" s="98" t="s">
        <v>152</v>
      </c>
      <c r="E83" s="195">
        <v>0</v>
      </c>
      <c r="F83" s="195">
        <v>0</v>
      </c>
      <c r="G83" s="195">
        <v>0</v>
      </c>
      <c r="H83" s="195">
        <v>0</v>
      </c>
      <c r="I83" s="195">
        <v>0</v>
      </c>
      <c r="J83" s="195">
        <v>0</v>
      </c>
      <c r="K83" s="195">
        <v>0</v>
      </c>
      <c r="L83" s="195">
        <v>0</v>
      </c>
      <c r="M83" s="195">
        <v>0</v>
      </c>
      <c r="N83" s="195">
        <v>0</v>
      </c>
      <c r="O83" s="195">
        <v>0</v>
      </c>
      <c r="P83" s="195">
        <v>0</v>
      </c>
      <c r="Q83" s="195">
        <v>0</v>
      </c>
      <c r="R83" s="195">
        <v>0</v>
      </c>
      <c r="T83" s="195">
        <v>0</v>
      </c>
      <c r="U83" s="195">
        <v>0</v>
      </c>
      <c r="V83" s="195">
        <v>0</v>
      </c>
      <c r="W83" s="195">
        <v>0</v>
      </c>
      <c r="X83" s="195">
        <v>0</v>
      </c>
      <c r="Y83" s="195">
        <v>0</v>
      </c>
      <c r="Z83" s="195">
        <v>0</v>
      </c>
      <c r="AA83" s="195">
        <v>0</v>
      </c>
      <c r="AC83" s="195">
        <v>0</v>
      </c>
      <c r="AD83" s="195">
        <v>0</v>
      </c>
      <c r="AE83" s="195">
        <v>0</v>
      </c>
      <c r="AF83" s="195">
        <v>0</v>
      </c>
      <c r="AG83" s="195">
        <v>0</v>
      </c>
      <c r="AH83" s="195">
        <v>0</v>
      </c>
      <c r="AI83" s="195">
        <v>0</v>
      </c>
      <c r="AK83" s="195">
        <v>0</v>
      </c>
      <c r="AL83" s="195">
        <v>0</v>
      </c>
      <c r="AM83" s="195">
        <v>0</v>
      </c>
      <c r="AN83" s="195">
        <v>0</v>
      </c>
      <c r="AO83" s="195">
        <v>0</v>
      </c>
      <c r="AP83" s="195">
        <v>0</v>
      </c>
      <c r="AQ83" s="195">
        <v>0</v>
      </c>
      <c r="AS83" s="195">
        <v>0</v>
      </c>
      <c r="AT83" s="195">
        <v>0</v>
      </c>
      <c r="AU83" s="195">
        <v>0</v>
      </c>
      <c r="AV83" s="195">
        <v>0</v>
      </c>
      <c r="AW83" s="195">
        <v>0</v>
      </c>
      <c r="AX83" s="195">
        <v>0</v>
      </c>
      <c r="AY83" s="195">
        <v>0</v>
      </c>
      <c r="BA83" s="195">
        <v>0</v>
      </c>
      <c r="BB83" s="195">
        <v>0</v>
      </c>
      <c r="BC83" s="195">
        <v>0</v>
      </c>
      <c r="BD83" s="195">
        <v>0</v>
      </c>
      <c r="BE83" s="195">
        <v>0</v>
      </c>
      <c r="BF83" s="195">
        <v>0</v>
      </c>
      <c r="BG83" s="195">
        <v>0</v>
      </c>
    </row>
    <row r="84" spans="2:59" x14ac:dyDescent="0.25">
      <c r="B84" s="206"/>
      <c r="C84" s="196" t="s">
        <v>59</v>
      </c>
      <c r="D84" s="98" t="s">
        <v>152</v>
      </c>
      <c r="E84" s="195">
        <v>0.03</v>
      </c>
      <c r="F84" s="195">
        <v>0.03</v>
      </c>
      <c r="G84" s="195">
        <v>0.03</v>
      </c>
      <c r="H84" s="195">
        <v>0.03</v>
      </c>
      <c r="I84" s="195">
        <v>0.03</v>
      </c>
      <c r="J84" s="195">
        <v>0.04</v>
      </c>
      <c r="K84" s="195">
        <v>0.03</v>
      </c>
      <c r="L84" s="195">
        <v>0.03</v>
      </c>
      <c r="M84" s="195">
        <v>0.03</v>
      </c>
      <c r="N84" s="195">
        <v>0.02</v>
      </c>
      <c r="O84" s="195">
        <v>0.02</v>
      </c>
      <c r="P84" s="195">
        <v>0.03</v>
      </c>
      <c r="Q84" s="195">
        <v>0.03</v>
      </c>
      <c r="R84" s="195">
        <v>0.05</v>
      </c>
      <c r="T84" s="195">
        <v>0.03</v>
      </c>
      <c r="U84" s="195">
        <v>0.05</v>
      </c>
      <c r="V84" s="195">
        <v>0.05</v>
      </c>
      <c r="W84" s="195">
        <v>0.05</v>
      </c>
      <c r="X84" s="195">
        <v>0.05</v>
      </c>
      <c r="Y84" s="195">
        <v>0.05</v>
      </c>
      <c r="Z84" s="195">
        <v>0.05</v>
      </c>
      <c r="AA84" s="195">
        <v>0.05</v>
      </c>
      <c r="AC84" s="195">
        <v>0.05</v>
      </c>
      <c r="AD84" s="195">
        <v>0.05</v>
      </c>
      <c r="AE84" s="195">
        <v>0.05</v>
      </c>
      <c r="AF84" s="195">
        <v>0.05</v>
      </c>
      <c r="AG84" s="195">
        <v>0.05</v>
      </c>
      <c r="AH84" s="195">
        <v>0.05</v>
      </c>
      <c r="AI84" s="195">
        <v>0.05</v>
      </c>
      <c r="AK84" s="195">
        <v>0.05</v>
      </c>
      <c r="AL84" s="195">
        <v>0.05</v>
      </c>
      <c r="AM84" s="195">
        <v>0.05</v>
      </c>
      <c r="AN84" s="195">
        <v>0.05</v>
      </c>
      <c r="AO84" s="195">
        <v>0.05</v>
      </c>
      <c r="AP84" s="195">
        <v>0.05</v>
      </c>
      <c r="AQ84" s="195">
        <v>0.05</v>
      </c>
      <c r="AS84" s="195">
        <v>0.05</v>
      </c>
      <c r="AT84" s="195">
        <v>0.05</v>
      </c>
      <c r="AU84" s="195">
        <v>0.08</v>
      </c>
      <c r="AV84" s="195">
        <v>0.08</v>
      </c>
      <c r="AW84" s="195">
        <v>0.03</v>
      </c>
      <c r="AX84" s="195">
        <v>0.01</v>
      </c>
      <c r="AY84" s="195">
        <v>0</v>
      </c>
      <c r="BA84" s="195">
        <v>0.05</v>
      </c>
      <c r="BB84" s="195">
        <v>0.05</v>
      </c>
      <c r="BC84" s="195">
        <v>0.08</v>
      </c>
      <c r="BD84" s="195">
        <v>0.08</v>
      </c>
      <c r="BE84" s="195">
        <v>0.03</v>
      </c>
      <c r="BF84" s="195">
        <v>0.01</v>
      </c>
      <c r="BG84" s="195">
        <v>0</v>
      </c>
    </row>
    <row r="85" spans="2:59" x14ac:dyDescent="0.25">
      <c r="B85" s="206"/>
      <c r="C85" s="194" t="s">
        <v>60</v>
      </c>
      <c r="D85" s="98" t="s">
        <v>152</v>
      </c>
      <c r="E85" s="195">
        <v>0.77</v>
      </c>
      <c r="F85" s="195">
        <v>0.73</v>
      </c>
      <c r="G85" s="195">
        <v>0.74</v>
      </c>
      <c r="H85" s="195">
        <v>0.55000000000000004</v>
      </c>
      <c r="I85" s="195">
        <v>0.36</v>
      </c>
      <c r="J85" s="195">
        <v>0.33</v>
      </c>
      <c r="K85" s="195">
        <v>0.28999999999999998</v>
      </c>
      <c r="L85" s="195">
        <v>0.28999999999999998</v>
      </c>
      <c r="M85" s="195">
        <v>0.27</v>
      </c>
      <c r="N85" s="195">
        <v>0.27</v>
      </c>
      <c r="O85" s="195">
        <v>0.3</v>
      </c>
      <c r="P85" s="195">
        <v>0.31</v>
      </c>
      <c r="Q85" s="195">
        <v>0.35</v>
      </c>
      <c r="R85" s="195">
        <v>0.4</v>
      </c>
      <c r="T85" s="195">
        <v>0.35</v>
      </c>
      <c r="U85" s="195">
        <v>0.37</v>
      </c>
      <c r="V85" s="195">
        <v>0.38</v>
      </c>
      <c r="W85" s="195">
        <v>0.39</v>
      </c>
      <c r="X85" s="195">
        <v>0.4</v>
      </c>
      <c r="Y85" s="195">
        <v>0.41</v>
      </c>
      <c r="Z85" s="195">
        <v>0.43</v>
      </c>
      <c r="AA85" s="195">
        <v>0.44</v>
      </c>
      <c r="AC85" s="195">
        <v>0.37</v>
      </c>
      <c r="AD85" s="195">
        <v>0.38</v>
      </c>
      <c r="AE85" s="195">
        <v>0.39</v>
      </c>
      <c r="AF85" s="195">
        <v>0.4</v>
      </c>
      <c r="AG85" s="195">
        <v>0.38</v>
      </c>
      <c r="AH85" s="195">
        <v>0.39</v>
      </c>
      <c r="AI85" s="195">
        <v>0.41</v>
      </c>
      <c r="AK85" s="195">
        <v>0.37</v>
      </c>
      <c r="AL85" s="195">
        <v>0.38</v>
      </c>
      <c r="AM85" s="195">
        <v>0.39</v>
      </c>
      <c r="AN85" s="195">
        <v>0.4</v>
      </c>
      <c r="AO85" s="195">
        <v>0.38</v>
      </c>
      <c r="AP85" s="195">
        <v>0.39</v>
      </c>
      <c r="AQ85" s="195">
        <v>0.41</v>
      </c>
      <c r="AS85" s="195">
        <v>0.37</v>
      </c>
      <c r="AT85" s="195">
        <v>0.38</v>
      </c>
      <c r="AU85" s="195">
        <v>0.39</v>
      </c>
      <c r="AV85" s="195">
        <v>0.4</v>
      </c>
      <c r="AW85" s="195">
        <v>0.38</v>
      </c>
      <c r="AX85" s="195">
        <v>0.39</v>
      </c>
      <c r="AY85" s="195">
        <v>0.41</v>
      </c>
      <c r="BA85" s="195">
        <v>0.37</v>
      </c>
      <c r="BB85" s="195">
        <v>0.38</v>
      </c>
      <c r="BC85" s="195">
        <v>0.39</v>
      </c>
      <c r="BD85" s="195">
        <v>0.4</v>
      </c>
      <c r="BE85" s="195">
        <v>0.38</v>
      </c>
      <c r="BF85" s="195">
        <v>0.39</v>
      </c>
      <c r="BG85" s="195">
        <v>0.41</v>
      </c>
    </row>
    <row r="86" spans="2:59" x14ac:dyDescent="0.25">
      <c r="B86" s="206"/>
      <c r="C86" s="198" t="s">
        <v>61</v>
      </c>
      <c r="D86" s="98" t="s">
        <v>152</v>
      </c>
      <c r="E86" s="195">
        <v>0.12</v>
      </c>
      <c r="F86" s="195">
        <v>0.11</v>
      </c>
      <c r="G86" s="195">
        <v>0.12</v>
      </c>
      <c r="H86" s="195">
        <v>0.12</v>
      </c>
      <c r="I86" s="195">
        <v>0.12</v>
      </c>
      <c r="J86" s="195">
        <v>0.12</v>
      </c>
      <c r="K86" s="195">
        <v>0.11</v>
      </c>
      <c r="L86" s="195">
        <v>0.12</v>
      </c>
      <c r="M86" s="195">
        <v>0.12</v>
      </c>
      <c r="N86" s="195">
        <v>0.12</v>
      </c>
      <c r="O86" s="195">
        <v>0.12</v>
      </c>
      <c r="P86" s="195">
        <v>0.12</v>
      </c>
      <c r="Q86" s="195">
        <v>0.12</v>
      </c>
      <c r="R86" s="195">
        <v>0.12</v>
      </c>
      <c r="T86" s="195">
        <v>0.12</v>
      </c>
      <c r="U86" s="195">
        <v>0.12</v>
      </c>
      <c r="V86" s="195">
        <v>0.12</v>
      </c>
      <c r="W86" s="195">
        <v>0.12</v>
      </c>
      <c r="X86" s="195">
        <v>0.11</v>
      </c>
      <c r="Y86" s="195">
        <v>0.11</v>
      </c>
      <c r="Z86" s="195">
        <v>0.11</v>
      </c>
      <c r="AA86" s="195">
        <v>0.11</v>
      </c>
      <c r="AC86" s="195">
        <v>0.12</v>
      </c>
      <c r="AD86" s="195">
        <v>0.12</v>
      </c>
      <c r="AE86" s="195">
        <v>0.12</v>
      </c>
      <c r="AF86" s="195">
        <v>0.11</v>
      </c>
      <c r="AG86" s="195">
        <v>0.11</v>
      </c>
      <c r="AH86" s="195">
        <v>0.11</v>
      </c>
      <c r="AI86" s="195">
        <v>0.11</v>
      </c>
      <c r="AK86" s="195">
        <v>0.12</v>
      </c>
      <c r="AL86" s="195">
        <v>0.12</v>
      </c>
      <c r="AM86" s="195">
        <v>0.12</v>
      </c>
      <c r="AN86" s="195">
        <v>0.11</v>
      </c>
      <c r="AO86" s="195">
        <v>0.11</v>
      </c>
      <c r="AP86" s="195">
        <v>0.11</v>
      </c>
      <c r="AQ86" s="195">
        <v>0.11</v>
      </c>
      <c r="AS86" s="195">
        <v>0.12</v>
      </c>
      <c r="AT86" s="195">
        <v>0.12</v>
      </c>
      <c r="AU86" s="195">
        <v>0.12</v>
      </c>
      <c r="AV86" s="195">
        <v>0.11</v>
      </c>
      <c r="AW86" s="195">
        <v>0.11</v>
      </c>
      <c r="AX86" s="195">
        <v>0.11</v>
      </c>
      <c r="AY86" s="195">
        <v>0.11</v>
      </c>
      <c r="BA86" s="195">
        <v>0.12</v>
      </c>
      <c r="BB86" s="195">
        <v>0.12</v>
      </c>
      <c r="BC86" s="195">
        <v>0.12</v>
      </c>
      <c r="BD86" s="195">
        <v>0.11</v>
      </c>
      <c r="BE86" s="195">
        <v>0.11</v>
      </c>
      <c r="BF86" s="195">
        <v>0.11</v>
      </c>
      <c r="BG86" s="195">
        <v>0.11</v>
      </c>
    </row>
    <row r="87" spans="2:59" x14ac:dyDescent="0.25">
      <c r="B87" s="206"/>
      <c r="C87" s="194" t="s">
        <v>62</v>
      </c>
      <c r="D87" s="98" t="s">
        <v>152</v>
      </c>
      <c r="E87" s="195">
        <v>0.13</v>
      </c>
      <c r="F87" s="195">
        <v>0.13</v>
      </c>
      <c r="G87" s="195">
        <v>0.13</v>
      </c>
      <c r="H87" s="195">
        <v>0.13</v>
      </c>
      <c r="I87" s="195">
        <v>0.13</v>
      </c>
      <c r="J87" s="195">
        <v>0.11</v>
      </c>
      <c r="K87" s="195">
        <v>0.13</v>
      </c>
      <c r="L87" s="195">
        <v>0.12</v>
      </c>
      <c r="M87" s="195">
        <v>0.12</v>
      </c>
      <c r="N87" s="195">
        <v>0.11</v>
      </c>
      <c r="O87" s="195">
        <v>0.12</v>
      </c>
      <c r="P87" s="195">
        <v>0.13</v>
      </c>
      <c r="Q87" s="195">
        <v>0.14000000000000001</v>
      </c>
      <c r="R87" s="195">
        <v>0.13</v>
      </c>
      <c r="T87" s="195">
        <v>0.14000000000000001</v>
      </c>
      <c r="U87" s="195">
        <v>0.13</v>
      </c>
      <c r="V87" s="195">
        <v>0.13</v>
      </c>
      <c r="W87" s="195">
        <v>0.13</v>
      </c>
      <c r="X87" s="195">
        <v>0.14000000000000001</v>
      </c>
      <c r="Y87" s="195">
        <v>0.14000000000000001</v>
      </c>
      <c r="Z87" s="195">
        <v>0.14000000000000001</v>
      </c>
      <c r="AA87" s="195">
        <v>0.14000000000000001</v>
      </c>
      <c r="AC87" s="195">
        <v>0.13</v>
      </c>
      <c r="AD87" s="195">
        <v>0.13</v>
      </c>
      <c r="AE87" s="195">
        <v>0.13</v>
      </c>
      <c r="AF87" s="195">
        <v>0.14000000000000001</v>
      </c>
      <c r="AG87" s="195">
        <v>0.14000000000000001</v>
      </c>
      <c r="AH87" s="195">
        <v>0.14000000000000001</v>
      </c>
      <c r="AI87" s="195">
        <v>0.14000000000000001</v>
      </c>
      <c r="AK87" s="195">
        <v>0.13</v>
      </c>
      <c r="AL87" s="195">
        <v>0.13</v>
      </c>
      <c r="AM87" s="195">
        <v>0.13</v>
      </c>
      <c r="AN87" s="195">
        <v>0.14000000000000001</v>
      </c>
      <c r="AO87" s="195">
        <v>0.14000000000000001</v>
      </c>
      <c r="AP87" s="195">
        <v>0.14000000000000001</v>
      </c>
      <c r="AQ87" s="195">
        <v>0.14000000000000001</v>
      </c>
      <c r="AS87" s="195">
        <v>0.13</v>
      </c>
      <c r="AT87" s="195">
        <v>0.13</v>
      </c>
      <c r="AU87" s="195">
        <v>0.13</v>
      </c>
      <c r="AV87" s="195">
        <v>0.14000000000000001</v>
      </c>
      <c r="AW87" s="195">
        <v>0.14000000000000001</v>
      </c>
      <c r="AX87" s="195">
        <v>0.14000000000000001</v>
      </c>
      <c r="AY87" s="195">
        <v>0.14000000000000001</v>
      </c>
      <c r="BA87" s="195">
        <v>0.13</v>
      </c>
      <c r="BB87" s="195">
        <v>0.13</v>
      </c>
      <c r="BC87" s="195">
        <v>0.13</v>
      </c>
      <c r="BD87" s="195">
        <v>0.14000000000000001</v>
      </c>
      <c r="BE87" s="195">
        <v>0.14000000000000001</v>
      </c>
      <c r="BF87" s="195">
        <v>0.14000000000000001</v>
      </c>
      <c r="BG87" s="195">
        <v>0.14000000000000001</v>
      </c>
    </row>
    <row r="88" spans="2:59" x14ac:dyDescent="0.25">
      <c r="B88" s="206"/>
      <c r="C88" s="199" t="s">
        <v>153</v>
      </c>
      <c r="D88" s="98" t="s">
        <v>152</v>
      </c>
      <c r="E88" s="200">
        <v>13.8</v>
      </c>
      <c r="F88" s="200">
        <v>13.73</v>
      </c>
      <c r="G88" s="200">
        <v>13.75</v>
      </c>
      <c r="H88" s="200">
        <v>14.27</v>
      </c>
      <c r="I88" s="200">
        <v>13.63</v>
      </c>
      <c r="J88" s="200">
        <v>13.52</v>
      </c>
      <c r="K88" s="200">
        <v>13.38</v>
      </c>
      <c r="L88" s="200">
        <v>12.88</v>
      </c>
      <c r="M88" s="200">
        <v>13.02</v>
      </c>
      <c r="N88" s="200">
        <v>11.07</v>
      </c>
      <c r="O88" s="200">
        <v>11.75</v>
      </c>
      <c r="P88" s="200">
        <v>12.05</v>
      </c>
      <c r="Q88" s="200">
        <v>11.53</v>
      </c>
      <c r="R88" s="200">
        <v>10.77</v>
      </c>
      <c r="T88" s="200">
        <v>11.58</v>
      </c>
      <c r="U88" s="200">
        <v>9.83</v>
      </c>
      <c r="V88" s="200">
        <v>7.56</v>
      </c>
      <c r="W88" s="200">
        <v>5.87</v>
      </c>
      <c r="X88" s="200">
        <v>4.8600000000000003</v>
      </c>
      <c r="Y88" s="200">
        <v>4.29</v>
      </c>
      <c r="Z88" s="200">
        <v>4.12</v>
      </c>
      <c r="AA88" s="200">
        <v>4.04</v>
      </c>
      <c r="AC88" s="200">
        <v>9.7200000000000006</v>
      </c>
      <c r="AD88" s="200">
        <v>7.38</v>
      </c>
      <c r="AE88" s="200">
        <v>5.62</v>
      </c>
      <c r="AF88" s="200">
        <v>4.6100000000000003</v>
      </c>
      <c r="AG88" s="200">
        <v>4.13</v>
      </c>
      <c r="AH88" s="200">
        <v>3.96</v>
      </c>
      <c r="AI88" s="200">
        <v>3.9</v>
      </c>
      <c r="AK88" s="200">
        <v>9.7200000000000006</v>
      </c>
      <c r="AL88" s="200">
        <v>7.38</v>
      </c>
      <c r="AM88" s="200">
        <v>5.62</v>
      </c>
      <c r="AN88" s="200">
        <v>4.62</v>
      </c>
      <c r="AO88" s="200">
        <v>4.1500000000000004</v>
      </c>
      <c r="AP88" s="200">
        <v>3.98</v>
      </c>
      <c r="AQ88" s="200">
        <v>3.92</v>
      </c>
      <c r="AS88" s="200">
        <v>9.73</v>
      </c>
      <c r="AT88" s="200">
        <v>7.25</v>
      </c>
      <c r="AU88" s="200">
        <v>5.42</v>
      </c>
      <c r="AV88" s="200">
        <v>4.41</v>
      </c>
      <c r="AW88" s="200">
        <v>3.82</v>
      </c>
      <c r="AX88" s="200">
        <v>3.65</v>
      </c>
      <c r="AY88" s="200">
        <v>3.54</v>
      </c>
      <c r="BA88" s="200">
        <v>9.73</v>
      </c>
      <c r="BB88" s="200">
        <v>7.25</v>
      </c>
      <c r="BC88" s="200">
        <v>5.42</v>
      </c>
      <c r="BD88" s="200">
        <v>4.42</v>
      </c>
      <c r="BE88" s="200">
        <v>3.83</v>
      </c>
      <c r="BF88" s="200">
        <v>3.67</v>
      </c>
      <c r="BG88" s="200">
        <v>3.56</v>
      </c>
    </row>
    <row r="94" spans="2:59" x14ac:dyDescent="0.25">
      <c r="AC94" s="195"/>
      <c r="AD94" s="195"/>
      <c r="AE94" s="195"/>
      <c r="AF94" s="195"/>
      <c r="AG94" s="195"/>
      <c r="AH94" s="195"/>
      <c r="AI94" s="195"/>
      <c r="AK94" s="195"/>
      <c r="AL94" s="195"/>
      <c r="AM94" s="195"/>
      <c r="AN94" s="195"/>
      <c r="AO94" s="195"/>
      <c r="AP94" s="195"/>
      <c r="AQ94" s="195"/>
      <c r="AS94" s="195"/>
      <c r="AT94" s="195"/>
      <c r="AU94" s="195"/>
      <c r="AV94" s="195"/>
      <c r="AW94" s="195"/>
      <c r="AX94" s="195"/>
      <c r="AY94" s="195"/>
      <c r="BA94" s="195"/>
      <c r="BB94" s="195"/>
      <c r="BC94" s="195"/>
      <c r="BD94" s="195"/>
      <c r="BE94" s="195"/>
      <c r="BF94" s="195"/>
      <c r="BG94" s="195"/>
    </row>
    <row r="95" spans="2:59" x14ac:dyDescent="0.25">
      <c r="AC95" s="195"/>
      <c r="AD95" s="195"/>
      <c r="AE95" s="195"/>
      <c r="AF95" s="195"/>
      <c r="AG95" s="195"/>
      <c r="AH95" s="195"/>
      <c r="AI95" s="195"/>
      <c r="AK95" s="195"/>
      <c r="AL95" s="195"/>
      <c r="AM95" s="195"/>
      <c r="AN95" s="195"/>
      <c r="AO95" s="195"/>
      <c r="AP95" s="195"/>
      <c r="AQ95" s="195"/>
      <c r="AS95" s="195"/>
      <c r="AT95" s="195"/>
      <c r="AU95" s="195"/>
      <c r="AV95" s="195"/>
      <c r="AW95" s="195"/>
      <c r="AX95" s="195"/>
      <c r="AY95" s="195"/>
      <c r="BA95" s="195"/>
      <c r="BB95" s="195"/>
      <c r="BC95" s="195"/>
      <c r="BD95" s="195"/>
      <c r="BE95" s="195"/>
      <c r="BF95" s="195"/>
      <c r="BG95" s="195"/>
    </row>
    <row r="96" spans="2:59" x14ac:dyDescent="0.25">
      <c r="AC96" s="195"/>
      <c r="AD96" s="195"/>
      <c r="AE96" s="195"/>
      <c r="AF96" s="195"/>
      <c r="AG96" s="195"/>
      <c r="AH96" s="195"/>
      <c r="AI96" s="195"/>
      <c r="AK96" s="195"/>
      <c r="AL96" s="195"/>
      <c r="AM96" s="195"/>
      <c r="AN96" s="195"/>
      <c r="AO96" s="195"/>
      <c r="AP96" s="195"/>
      <c r="AQ96" s="195"/>
      <c r="AS96" s="195"/>
      <c r="AT96" s="195"/>
      <c r="AU96" s="195"/>
      <c r="AV96" s="195"/>
      <c r="AW96" s="195"/>
      <c r="AX96" s="195"/>
      <c r="AY96" s="195"/>
      <c r="BA96" s="195"/>
      <c r="BB96" s="195"/>
      <c r="BC96" s="195"/>
      <c r="BD96" s="195"/>
      <c r="BE96" s="195"/>
      <c r="BF96" s="195"/>
      <c r="BG96" s="195"/>
    </row>
    <row r="97" spans="29:59" x14ac:dyDescent="0.25">
      <c r="AC97" s="195"/>
      <c r="AD97" s="195"/>
      <c r="AE97" s="195"/>
      <c r="AF97" s="195"/>
      <c r="AG97" s="195"/>
      <c r="AH97" s="195"/>
      <c r="AI97" s="195"/>
      <c r="AK97" s="195"/>
      <c r="AL97" s="195"/>
      <c r="AM97" s="195"/>
      <c r="AN97" s="195"/>
      <c r="AO97" s="195"/>
      <c r="AP97" s="195"/>
      <c r="AQ97" s="195"/>
      <c r="AS97" s="195"/>
      <c r="AT97" s="195"/>
      <c r="AU97" s="195"/>
      <c r="AV97" s="195"/>
      <c r="AW97" s="195"/>
      <c r="AX97" s="195"/>
      <c r="AY97" s="195"/>
      <c r="BA97" s="195"/>
      <c r="BB97" s="195"/>
      <c r="BC97" s="195"/>
      <c r="BD97" s="195"/>
      <c r="BE97" s="195"/>
      <c r="BF97" s="195"/>
      <c r="BG97" s="195"/>
    </row>
  </sheetData>
  <dataValidations count="1">
    <dataValidation allowBlank="1" showInputMessage="1" showErrorMessage="1" sqref="C9:C19 C60:C70 C26:C36 C43:C53 C77:C87"/>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9"/>
  <sheetViews>
    <sheetView workbookViewId="0">
      <pane xSplit="4" ySplit="6" topLeftCell="E22" activePane="bottomRight" state="frozen"/>
      <selection pane="topRight" activeCell="E1" sqref="E1"/>
      <selection pane="bottomLeft" activeCell="A6" sqref="A6"/>
      <selection pane="bottomRight" activeCell="B2" sqref="B2"/>
    </sheetView>
  </sheetViews>
  <sheetFormatPr defaultRowHeight="15" x14ac:dyDescent="0.25"/>
  <cols>
    <col min="3" max="3" width="92.28515625" bestFit="1" customWidth="1"/>
  </cols>
  <sheetData>
    <row r="1" spans="1:72" ht="96" customHeight="1" x14ac:dyDescent="0.25">
      <c r="A1" s="10"/>
      <c r="B1" s="10"/>
      <c r="C1" s="10"/>
    </row>
    <row r="2" spans="1:72" ht="18" x14ac:dyDescent="0.25">
      <c r="B2" s="43" t="s">
        <v>111</v>
      </c>
      <c r="C2" s="22"/>
      <c r="D2" s="23"/>
      <c r="E2" s="23"/>
      <c r="F2" s="23"/>
      <c r="G2" s="23"/>
      <c r="H2" s="23"/>
      <c r="I2" s="23"/>
      <c r="J2" s="23"/>
      <c r="K2" s="23"/>
      <c r="L2" s="23"/>
      <c r="M2" s="23"/>
      <c r="N2" s="23"/>
      <c r="O2" s="23"/>
      <c r="P2" s="23"/>
      <c r="Q2" s="23"/>
      <c r="R2" s="23"/>
      <c r="T2" s="22"/>
      <c r="U2" s="22"/>
      <c r="V2" s="22"/>
      <c r="W2" s="22"/>
      <c r="X2" s="22"/>
      <c r="Y2" s="22"/>
      <c r="Z2" s="22"/>
      <c r="AA2" s="22"/>
      <c r="AC2" s="22"/>
      <c r="AD2" s="22"/>
      <c r="AE2" s="22"/>
      <c r="AF2" s="22"/>
      <c r="AG2" s="22"/>
      <c r="AH2" s="22"/>
      <c r="AI2" s="22"/>
      <c r="AK2" s="22"/>
      <c r="AL2" s="22"/>
      <c r="AM2" s="22"/>
      <c r="AN2" s="22"/>
      <c r="AO2" s="22"/>
      <c r="AP2" s="22"/>
      <c r="AQ2" s="22"/>
      <c r="AS2" s="22"/>
      <c r="AT2" s="22"/>
      <c r="AU2" s="22"/>
      <c r="AV2" s="22"/>
      <c r="AW2" s="22"/>
      <c r="AX2" s="22"/>
      <c r="AY2" s="22"/>
      <c r="BA2" s="22"/>
      <c r="BB2" s="22"/>
      <c r="BC2" s="22"/>
      <c r="BD2" s="22"/>
      <c r="BE2" s="22"/>
      <c r="BF2" s="22"/>
      <c r="BG2" s="22"/>
      <c r="BI2" s="22"/>
      <c r="BJ2" s="22"/>
      <c r="BK2" s="22"/>
      <c r="BL2" s="22"/>
      <c r="BM2" s="22"/>
      <c r="BN2" s="22"/>
      <c r="BO2" s="22"/>
    </row>
    <row r="3" spans="1:72" x14ac:dyDescent="0.25">
      <c r="A3" s="25"/>
      <c r="B3" s="55" t="s">
        <v>89</v>
      </c>
      <c r="C3" s="36"/>
      <c r="D3" s="26"/>
      <c r="F3" s="38"/>
      <c r="G3" s="38"/>
      <c r="H3" s="38"/>
      <c r="I3" s="38"/>
      <c r="J3" s="38"/>
      <c r="K3" s="38"/>
      <c r="L3" s="38"/>
      <c r="M3" s="38"/>
      <c r="N3" s="38"/>
      <c r="O3" s="38"/>
      <c r="P3" s="38"/>
      <c r="Q3" s="38"/>
      <c r="R3" s="38"/>
      <c r="T3" s="39"/>
      <c r="V3" s="40"/>
      <c r="W3" s="40"/>
      <c r="X3" s="40"/>
      <c r="Y3" s="40"/>
      <c r="Z3" s="40"/>
      <c r="AA3" s="40"/>
      <c r="AC3" s="40"/>
      <c r="AD3" s="40"/>
      <c r="AE3" s="40"/>
      <c r="AF3" s="40"/>
      <c r="AG3" s="40"/>
      <c r="AH3" s="40"/>
      <c r="AI3" s="40"/>
      <c r="AK3" s="40"/>
      <c r="AL3" s="40"/>
      <c r="AM3" s="40"/>
      <c r="AN3" s="40"/>
      <c r="AO3" s="40"/>
      <c r="AP3" s="40"/>
      <c r="AQ3" s="40"/>
      <c r="AS3" s="40"/>
      <c r="AT3" s="40"/>
      <c r="AU3" s="40"/>
      <c r="AV3" s="40"/>
      <c r="AW3" s="40"/>
      <c r="AX3" s="40"/>
      <c r="AY3" s="40"/>
      <c r="BA3" s="40"/>
      <c r="BB3" s="40"/>
      <c r="BC3" s="40"/>
      <c r="BD3" s="40"/>
      <c r="BE3" s="40"/>
      <c r="BF3" s="40"/>
      <c r="BG3" s="40"/>
      <c r="BI3" s="40"/>
      <c r="BJ3" s="40"/>
      <c r="BK3" s="40"/>
      <c r="BL3" s="40"/>
      <c r="BM3" s="40"/>
      <c r="BN3" s="40"/>
      <c r="BO3" s="40"/>
    </row>
    <row r="4" spans="1:72" x14ac:dyDescent="0.25">
      <c r="A4" s="25"/>
      <c r="B4" s="55"/>
      <c r="C4" s="36"/>
      <c r="D4" s="26"/>
      <c r="E4" s="37" t="s">
        <v>65</v>
      </c>
      <c r="F4" s="38"/>
      <c r="G4" s="38"/>
      <c r="H4" s="38"/>
      <c r="I4" s="38"/>
      <c r="J4" s="38"/>
      <c r="K4" s="38"/>
      <c r="L4" s="38"/>
      <c r="M4" s="38"/>
      <c r="N4" s="38"/>
      <c r="O4" s="38"/>
      <c r="P4" s="38"/>
      <c r="Q4" s="38"/>
      <c r="R4" s="38"/>
      <c r="T4" s="39"/>
      <c r="U4" s="37" t="s">
        <v>63</v>
      </c>
      <c r="V4" s="40"/>
      <c r="W4" s="40"/>
      <c r="X4" s="40"/>
      <c r="Y4" s="40"/>
      <c r="Z4" s="40"/>
      <c r="AA4" s="40"/>
      <c r="AC4" s="40"/>
      <c r="AD4" s="40"/>
      <c r="AE4" s="40"/>
      <c r="AF4" s="40"/>
      <c r="AG4" s="40"/>
      <c r="AH4" s="40"/>
      <c r="AI4" s="40"/>
      <c r="AK4" s="40"/>
      <c r="AL4" s="40"/>
      <c r="AM4" s="40"/>
      <c r="AN4" s="40"/>
      <c r="AO4" s="40"/>
      <c r="AP4" s="40"/>
      <c r="AQ4" s="40"/>
      <c r="AS4" s="40"/>
      <c r="AT4" s="40"/>
      <c r="AU4" s="40"/>
      <c r="AV4" s="40"/>
      <c r="AW4" s="40"/>
      <c r="AX4" s="40"/>
      <c r="AY4" s="40"/>
      <c r="BA4" s="40"/>
      <c r="BB4" s="40"/>
      <c r="BC4" s="40"/>
      <c r="BD4" s="40"/>
      <c r="BE4" s="40"/>
      <c r="BF4" s="40"/>
      <c r="BG4" s="40"/>
      <c r="BI4" s="40"/>
      <c r="BJ4" s="40"/>
      <c r="BK4" s="40"/>
      <c r="BL4" s="40"/>
      <c r="BM4" s="40"/>
      <c r="BN4" s="40"/>
      <c r="BO4" s="40"/>
    </row>
    <row r="5" spans="1:72" x14ac:dyDescent="0.25">
      <c r="A5" s="25"/>
      <c r="B5" s="134"/>
      <c r="C5" s="135"/>
      <c r="D5" s="136"/>
      <c r="E5" s="137"/>
      <c r="F5" s="138"/>
      <c r="G5" s="138"/>
      <c r="H5" s="138"/>
      <c r="I5" s="138"/>
      <c r="J5" s="138"/>
      <c r="K5" s="138"/>
      <c r="L5" s="138"/>
      <c r="M5" s="138"/>
      <c r="N5" s="138"/>
      <c r="O5" s="138"/>
      <c r="P5" s="138"/>
      <c r="Q5" s="138"/>
      <c r="R5" s="138"/>
      <c r="S5" s="139"/>
      <c r="T5" s="140"/>
      <c r="U5" s="141" t="s">
        <v>68</v>
      </c>
      <c r="V5" s="141"/>
      <c r="W5" s="141"/>
      <c r="X5" s="141"/>
      <c r="Y5" s="141"/>
      <c r="Z5" s="141"/>
      <c r="AA5" s="141"/>
      <c r="AB5" s="139"/>
      <c r="AC5" s="141" t="s">
        <v>67</v>
      </c>
      <c r="AD5" s="141"/>
      <c r="AE5" s="141"/>
      <c r="AF5" s="141"/>
      <c r="AG5" s="141"/>
      <c r="AH5" s="141"/>
      <c r="AI5" s="141"/>
      <c r="AJ5" s="139"/>
      <c r="AK5" s="141" t="s">
        <v>69</v>
      </c>
      <c r="AL5" s="141"/>
      <c r="AM5" s="141"/>
      <c r="AN5" s="141"/>
      <c r="AO5" s="141"/>
      <c r="AP5" s="141"/>
      <c r="AQ5" s="141"/>
      <c r="AR5" s="139"/>
      <c r="AS5" s="141" t="s">
        <v>70</v>
      </c>
      <c r="AT5" s="141"/>
      <c r="AU5" s="141"/>
      <c r="AV5" s="141"/>
      <c r="AW5" s="141"/>
      <c r="AX5" s="141"/>
      <c r="AY5" s="141"/>
      <c r="AZ5" s="139"/>
      <c r="BA5" s="141" t="s">
        <v>71</v>
      </c>
      <c r="BB5" s="141"/>
      <c r="BC5" s="141"/>
      <c r="BD5" s="141"/>
      <c r="BE5" s="141"/>
      <c r="BF5" s="141"/>
      <c r="BG5" s="141"/>
      <c r="BH5" s="139"/>
      <c r="BI5" s="141" t="s">
        <v>72</v>
      </c>
      <c r="BJ5" s="141"/>
      <c r="BK5" s="141"/>
      <c r="BL5" s="141"/>
      <c r="BM5" s="141"/>
      <c r="BN5" s="141"/>
      <c r="BO5" s="141"/>
    </row>
    <row r="6" spans="1:72" x14ac:dyDescent="0.25">
      <c r="A6" s="24"/>
      <c r="B6" s="27"/>
      <c r="C6" s="27"/>
      <c r="D6" s="27"/>
      <c r="E6" s="27">
        <v>2005</v>
      </c>
      <c r="F6" s="27">
        <v>2006</v>
      </c>
      <c r="G6" s="27">
        <v>2007</v>
      </c>
      <c r="H6" s="27">
        <v>2008</v>
      </c>
      <c r="I6" s="27">
        <v>2009</v>
      </c>
      <c r="J6" s="27">
        <v>2010</v>
      </c>
      <c r="K6" s="27">
        <v>2011</v>
      </c>
      <c r="L6" s="27">
        <v>2012</v>
      </c>
      <c r="M6" s="27">
        <v>2013</v>
      </c>
      <c r="N6" s="27">
        <v>2014</v>
      </c>
      <c r="O6" s="27">
        <v>2015</v>
      </c>
      <c r="P6" s="27">
        <v>2016</v>
      </c>
      <c r="Q6" s="27">
        <v>2017</v>
      </c>
      <c r="R6" s="27">
        <v>2018</v>
      </c>
      <c r="S6" s="139"/>
      <c r="T6" s="27">
        <v>2017</v>
      </c>
      <c r="U6" s="27">
        <v>2020</v>
      </c>
      <c r="V6" s="27">
        <v>2025</v>
      </c>
      <c r="W6" s="27">
        <v>2030</v>
      </c>
      <c r="X6" s="27">
        <v>2035</v>
      </c>
      <c r="Y6" s="27">
        <v>2040</v>
      </c>
      <c r="Z6" s="27">
        <v>2045</v>
      </c>
      <c r="AA6" s="27">
        <v>2050</v>
      </c>
      <c r="AB6" s="139"/>
      <c r="AC6" s="27">
        <v>2020</v>
      </c>
      <c r="AD6" s="27">
        <v>2025</v>
      </c>
      <c r="AE6" s="27">
        <v>2030</v>
      </c>
      <c r="AF6" s="27">
        <v>2035</v>
      </c>
      <c r="AG6" s="27">
        <v>2040</v>
      </c>
      <c r="AH6" s="27">
        <v>2045</v>
      </c>
      <c r="AI6" s="27">
        <v>2050</v>
      </c>
      <c r="AJ6" s="139"/>
      <c r="AK6" s="27">
        <v>2020</v>
      </c>
      <c r="AL6" s="27">
        <v>2025</v>
      </c>
      <c r="AM6" s="27">
        <v>2030</v>
      </c>
      <c r="AN6" s="27">
        <v>2035</v>
      </c>
      <c r="AO6" s="27">
        <v>2040</v>
      </c>
      <c r="AP6" s="27">
        <v>2045</v>
      </c>
      <c r="AQ6" s="27">
        <v>2050</v>
      </c>
      <c r="AR6" s="139"/>
      <c r="AS6" s="27">
        <v>2020</v>
      </c>
      <c r="AT6" s="27">
        <v>2025</v>
      </c>
      <c r="AU6" s="27">
        <v>2030</v>
      </c>
      <c r="AV6" s="27">
        <v>2035</v>
      </c>
      <c r="AW6" s="27">
        <v>2040</v>
      </c>
      <c r="AX6" s="27">
        <v>2045</v>
      </c>
      <c r="AY6" s="27">
        <v>2050</v>
      </c>
      <c r="AZ6" s="139"/>
      <c r="BA6" s="27">
        <v>2020</v>
      </c>
      <c r="BB6" s="27">
        <v>2025</v>
      </c>
      <c r="BC6" s="27">
        <v>2030</v>
      </c>
      <c r="BD6" s="27">
        <v>2035</v>
      </c>
      <c r="BE6" s="27">
        <v>2040</v>
      </c>
      <c r="BF6" s="27">
        <v>2045</v>
      </c>
      <c r="BG6" s="27">
        <v>2050</v>
      </c>
      <c r="BH6" s="139"/>
      <c r="BI6" s="27">
        <v>2020</v>
      </c>
      <c r="BJ6" s="27">
        <v>2025</v>
      </c>
      <c r="BK6" s="27">
        <v>2030</v>
      </c>
      <c r="BL6" s="27">
        <v>2035</v>
      </c>
      <c r="BM6" s="27">
        <v>2040</v>
      </c>
      <c r="BN6" s="27">
        <v>2045</v>
      </c>
      <c r="BO6" s="27">
        <v>2050</v>
      </c>
    </row>
    <row r="7" spans="1:72" ht="22.5" customHeight="1" x14ac:dyDescent="0.25">
      <c r="A7" s="24"/>
      <c r="B7" s="299" t="s">
        <v>115</v>
      </c>
      <c r="C7" s="299"/>
      <c r="D7" s="27"/>
      <c r="E7" s="27"/>
      <c r="F7" s="27"/>
      <c r="G7" s="27"/>
      <c r="H7" s="27"/>
      <c r="I7" s="27"/>
      <c r="J7" s="27"/>
      <c r="K7" s="27"/>
      <c r="L7" s="27"/>
      <c r="M7" s="27"/>
      <c r="N7" s="27"/>
      <c r="O7" s="27"/>
      <c r="P7" s="27"/>
      <c r="Q7" s="27"/>
      <c r="R7" s="27"/>
      <c r="S7" s="139"/>
      <c r="T7" s="27"/>
      <c r="U7" s="27"/>
      <c r="V7" s="27"/>
      <c r="W7" s="27"/>
      <c r="X7" s="27"/>
      <c r="Y7" s="27"/>
      <c r="Z7" s="27"/>
      <c r="AA7" s="27"/>
      <c r="AB7" s="139"/>
      <c r="AC7" s="27"/>
      <c r="AD7" s="27"/>
      <c r="AE7" s="27"/>
      <c r="AF7" s="27"/>
      <c r="AG7" s="27"/>
      <c r="AH7" s="27"/>
      <c r="AI7" s="27"/>
      <c r="AJ7" s="139"/>
      <c r="AK7" s="27"/>
      <c r="AL7" s="27"/>
      <c r="AM7" s="27"/>
      <c r="AN7" s="27"/>
      <c r="AO7" s="27"/>
      <c r="AP7" s="27"/>
      <c r="AQ7" s="27"/>
      <c r="AR7" s="139"/>
      <c r="AS7" s="27"/>
      <c r="AT7" s="27"/>
      <c r="AU7" s="27"/>
      <c r="AV7" s="27"/>
      <c r="AW7" s="27"/>
      <c r="AX7" s="27"/>
      <c r="AY7" s="27"/>
      <c r="AZ7" s="139"/>
      <c r="BA7" s="27"/>
      <c r="BB7" s="27"/>
      <c r="BC7" s="27"/>
      <c r="BD7" s="27"/>
      <c r="BE7" s="27"/>
      <c r="BF7" s="27"/>
      <c r="BG7" s="27"/>
      <c r="BH7" s="139"/>
      <c r="BI7" s="27"/>
      <c r="BJ7" s="27"/>
      <c r="BK7" s="27"/>
      <c r="BL7" s="27"/>
      <c r="BM7" s="27"/>
      <c r="BN7" s="27"/>
      <c r="BO7" s="27"/>
    </row>
    <row r="8" spans="1:72" x14ac:dyDescent="0.25">
      <c r="C8" s="131" t="s">
        <v>90</v>
      </c>
      <c r="D8" s="132"/>
      <c r="E8" s="132"/>
      <c r="F8" s="132"/>
      <c r="G8" s="132"/>
      <c r="H8" s="132"/>
      <c r="I8" s="132"/>
      <c r="J8" s="132"/>
      <c r="K8" s="132"/>
      <c r="L8" s="132"/>
      <c r="M8" s="132"/>
      <c r="N8" s="132"/>
      <c r="O8" s="132"/>
      <c r="P8" s="132"/>
      <c r="Q8" s="132"/>
      <c r="R8" s="132"/>
      <c r="T8" s="132"/>
      <c r="U8" s="132"/>
      <c r="V8" s="132"/>
      <c r="W8" s="132"/>
      <c r="X8" s="132"/>
      <c r="Y8" s="132"/>
      <c r="Z8" s="132"/>
      <c r="AA8" s="132"/>
      <c r="AC8" s="133"/>
      <c r="AD8" s="133"/>
      <c r="AE8" s="133"/>
      <c r="AF8" s="133"/>
      <c r="AG8" s="133"/>
      <c r="AH8" s="133"/>
      <c r="AI8" s="133"/>
      <c r="AK8" s="133"/>
      <c r="AL8" s="133"/>
      <c r="AM8" s="133"/>
      <c r="AN8" s="133"/>
      <c r="AO8" s="133"/>
      <c r="AP8" s="133"/>
      <c r="AQ8" s="133"/>
      <c r="AS8" s="133"/>
      <c r="AT8" s="133"/>
      <c r="AU8" s="133"/>
      <c r="AV8" s="133"/>
      <c r="AW8" s="133"/>
      <c r="AX8" s="133"/>
      <c r="AY8" s="133"/>
      <c r="BA8" s="133"/>
      <c r="BB8" s="133"/>
      <c r="BC8" s="133"/>
      <c r="BD8" s="133"/>
      <c r="BE8" s="133"/>
      <c r="BF8" s="133"/>
      <c r="BG8" s="133"/>
      <c r="BI8" s="133"/>
      <c r="BJ8" s="133"/>
      <c r="BK8" s="133"/>
      <c r="BL8" s="133"/>
      <c r="BM8" s="133"/>
      <c r="BN8" s="133"/>
      <c r="BO8" s="133"/>
    </row>
    <row r="9" spans="1:72" x14ac:dyDescent="0.25">
      <c r="C9" s="30" t="s">
        <v>91</v>
      </c>
      <c r="D9" s="101" t="s">
        <v>92</v>
      </c>
      <c r="E9" s="119"/>
      <c r="F9" s="118"/>
      <c r="G9" s="118"/>
      <c r="H9" s="118"/>
      <c r="I9" s="118"/>
      <c r="J9" s="118"/>
      <c r="K9" s="118"/>
      <c r="L9" s="118"/>
      <c r="M9" s="118"/>
      <c r="N9" s="118"/>
      <c r="O9" s="118"/>
      <c r="P9" s="118"/>
      <c r="Q9" s="118"/>
      <c r="R9" s="118"/>
      <c r="T9" s="32"/>
      <c r="U9" s="32">
        <v>6.5068844633578244</v>
      </c>
      <c r="V9" s="32">
        <v>2.9372932570702912</v>
      </c>
      <c r="W9" s="32">
        <v>8.3741253468800263</v>
      </c>
      <c r="X9" s="32">
        <v>8.0019446832489542</v>
      </c>
      <c r="Y9" s="32">
        <v>7.3090487710217964</v>
      </c>
      <c r="Z9" s="32">
        <v>8.9195514861340595</v>
      </c>
      <c r="AA9" s="32">
        <v>6.7022579997430212</v>
      </c>
      <c r="AC9" s="32">
        <v>5.8110263077970279</v>
      </c>
      <c r="AD9" s="32">
        <v>5.1201812427914923</v>
      </c>
      <c r="AE9" s="32">
        <v>6.2788232806005144</v>
      </c>
      <c r="AF9" s="32">
        <v>2.463013392697758</v>
      </c>
      <c r="AG9" s="32">
        <v>6.3859548861705902</v>
      </c>
      <c r="AH9" s="32">
        <v>6.6815992603301781</v>
      </c>
      <c r="AI9" s="32">
        <v>9.149576904807855</v>
      </c>
      <c r="AK9" s="32">
        <v>5.8110263077970279</v>
      </c>
      <c r="AL9" s="32">
        <v>5.1201812427914923</v>
      </c>
      <c r="AM9" s="32">
        <v>6.2788232806005144</v>
      </c>
      <c r="AN9" s="32">
        <v>7.5449413413643311</v>
      </c>
      <c r="AO9" s="32">
        <v>6.8806431069392557</v>
      </c>
      <c r="AP9" s="32">
        <v>10.753605708925949</v>
      </c>
      <c r="AQ9" s="32">
        <v>10.1500536799236</v>
      </c>
      <c r="AS9" s="32">
        <v>2.9443389629180299</v>
      </c>
      <c r="AT9" s="32">
        <v>6.7363684469519427</v>
      </c>
      <c r="AU9" s="32">
        <v>7.7343837093295873</v>
      </c>
      <c r="AV9" s="32">
        <v>2.149294014517126</v>
      </c>
      <c r="AW9" s="32">
        <v>8.5672419425761639</v>
      </c>
      <c r="AX9" s="32">
        <v>3.8979734312393228</v>
      </c>
      <c r="AY9" s="32">
        <v>5.5175137917948947</v>
      </c>
      <c r="BA9" s="32">
        <v>2.9443389629180299</v>
      </c>
      <c r="BB9" s="32">
        <v>6.7363684469519427</v>
      </c>
      <c r="BC9" s="32">
        <v>7.7343837093295873</v>
      </c>
      <c r="BD9" s="32">
        <v>6.9431049255419213</v>
      </c>
      <c r="BE9" s="32">
        <v>10.60959822591524</v>
      </c>
      <c r="BF9" s="32">
        <v>10.488717718393859</v>
      </c>
      <c r="BG9" s="32">
        <v>8.7315676435484466</v>
      </c>
      <c r="BI9" s="32">
        <v>6.5068844633578244</v>
      </c>
      <c r="BJ9" s="32">
        <v>2.9372932570702912</v>
      </c>
      <c r="BK9" s="32">
        <v>8.3741253468800263</v>
      </c>
      <c r="BL9" s="32">
        <v>8.0019446832489542</v>
      </c>
      <c r="BM9" s="32">
        <v>7.3090487710217964</v>
      </c>
      <c r="BN9" s="32">
        <v>8.9195514861340595</v>
      </c>
      <c r="BO9" s="32">
        <v>6.7022579997430212</v>
      </c>
    </row>
    <row r="10" spans="1:72" x14ac:dyDescent="0.25">
      <c r="C10" s="30" t="s">
        <v>141</v>
      </c>
      <c r="D10" s="101" t="s">
        <v>256</v>
      </c>
      <c r="E10" s="120"/>
      <c r="F10" s="32"/>
      <c r="G10" s="32"/>
      <c r="H10" s="32"/>
      <c r="I10" s="32"/>
      <c r="J10" s="32"/>
      <c r="K10" s="32"/>
      <c r="L10" s="32"/>
      <c r="M10" s="32"/>
      <c r="N10" s="32"/>
      <c r="O10" s="32"/>
      <c r="P10" s="32"/>
      <c r="Q10" s="32"/>
      <c r="R10" s="32"/>
      <c r="T10" s="32"/>
      <c r="U10" s="32">
        <v>665.45918522417048</v>
      </c>
      <c r="V10" s="32">
        <v>334.60199674867869</v>
      </c>
      <c r="W10" s="32">
        <v>1053.1088359065659</v>
      </c>
      <c r="X10" s="32">
        <v>1301.4444449859709</v>
      </c>
      <c r="Y10" s="32">
        <v>1062.923100962794</v>
      </c>
      <c r="Z10" s="32">
        <v>1141.864961816493</v>
      </c>
      <c r="AA10" s="32">
        <v>817.00937243713872</v>
      </c>
      <c r="AC10" s="32">
        <v>641.14297232825083</v>
      </c>
      <c r="AD10" s="32">
        <v>584.78126095716743</v>
      </c>
      <c r="AE10" s="32">
        <v>761.01476097673094</v>
      </c>
      <c r="AF10" s="32">
        <v>262.18722077408739</v>
      </c>
      <c r="AG10" s="32">
        <v>661.74542951659316</v>
      </c>
      <c r="AH10" s="32">
        <v>1151.3450196054159</v>
      </c>
      <c r="AI10" s="32">
        <v>1494.677808044748</v>
      </c>
      <c r="AK10" s="32">
        <v>641.14297232825049</v>
      </c>
      <c r="AL10" s="32">
        <v>584.78126095716732</v>
      </c>
      <c r="AM10" s="32">
        <v>761.01476097673128</v>
      </c>
      <c r="AN10" s="32">
        <v>987.97775684955866</v>
      </c>
      <c r="AO10" s="32">
        <v>907.73696556841196</v>
      </c>
      <c r="AP10" s="32">
        <v>1498.52583904423</v>
      </c>
      <c r="AQ10" s="32">
        <v>1472.1051664608749</v>
      </c>
      <c r="AS10" s="32">
        <v>365.87737045518679</v>
      </c>
      <c r="AT10" s="32">
        <v>706.67120445915873</v>
      </c>
      <c r="AU10" s="32">
        <v>972.31892181783667</v>
      </c>
      <c r="AV10" s="32">
        <v>272.03571687537078</v>
      </c>
      <c r="AW10" s="32">
        <v>1141.532996480054</v>
      </c>
      <c r="AX10" s="32">
        <v>625.80936705920885</v>
      </c>
      <c r="AY10" s="32">
        <v>857.30218071989532</v>
      </c>
      <c r="BA10" s="32">
        <v>365.87737045518702</v>
      </c>
      <c r="BB10" s="32">
        <v>706.67120445915907</v>
      </c>
      <c r="BC10" s="32">
        <v>972.31892181783712</v>
      </c>
      <c r="BD10" s="32">
        <v>910.51203393060189</v>
      </c>
      <c r="BE10" s="32">
        <v>1440.585101851296</v>
      </c>
      <c r="BF10" s="32">
        <v>1558.8010931439071</v>
      </c>
      <c r="BG10" s="32">
        <v>1284.278633726404</v>
      </c>
      <c r="BI10" s="32">
        <v>665.45918522417048</v>
      </c>
      <c r="BJ10" s="32">
        <v>334.60199674867869</v>
      </c>
      <c r="BK10" s="32">
        <v>1053.1088359065659</v>
      </c>
      <c r="BL10" s="32">
        <v>1301.4444449859709</v>
      </c>
      <c r="BM10" s="32">
        <v>1062.923100962794</v>
      </c>
      <c r="BN10" s="32">
        <v>1141.864961816493</v>
      </c>
      <c r="BO10" s="32">
        <v>817.00937243713872</v>
      </c>
    </row>
    <row r="11" spans="1:72" x14ac:dyDescent="0.25">
      <c r="C11" s="30" t="s">
        <v>112</v>
      </c>
      <c r="D11" s="101" t="s">
        <v>114</v>
      </c>
      <c r="E11" s="123"/>
      <c r="F11" s="124"/>
      <c r="G11" s="124"/>
      <c r="H11" s="124"/>
      <c r="I11" s="124"/>
      <c r="J11" s="124"/>
      <c r="K11" s="124"/>
      <c r="L11" s="124"/>
      <c r="M11" s="124"/>
      <c r="N11" s="124"/>
      <c r="O11" s="124"/>
      <c r="P11" s="124"/>
      <c r="Q11" s="124"/>
      <c r="R11" s="124"/>
      <c r="T11" s="29"/>
      <c r="U11" s="300" t="s">
        <v>102</v>
      </c>
      <c r="V11" s="300"/>
      <c r="W11" s="300"/>
      <c r="X11" s="300"/>
      <c r="Y11" s="300"/>
      <c r="Z11" s="300"/>
      <c r="AA11" s="300"/>
      <c r="AC11" s="301" t="s">
        <v>102</v>
      </c>
      <c r="AD11" s="302"/>
      <c r="AE11" s="302"/>
      <c r="AF11" s="302"/>
      <c r="AG11" s="302"/>
      <c r="AH11" s="302"/>
      <c r="AI11" s="303"/>
      <c r="AK11" s="301" t="s">
        <v>102</v>
      </c>
      <c r="AL11" s="302"/>
      <c r="AM11" s="302"/>
      <c r="AN11" s="302"/>
      <c r="AO11" s="302"/>
      <c r="AP11" s="302"/>
      <c r="AQ11" s="303"/>
      <c r="AS11" s="301" t="s">
        <v>102</v>
      </c>
      <c r="AT11" s="302"/>
      <c r="AU11" s="302"/>
      <c r="AV11" s="302"/>
      <c r="AW11" s="302"/>
      <c r="AX11" s="302"/>
      <c r="AY11" s="303"/>
      <c r="BA11" s="301" t="s">
        <v>102</v>
      </c>
      <c r="BB11" s="302"/>
      <c r="BC11" s="302"/>
      <c r="BD11" s="302"/>
      <c r="BE11" s="302"/>
      <c r="BF11" s="302"/>
      <c r="BG11" s="303"/>
      <c r="BI11" s="301" t="s">
        <v>109</v>
      </c>
      <c r="BJ11" s="302"/>
      <c r="BK11" s="302"/>
      <c r="BL11" s="302"/>
      <c r="BM11" s="302"/>
      <c r="BN11" s="302"/>
      <c r="BO11" s="303"/>
    </row>
    <row r="12" spans="1:72" x14ac:dyDescent="0.25">
      <c r="C12" s="30" t="s">
        <v>113</v>
      </c>
      <c r="D12" s="101" t="s">
        <v>114</v>
      </c>
      <c r="E12" s="123"/>
      <c r="F12" s="124"/>
      <c r="G12" s="124"/>
      <c r="H12" s="124"/>
      <c r="I12" s="124"/>
      <c r="J12" s="124"/>
      <c r="K12" s="124"/>
      <c r="L12" s="124"/>
      <c r="M12" s="124"/>
      <c r="N12" s="124"/>
      <c r="O12" s="124"/>
      <c r="P12" s="124"/>
      <c r="Q12" s="124"/>
      <c r="R12" s="124"/>
      <c r="T12" s="29"/>
      <c r="U12" s="300" t="s">
        <v>102</v>
      </c>
      <c r="V12" s="300"/>
      <c r="W12" s="300"/>
      <c r="X12" s="300"/>
      <c r="Y12" s="300"/>
      <c r="Z12" s="300"/>
      <c r="AA12" s="300"/>
      <c r="AC12" s="301" t="s">
        <v>102</v>
      </c>
      <c r="AD12" s="302"/>
      <c r="AE12" s="302"/>
      <c r="AF12" s="302"/>
      <c r="AG12" s="302"/>
      <c r="AH12" s="302"/>
      <c r="AI12" s="303"/>
      <c r="AK12" s="301" t="s">
        <v>102</v>
      </c>
      <c r="AL12" s="302"/>
      <c r="AM12" s="302"/>
      <c r="AN12" s="302"/>
      <c r="AO12" s="302"/>
      <c r="AP12" s="302"/>
      <c r="AQ12" s="303"/>
      <c r="AS12" s="301" t="s">
        <v>102</v>
      </c>
      <c r="AT12" s="302"/>
      <c r="AU12" s="302"/>
      <c r="AV12" s="302"/>
      <c r="AW12" s="302"/>
      <c r="AX12" s="302"/>
      <c r="AY12" s="303"/>
      <c r="BA12" s="301" t="s">
        <v>102</v>
      </c>
      <c r="BB12" s="302"/>
      <c r="BC12" s="302"/>
      <c r="BD12" s="302"/>
      <c r="BE12" s="302"/>
      <c r="BF12" s="302"/>
      <c r="BG12" s="303"/>
      <c r="BI12" s="301" t="s">
        <v>109</v>
      </c>
      <c r="BJ12" s="302"/>
      <c r="BK12" s="302"/>
      <c r="BL12" s="302"/>
      <c r="BM12" s="302"/>
      <c r="BN12" s="302"/>
      <c r="BO12" s="303"/>
    </row>
    <row r="13" spans="1:72" x14ac:dyDescent="0.25">
      <c r="C13" s="30" t="s">
        <v>93</v>
      </c>
      <c r="D13" s="101" t="s">
        <v>114</v>
      </c>
      <c r="E13" s="123"/>
      <c r="F13" s="124"/>
      <c r="G13" s="124"/>
      <c r="H13" s="124"/>
      <c r="I13" s="124"/>
      <c r="J13" s="124"/>
      <c r="K13" s="124"/>
      <c r="L13" s="124"/>
      <c r="M13" s="124"/>
      <c r="N13" s="124"/>
      <c r="O13" s="124"/>
      <c r="P13" s="124"/>
      <c r="Q13" s="124"/>
      <c r="R13" s="124"/>
      <c r="T13" s="29"/>
      <c r="U13" s="300" t="s">
        <v>101</v>
      </c>
      <c r="V13" s="300"/>
      <c r="W13" s="300"/>
      <c r="X13" s="300"/>
      <c r="Y13" s="300"/>
      <c r="Z13" s="300"/>
      <c r="AA13" s="300"/>
      <c r="AC13" s="301" t="s">
        <v>101</v>
      </c>
      <c r="AD13" s="302"/>
      <c r="AE13" s="302"/>
      <c r="AF13" s="302"/>
      <c r="AG13" s="302"/>
      <c r="AH13" s="302"/>
      <c r="AI13" s="303"/>
      <c r="AK13" s="301" t="s">
        <v>101</v>
      </c>
      <c r="AL13" s="302"/>
      <c r="AM13" s="302"/>
      <c r="AN13" s="302"/>
      <c r="AO13" s="302"/>
      <c r="AP13" s="302"/>
      <c r="AQ13" s="303"/>
      <c r="AS13" s="301" t="s">
        <v>101</v>
      </c>
      <c r="AT13" s="302"/>
      <c r="AU13" s="302"/>
      <c r="AV13" s="302"/>
      <c r="AW13" s="302"/>
      <c r="AX13" s="302"/>
      <c r="AY13" s="303"/>
      <c r="BA13" s="301" t="s">
        <v>101</v>
      </c>
      <c r="BB13" s="302"/>
      <c r="BC13" s="302"/>
      <c r="BD13" s="302"/>
      <c r="BE13" s="302"/>
      <c r="BF13" s="302"/>
      <c r="BG13" s="303"/>
      <c r="BI13" s="301" t="s">
        <v>109</v>
      </c>
      <c r="BJ13" s="302"/>
      <c r="BK13" s="302"/>
      <c r="BL13" s="302"/>
      <c r="BM13" s="302"/>
      <c r="BN13" s="302"/>
      <c r="BO13" s="303"/>
    </row>
    <row r="14" spans="1:72" x14ac:dyDescent="0.25">
      <c r="C14" s="30" t="s">
        <v>94</v>
      </c>
      <c r="D14" s="101" t="s">
        <v>114</v>
      </c>
      <c r="E14" s="123"/>
      <c r="F14" s="124"/>
      <c r="G14" s="124"/>
      <c r="H14" s="124"/>
      <c r="I14" s="124"/>
      <c r="J14" s="124"/>
      <c r="K14" s="124"/>
      <c r="L14" s="124"/>
      <c r="M14" s="124"/>
      <c r="N14" s="124"/>
      <c r="O14" s="124"/>
      <c r="P14" s="124"/>
      <c r="Q14" s="124"/>
      <c r="R14" s="124"/>
      <c r="T14" s="29"/>
      <c r="U14" s="300" t="s">
        <v>101</v>
      </c>
      <c r="V14" s="300"/>
      <c r="W14" s="300"/>
      <c r="X14" s="300"/>
      <c r="Y14" s="300"/>
      <c r="Z14" s="300"/>
      <c r="AA14" s="300"/>
      <c r="AC14" s="301" t="s">
        <v>101</v>
      </c>
      <c r="AD14" s="302"/>
      <c r="AE14" s="302"/>
      <c r="AF14" s="302"/>
      <c r="AG14" s="302"/>
      <c r="AH14" s="302"/>
      <c r="AI14" s="303"/>
      <c r="AK14" s="301" t="s">
        <v>101</v>
      </c>
      <c r="AL14" s="302"/>
      <c r="AM14" s="302"/>
      <c r="AN14" s="302"/>
      <c r="AO14" s="302"/>
      <c r="AP14" s="302"/>
      <c r="AQ14" s="303"/>
      <c r="AS14" s="301" t="s">
        <v>101</v>
      </c>
      <c r="AT14" s="302"/>
      <c r="AU14" s="302"/>
      <c r="AV14" s="302"/>
      <c r="AW14" s="302"/>
      <c r="AX14" s="302"/>
      <c r="AY14" s="303"/>
      <c r="BA14" s="301" t="s">
        <v>101</v>
      </c>
      <c r="BB14" s="302"/>
      <c r="BC14" s="302"/>
      <c r="BD14" s="302"/>
      <c r="BE14" s="302"/>
      <c r="BF14" s="302"/>
      <c r="BG14" s="303"/>
      <c r="BI14" s="301" t="s">
        <v>109</v>
      </c>
      <c r="BJ14" s="302"/>
      <c r="BK14" s="302"/>
      <c r="BL14" s="302"/>
      <c r="BM14" s="302"/>
      <c r="BN14" s="302"/>
      <c r="BO14" s="303"/>
    </row>
    <row r="15" spans="1:72" x14ac:dyDescent="0.25">
      <c r="C15" s="30" t="s">
        <v>100</v>
      </c>
      <c r="D15" s="101" t="s">
        <v>114</v>
      </c>
      <c r="E15" s="123"/>
      <c r="F15" s="124"/>
      <c r="G15" s="124"/>
      <c r="H15" s="124"/>
      <c r="I15" s="124"/>
      <c r="J15" s="124"/>
      <c r="K15" s="124"/>
      <c r="L15" s="124"/>
      <c r="M15" s="124"/>
      <c r="N15" s="124"/>
      <c r="O15" s="124"/>
      <c r="P15" s="124"/>
      <c r="Q15" s="124"/>
      <c r="R15" s="124"/>
      <c r="T15" s="29"/>
      <c r="U15" s="300" t="s">
        <v>101</v>
      </c>
      <c r="V15" s="300"/>
      <c r="W15" s="300"/>
      <c r="X15" s="300"/>
      <c r="Y15" s="300"/>
      <c r="Z15" s="300"/>
      <c r="AA15" s="300"/>
      <c r="AC15" s="301" t="s">
        <v>101</v>
      </c>
      <c r="AD15" s="302"/>
      <c r="AE15" s="302"/>
      <c r="AF15" s="302"/>
      <c r="AG15" s="302"/>
      <c r="AH15" s="302"/>
      <c r="AI15" s="303"/>
      <c r="AK15" s="301" t="s">
        <v>101</v>
      </c>
      <c r="AL15" s="302"/>
      <c r="AM15" s="302"/>
      <c r="AN15" s="302"/>
      <c r="AO15" s="302"/>
      <c r="AP15" s="302"/>
      <c r="AQ15" s="303"/>
      <c r="AS15" s="301" t="s">
        <v>101</v>
      </c>
      <c r="AT15" s="302"/>
      <c r="AU15" s="302"/>
      <c r="AV15" s="302"/>
      <c r="AW15" s="302"/>
      <c r="AX15" s="302"/>
      <c r="AY15" s="303"/>
      <c r="BA15" s="301" t="s">
        <v>101</v>
      </c>
      <c r="BB15" s="302"/>
      <c r="BC15" s="302"/>
      <c r="BD15" s="302"/>
      <c r="BE15" s="302"/>
      <c r="BF15" s="302"/>
      <c r="BG15" s="303"/>
      <c r="BI15" s="301" t="s">
        <v>109</v>
      </c>
      <c r="BJ15" s="302"/>
      <c r="BK15" s="302"/>
      <c r="BL15" s="302"/>
      <c r="BM15" s="302"/>
      <c r="BN15" s="302"/>
      <c r="BO15" s="303"/>
    </row>
    <row r="16" spans="1:72" x14ac:dyDescent="0.25">
      <c r="A16" s="20"/>
      <c r="B16" s="20"/>
      <c r="C16" s="128"/>
      <c r="D16" s="129"/>
      <c r="E16" s="125"/>
      <c r="F16" s="126"/>
      <c r="G16" s="126"/>
      <c r="H16" s="126"/>
      <c r="I16" s="126"/>
      <c r="J16" s="126"/>
      <c r="K16" s="126"/>
      <c r="L16" s="126"/>
      <c r="M16" s="126"/>
      <c r="N16" s="126"/>
      <c r="O16" s="126"/>
      <c r="P16" s="126"/>
      <c r="Q16" s="126"/>
      <c r="R16" s="126"/>
      <c r="S16" s="20"/>
      <c r="T16" s="23"/>
      <c r="U16" s="127"/>
      <c r="V16" s="127"/>
      <c r="W16" s="127"/>
      <c r="X16" s="127"/>
      <c r="Y16" s="127"/>
      <c r="Z16" s="127"/>
      <c r="AA16" s="127"/>
      <c r="AB16" s="20"/>
      <c r="AC16" s="127"/>
      <c r="AD16" s="127"/>
      <c r="AE16" s="127"/>
      <c r="AF16" s="127"/>
      <c r="AG16" s="127"/>
      <c r="AH16" s="127"/>
      <c r="AI16" s="127"/>
      <c r="AK16" s="127"/>
      <c r="AL16" s="127"/>
      <c r="AM16" s="127"/>
      <c r="AN16" s="127"/>
      <c r="AO16" s="127"/>
      <c r="AP16" s="127"/>
      <c r="AQ16" s="127"/>
      <c r="AS16" s="127"/>
      <c r="AT16" s="127"/>
      <c r="AU16" s="127"/>
      <c r="AV16" s="127"/>
      <c r="AW16" s="127"/>
      <c r="AX16" s="127"/>
      <c r="AY16" s="127"/>
      <c r="BA16" s="127"/>
      <c r="BB16" s="127"/>
      <c r="BC16" s="127"/>
      <c r="BD16" s="127"/>
      <c r="BE16" s="127"/>
      <c r="BF16" s="127"/>
      <c r="BG16" s="127"/>
      <c r="BI16" s="127"/>
      <c r="BJ16" s="127"/>
      <c r="BK16" s="127"/>
      <c r="BL16" s="127"/>
      <c r="BM16" s="127"/>
      <c r="BN16" s="127"/>
      <c r="BO16" s="127"/>
      <c r="BP16" s="20"/>
      <c r="BQ16" s="20"/>
      <c r="BR16" s="20"/>
      <c r="BS16" s="20"/>
      <c r="BT16" s="20"/>
    </row>
    <row r="17" spans="1:72" x14ac:dyDescent="0.25">
      <c r="A17" s="20"/>
      <c r="B17" s="20"/>
      <c r="C17" s="28" t="s">
        <v>103</v>
      </c>
      <c r="D17" s="29"/>
      <c r="E17" s="29"/>
      <c r="F17" s="29"/>
      <c r="G17" s="29"/>
      <c r="H17" s="29"/>
      <c r="I17" s="29"/>
      <c r="J17" s="29"/>
      <c r="K17" s="29"/>
      <c r="L17" s="29"/>
      <c r="M17" s="29"/>
      <c r="N17" s="29"/>
      <c r="O17" s="29"/>
      <c r="P17" s="29"/>
      <c r="Q17" s="29"/>
      <c r="R17" s="29"/>
      <c r="T17" s="29"/>
      <c r="U17" s="29"/>
      <c r="V17" s="29"/>
      <c r="W17" s="29"/>
      <c r="X17" s="29"/>
      <c r="Y17" s="29"/>
      <c r="Z17" s="29"/>
      <c r="AA17" s="29"/>
      <c r="AC17" s="122"/>
      <c r="AD17" s="122"/>
      <c r="AE17" s="122"/>
      <c r="AF17" s="122"/>
      <c r="AG17" s="122"/>
      <c r="AH17" s="122"/>
      <c r="AI17" s="122"/>
      <c r="AK17" s="122"/>
      <c r="AL17" s="122"/>
      <c r="AM17" s="122"/>
      <c r="AN17" s="122"/>
      <c r="AO17" s="122"/>
      <c r="AP17" s="122"/>
      <c r="AQ17" s="122"/>
      <c r="AS17" s="122"/>
      <c r="AT17" s="122"/>
      <c r="AU17" s="122"/>
      <c r="AV17" s="122"/>
      <c r="AW17" s="122"/>
      <c r="AX17" s="122"/>
      <c r="AY17" s="122"/>
      <c r="BA17" s="122"/>
      <c r="BB17" s="122"/>
      <c r="BC17" s="122"/>
      <c r="BD17" s="122"/>
      <c r="BE17" s="122"/>
      <c r="BF17" s="122"/>
      <c r="BG17" s="122"/>
      <c r="BI17" s="122"/>
      <c r="BJ17" s="122"/>
      <c r="BK17" s="122"/>
      <c r="BL17" s="122"/>
      <c r="BM17" s="122"/>
      <c r="BN17" s="122"/>
      <c r="BO17" s="122"/>
      <c r="BP17" s="20"/>
      <c r="BQ17" s="20"/>
      <c r="BR17" s="20"/>
      <c r="BS17" s="20"/>
      <c r="BT17" s="20"/>
    </row>
    <row r="18" spans="1:72" x14ac:dyDescent="0.25">
      <c r="C18" s="150" t="s">
        <v>181</v>
      </c>
      <c r="D18" s="101" t="s">
        <v>6</v>
      </c>
      <c r="E18" s="119">
        <v>0.51800000000000002</v>
      </c>
      <c r="F18" s="118">
        <v>0.51400000000000001</v>
      </c>
      <c r="G18" s="118">
        <v>0.52</v>
      </c>
      <c r="H18" s="118">
        <v>0.54799999999999993</v>
      </c>
      <c r="I18" s="118">
        <v>0.47</v>
      </c>
      <c r="J18" s="118">
        <v>0.48200000000000004</v>
      </c>
      <c r="K18" s="118">
        <v>0.47100000000000003</v>
      </c>
      <c r="L18" s="118">
        <v>0.50600000000000001</v>
      </c>
      <c r="M18" s="118">
        <v>0.46600000000000003</v>
      </c>
      <c r="N18" s="118">
        <v>0.439</v>
      </c>
      <c r="O18" s="118">
        <v>0.47499999999999998</v>
      </c>
      <c r="P18" s="118">
        <v>0.46700000000000003</v>
      </c>
      <c r="Q18" s="118">
        <v>0.48200000000000004</v>
      </c>
      <c r="R18" s="118">
        <v>0.47899999999999998</v>
      </c>
      <c r="T18" s="118">
        <v>0.47357476506068508</v>
      </c>
      <c r="U18" s="118">
        <v>0.48089894534511596</v>
      </c>
      <c r="V18" s="118">
        <v>0.48863817578275298</v>
      </c>
      <c r="W18" s="118">
        <v>0.53431252464615264</v>
      </c>
      <c r="X18" s="118">
        <v>0.51891452450780218</v>
      </c>
      <c r="Y18" s="118">
        <v>0.55839156322017114</v>
      </c>
      <c r="Z18" s="118">
        <v>0.57164591407557752</v>
      </c>
      <c r="AA18" s="118">
        <v>0.55742181151148451</v>
      </c>
      <c r="AC18" s="118">
        <v>0.4648074072960125</v>
      </c>
      <c r="AD18" s="118">
        <v>0.47574426795901958</v>
      </c>
      <c r="AE18" s="118">
        <v>0.45355429524991797</v>
      </c>
      <c r="AF18" s="118">
        <v>0.4090527349130747</v>
      </c>
      <c r="AG18" s="118">
        <v>0.38048146493723073</v>
      </c>
      <c r="AH18" s="118">
        <v>0.35427147884953136</v>
      </c>
      <c r="AI18" s="118">
        <v>0.35008306686431034</v>
      </c>
      <c r="AK18" s="118">
        <v>0.48351038072026437</v>
      </c>
      <c r="AL18" s="118">
        <v>0.49610284879157535</v>
      </c>
      <c r="AM18" s="118">
        <v>0.47381803213620877</v>
      </c>
      <c r="AN18" s="118">
        <v>0.49919608418590455</v>
      </c>
      <c r="AO18" s="118">
        <v>0.4612222504737421</v>
      </c>
      <c r="AP18" s="118">
        <v>0.54829024110811597</v>
      </c>
      <c r="AQ18" s="118">
        <v>0.53079378200236071</v>
      </c>
      <c r="AS18" s="118">
        <v>0.48443431049684127</v>
      </c>
      <c r="AT18" s="118">
        <v>0.49152960679898927</v>
      </c>
      <c r="AU18" s="118">
        <v>0.46517640325189263</v>
      </c>
      <c r="AV18" s="118">
        <v>0.40185996068892493</v>
      </c>
      <c r="AW18" s="118">
        <v>0.36500963869154313</v>
      </c>
      <c r="AX18" s="118">
        <v>0.35649981852536067</v>
      </c>
      <c r="AY18" s="118">
        <v>0.36791794844790016</v>
      </c>
      <c r="BA18" s="118">
        <v>0.48443431049684127</v>
      </c>
      <c r="BB18" s="118">
        <v>0.49152960679898927</v>
      </c>
      <c r="BC18" s="118">
        <v>0.4651715754550636</v>
      </c>
      <c r="BD18" s="118">
        <v>0.46134766281945327</v>
      </c>
      <c r="BE18" s="118">
        <v>0.40321286194018735</v>
      </c>
      <c r="BF18" s="118">
        <v>0.50813167579983476</v>
      </c>
      <c r="BG18" s="118">
        <v>0.57034451626439897</v>
      </c>
      <c r="BI18" s="118">
        <v>0.48141592311981718</v>
      </c>
      <c r="BJ18" s="118">
        <v>0.48036328744602563</v>
      </c>
      <c r="BK18" s="118">
        <v>0.4757830263751161</v>
      </c>
      <c r="BL18" s="118">
        <v>0.47168312735099527</v>
      </c>
      <c r="BM18" s="118">
        <v>0.47574969132236017</v>
      </c>
      <c r="BN18" s="118">
        <v>0.46637061300808502</v>
      </c>
      <c r="BO18" s="118">
        <v>0.44919313933431188</v>
      </c>
    </row>
    <row r="19" spans="1:72" x14ac:dyDescent="0.25">
      <c r="C19" s="150" t="s">
        <v>182</v>
      </c>
      <c r="D19" s="101" t="s">
        <v>6</v>
      </c>
      <c r="E19" s="119">
        <f>E18</f>
        <v>0.51800000000000002</v>
      </c>
      <c r="F19" s="118">
        <f t="shared" ref="F19:R19" si="0">F18</f>
        <v>0.51400000000000001</v>
      </c>
      <c r="G19" s="118">
        <f t="shared" si="0"/>
        <v>0.52</v>
      </c>
      <c r="H19" s="118">
        <f t="shared" si="0"/>
        <v>0.54799999999999993</v>
      </c>
      <c r="I19" s="118">
        <f t="shared" si="0"/>
        <v>0.47</v>
      </c>
      <c r="J19" s="118">
        <f t="shared" si="0"/>
        <v>0.48200000000000004</v>
      </c>
      <c r="K19" s="118">
        <f t="shared" si="0"/>
        <v>0.47100000000000003</v>
      </c>
      <c r="L19" s="118">
        <f t="shared" si="0"/>
        <v>0.50600000000000001</v>
      </c>
      <c r="M19" s="118">
        <f t="shared" si="0"/>
        <v>0.46600000000000003</v>
      </c>
      <c r="N19" s="118">
        <f t="shared" si="0"/>
        <v>0.439</v>
      </c>
      <c r="O19" s="118">
        <f t="shared" si="0"/>
        <v>0.47499999999999998</v>
      </c>
      <c r="P19" s="118">
        <f t="shared" si="0"/>
        <v>0.46700000000000003</v>
      </c>
      <c r="Q19" s="118">
        <f t="shared" si="0"/>
        <v>0.48200000000000004</v>
      </c>
      <c r="R19" s="118">
        <f t="shared" si="0"/>
        <v>0.47899999999999998</v>
      </c>
      <c r="T19" s="118">
        <v>0.47357476506068508</v>
      </c>
      <c r="U19" s="118">
        <v>0.48089894534511596</v>
      </c>
      <c r="V19" s="118">
        <v>0.48863817578275298</v>
      </c>
      <c r="W19" s="118">
        <v>0.53398378700481564</v>
      </c>
      <c r="X19" s="118">
        <v>0.51773932713282311</v>
      </c>
      <c r="Y19" s="118">
        <v>0.5558903661072081</v>
      </c>
      <c r="Z19" s="118">
        <v>0.56681732590857847</v>
      </c>
      <c r="AA19" s="118">
        <v>0.55015601198153685</v>
      </c>
      <c r="AC19" s="118">
        <v>0.46494728546635267</v>
      </c>
      <c r="AD19" s="118">
        <v>0.47588530135754992</v>
      </c>
      <c r="AE19" s="118">
        <v>0.45362324137863347</v>
      </c>
      <c r="AF19" s="118">
        <v>0.39992622197647754</v>
      </c>
      <c r="AG19" s="118">
        <v>0.36333087682081344</v>
      </c>
      <c r="AH19" s="118">
        <v>0.30161194425294924</v>
      </c>
      <c r="AI19" s="118">
        <v>0.21849111714160008</v>
      </c>
      <c r="AK19" s="118">
        <v>0.48351038072026437</v>
      </c>
      <c r="AL19" s="118">
        <v>0.49610284879157535</v>
      </c>
      <c r="AM19" s="118">
        <v>0.47279025434396721</v>
      </c>
      <c r="AN19" s="118">
        <v>0.48714693451617125</v>
      </c>
      <c r="AO19" s="118">
        <v>0.43489919346606881</v>
      </c>
      <c r="AP19" s="118">
        <v>0.44808481758858171</v>
      </c>
      <c r="AQ19" s="118">
        <v>0.2856774674290023</v>
      </c>
      <c r="AS19" s="118">
        <v>0.48443431049684127</v>
      </c>
      <c r="AT19" s="118">
        <v>0.49152960679898927</v>
      </c>
      <c r="AU19" s="118">
        <v>0.44891711158865061</v>
      </c>
      <c r="AV19" s="118">
        <v>0.37137821624508027</v>
      </c>
      <c r="AW19" s="118">
        <v>0.31099785403135938</v>
      </c>
      <c r="AX19" s="118">
        <v>0.21394483479933793</v>
      </c>
      <c r="AY19" s="118">
        <v>0.12139193625862124</v>
      </c>
      <c r="BA19" s="118">
        <v>0.48443431049684127</v>
      </c>
      <c r="BB19" s="118">
        <v>0.49152960679898927</v>
      </c>
      <c r="BC19" s="118">
        <v>0.44891245253760526</v>
      </c>
      <c r="BD19" s="118">
        <v>0.42467648871427294</v>
      </c>
      <c r="BE19" s="118">
        <v>0.32436783100019667</v>
      </c>
      <c r="BF19" s="118">
        <v>0.24362140236157534</v>
      </c>
      <c r="BG19" s="118">
        <v>8.371200631560452E-2</v>
      </c>
      <c r="BI19" s="118">
        <v>0.48141592311981718</v>
      </c>
      <c r="BJ19" s="118">
        <v>0.48036328744602563</v>
      </c>
      <c r="BK19" s="118">
        <v>0.4757830263751161</v>
      </c>
      <c r="BL19" s="118">
        <v>0.47168312735099527</v>
      </c>
      <c r="BM19" s="118">
        <v>0.47574969132236017</v>
      </c>
      <c r="BN19" s="118">
        <v>0.46637061300808502</v>
      </c>
      <c r="BO19" s="118">
        <v>0.44919313933431188</v>
      </c>
    </row>
    <row r="20" spans="1:72" x14ac:dyDescent="0.25">
      <c r="C20" s="149" t="s">
        <v>119</v>
      </c>
      <c r="D20" s="101"/>
      <c r="E20" s="119"/>
      <c r="F20" s="118"/>
      <c r="G20" s="118"/>
      <c r="H20" s="118"/>
      <c r="I20" s="118"/>
      <c r="J20" s="118"/>
      <c r="K20" s="118"/>
      <c r="L20" s="118"/>
      <c r="M20" s="118"/>
      <c r="N20" s="118"/>
      <c r="O20" s="118"/>
      <c r="P20" s="118"/>
      <c r="Q20" s="118"/>
      <c r="R20" s="118"/>
      <c r="T20" s="118"/>
      <c r="U20" s="118"/>
      <c r="V20" s="118"/>
      <c r="W20" s="118"/>
      <c r="X20" s="118"/>
      <c r="Y20" s="118"/>
      <c r="Z20" s="118"/>
      <c r="AA20" s="118"/>
      <c r="AC20" s="118"/>
      <c r="AD20" s="118"/>
      <c r="AE20" s="118"/>
      <c r="AF20" s="118"/>
      <c r="AG20" s="118"/>
      <c r="AH20" s="118"/>
      <c r="AI20" s="118"/>
      <c r="AK20" s="118"/>
      <c r="AL20" s="118"/>
      <c r="AM20" s="118"/>
      <c r="AN20" s="118"/>
      <c r="AO20" s="118"/>
      <c r="AP20" s="118"/>
      <c r="AQ20" s="118"/>
      <c r="AS20" s="118"/>
      <c r="AT20" s="118"/>
      <c r="AU20" s="118"/>
      <c r="AV20" s="118"/>
      <c r="AW20" s="118"/>
      <c r="AX20" s="118"/>
      <c r="AY20" s="118"/>
      <c r="BA20" s="118"/>
      <c r="BB20" s="118"/>
      <c r="BC20" s="118"/>
      <c r="BD20" s="118"/>
      <c r="BE20" s="118"/>
      <c r="BF20" s="118"/>
      <c r="BG20" s="118"/>
      <c r="BI20" s="118"/>
      <c r="BJ20" s="118"/>
      <c r="BK20" s="118"/>
      <c r="BL20" s="118"/>
      <c r="BM20" s="118"/>
      <c r="BN20" s="118"/>
      <c r="BO20" s="118"/>
    </row>
    <row r="21" spans="1:72" x14ac:dyDescent="0.25">
      <c r="C21" s="121" t="s">
        <v>95</v>
      </c>
      <c r="D21" s="101" t="s">
        <v>6</v>
      </c>
      <c r="E21" s="119">
        <f>1-(EnergetskaBilanca!E37-EnergetskaBilanca!E40*41.868/3.6)/(EnergetskaBilanca!E59*41.868/3.6)</f>
        <v>-3.5391979910539106E-2</v>
      </c>
      <c r="F21" s="118">
        <f>1-(EnergetskaBilanca!F37-EnergetskaBilanca!F40*41.868/3.6)/(EnergetskaBilanca!F59*41.868/3.6)</f>
        <v>-6.7603494113177565E-3</v>
      </c>
      <c r="G21" s="118">
        <f>1-(EnergetskaBilanca!G37-EnergetskaBilanca!G40*41.868/3.6)/(EnergetskaBilanca!G59*41.868/3.6)</f>
        <v>6.517126401940132E-3</v>
      </c>
      <c r="H21" s="118">
        <f>1-(EnergetskaBilanca!H37-EnergetskaBilanca!H40*41.868/3.6)/(EnergetskaBilanca!H59*41.868/3.6)</f>
        <v>-0.1357957207558953</v>
      </c>
      <c r="I21" s="118">
        <f>1-(EnergetskaBilanca!I37-EnergetskaBilanca!I40*41.868/3.6)/(EnergetskaBilanca!I59*41.868/3.6)</f>
        <v>-0.28227377368514261</v>
      </c>
      <c r="J21" s="118">
        <f>1-(EnergetskaBilanca!J37-EnergetskaBilanca!J40*41.868/3.6)/(EnergetskaBilanca!J59*41.868/3.6)</f>
        <v>-0.18749433331248722</v>
      </c>
      <c r="K21" s="118">
        <f>1-(EnergetskaBilanca!K37-EnergetskaBilanca!K40*41.868/3.6)/(EnergetskaBilanca!K59*41.868/3.6)</f>
        <v>-0.11874959847998823</v>
      </c>
      <c r="L21" s="118">
        <f>1-(EnergetskaBilanca!L37-EnergetskaBilanca!L40*41.868/3.6)/(EnergetskaBilanca!L59*41.868/3.6)</f>
        <v>-9.2597386159760653E-2</v>
      </c>
      <c r="M21" s="118">
        <f>1-(EnergetskaBilanca!M37-EnergetskaBilanca!M40*41.868/3.6)/(EnergetskaBilanca!M59*41.868/3.6)</f>
        <v>-0.11192484863520491</v>
      </c>
      <c r="N21" s="118">
        <f>1-(EnergetskaBilanca!N37-EnergetskaBilanca!N40*41.868/3.6)/(EnergetskaBilanca!N59*41.868/3.6)</f>
        <v>-0.22814056478239975</v>
      </c>
      <c r="O21" s="118">
        <f>1-(EnergetskaBilanca!O37-EnergetskaBilanca!O40*41.868/3.6)/(EnergetskaBilanca!O59*41.868/3.6)</f>
        <v>-1.2137374432526826E-2</v>
      </c>
      <c r="P21" s="118">
        <f>1-(EnergetskaBilanca!P37-EnergetskaBilanca!P40*41.868/3.6)/(EnergetskaBilanca!P59*41.868/3.6)</f>
        <v>-9.7586254810486217E-2</v>
      </c>
      <c r="Q21" s="118">
        <f>1-(EnergetskaBilanca!Q37-EnergetskaBilanca!Q40*41.868/3.6)/(EnergetskaBilanca!Q59*41.868/3.6)</f>
        <v>-4.4970054356856082E-2</v>
      </c>
      <c r="R21" s="118"/>
      <c r="T21" s="118">
        <f>1-(EnergetskaBilanca!T37-EnergetskaBilanca!T40*41.868/3.6)/(EnergetskaBilanca!T59*41.868/3.6)</f>
        <v>-3.5812059653673289E-2</v>
      </c>
      <c r="U21" s="118">
        <f>1-(EnergetskaBilanca!U37-EnergetskaBilanca!U40*41.868/3.6)/(EnergetskaBilanca!U59*41.868/3.6)</f>
        <v>-4.4952999749003908E-3</v>
      </c>
      <c r="V21" s="118">
        <f>1-(EnergetskaBilanca!V37-EnergetskaBilanca!V40*41.868/3.6)/(EnergetskaBilanca!V59*41.868/3.6)</f>
        <v>1.0978901534087204E-2</v>
      </c>
      <c r="W21" s="118">
        <f>1-(EnergetskaBilanca!W37-EnergetskaBilanca!W40*41.868/3.6)/(EnergetskaBilanca!W59*41.868/3.6)</f>
        <v>-4.3359971698934796E-2</v>
      </c>
      <c r="X21" s="118">
        <f>1-(EnergetskaBilanca!X37-EnergetskaBilanca!X40*41.868/3.6)/(EnergetskaBilanca!X59*41.868/3.6)</f>
        <v>5.8858274322892701E-3</v>
      </c>
      <c r="Y21" s="118">
        <f>1-(EnergetskaBilanca!Y37-EnergetskaBilanca!Y40*41.868/3.6)/(EnergetskaBilanca!Y59*41.868/3.6)</f>
        <v>-2.6426591065635829E-2</v>
      </c>
      <c r="Z21" s="118">
        <f>1-(EnergetskaBilanca!Z37-EnergetskaBilanca!Z40*41.868/3.6)/(EnergetskaBilanca!Z59*41.868/3.6)</f>
        <v>0.27526832087661179</v>
      </c>
      <c r="AA21" s="118">
        <f>1-(EnergetskaBilanca!AA37-EnergetskaBilanca!AA40*41.868/3.6)/(EnergetskaBilanca!AA59*41.868/3.6)</f>
        <v>0.2918447164653033</v>
      </c>
      <c r="AC21" s="118">
        <f>1-(EnergetskaBilanca!AC37-EnergetskaBilanca!AC40*41.868/3.6)/(EnergetskaBilanca!AC59*41.868/3.6)</f>
        <v>-2.1106489805835071E-2</v>
      </c>
      <c r="AD21" s="118">
        <f>1-(EnergetskaBilanca!AD37-EnergetskaBilanca!AD40*41.868/3.6)/(EnergetskaBilanca!AD59*41.868/3.6)</f>
        <v>-5.0012981350458618E-2</v>
      </c>
      <c r="AE21" s="118">
        <f>1-(EnergetskaBilanca!AE37-EnergetskaBilanca!AE40*41.868/3.6)/(EnergetskaBilanca!AE59*41.868/3.6)</f>
        <v>7.0308487897708938E-3</v>
      </c>
      <c r="AF21" s="118">
        <f>1-(EnergetskaBilanca!AF37-EnergetskaBilanca!AF40*41.868/3.6)/(EnergetskaBilanca!AF59*41.868/3.6)</f>
        <v>5.3066065848983324E-2</v>
      </c>
      <c r="AG21" s="118">
        <f>1-(EnergetskaBilanca!AG37-EnergetskaBilanca!AG40*41.868/3.6)/(EnergetskaBilanca!AG59*41.868/3.6)</f>
        <v>-0.3595288054601391</v>
      </c>
      <c r="AH21" s="118">
        <f>1-(EnergetskaBilanca!AH37-EnergetskaBilanca!AH40*41.868/3.6)/(EnergetskaBilanca!AH59*41.868/3.6)</f>
        <v>-0.13203870008295637</v>
      </c>
      <c r="AI21" s="118">
        <f>1-(EnergetskaBilanca!AI37-EnergetskaBilanca!AI40*41.868/3.6)/(EnergetskaBilanca!AI59*41.868/3.6)</f>
        <v>-0.17865936558194062</v>
      </c>
      <c r="AK21" s="118">
        <f>1-(EnergetskaBilanca!AK37-EnergetskaBilanca!AK40*41.868/3.6)/(EnergetskaBilanca!AK59*41.868/3.6)</f>
        <v>-2.1101291877566597E-2</v>
      </c>
      <c r="AL21" s="118">
        <f>1-(EnergetskaBilanca!AL37-EnergetskaBilanca!AL40*41.868/3.6)/(EnergetskaBilanca!AL59*41.868/3.6)</f>
        <v>-5.0150818779658879E-2</v>
      </c>
      <c r="AM21" s="118">
        <f>1-(EnergetskaBilanca!AM37-EnergetskaBilanca!AM40*41.868/3.6)/(EnergetskaBilanca!AM59*41.868/3.6)</f>
        <v>2.2246557610986484E-3</v>
      </c>
      <c r="AN21" s="118">
        <f>1-(EnergetskaBilanca!AN37-EnergetskaBilanca!AN40*41.868/3.6)/(EnergetskaBilanca!AN59*41.868/3.6)</f>
        <v>-6.8922062335819767E-2</v>
      </c>
      <c r="AO21" s="118">
        <f>1-(EnergetskaBilanca!AO37-EnergetskaBilanca!AO40*41.868/3.6)/(EnergetskaBilanca!AO59*41.868/3.6)</f>
        <v>-4.5234327859176027E-2</v>
      </c>
      <c r="AP21" s="118">
        <f>1-(EnergetskaBilanca!AP37-EnergetskaBilanca!AP40*41.868/3.6)/(EnergetskaBilanca!AP59*41.868/3.6)</f>
        <v>5.7879567197842485E-2</v>
      </c>
      <c r="AQ21" s="118">
        <f>1-(EnergetskaBilanca!AQ37-EnergetskaBilanca!AQ40*41.868/3.6)/(EnergetskaBilanca!AQ59*41.868/3.6)</f>
        <v>7.4592633712022849E-3</v>
      </c>
      <c r="AS21" s="118">
        <f>1-(EnergetskaBilanca!AS37-EnergetskaBilanca!AS40*41.868/3.6)/(EnergetskaBilanca!AS59*41.868/3.6)</f>
        <v>-3.6765239114088688E-2</v>
      </c>
      <c r="AT21" s="118">
        <f>1-(EnergetskaBilanca!AT37-EnergetskaBilanca!AT40*41.868/3.6)/(EnergetskaBilanca!AT59*41.868/3.6)</f>
        <v>-7.5549528057555548E-2</v>
      </c>
      <c r="AU21" s="118">
        <f>1-(EnergetskaBilanca!AU37-EnergetskaBilanca!AU40*41.868/3.6)/(EnergetskaBilanca!AU59*41.868/3.6)</f>
        <v>-3.261648724494548E-2</v>
      </c>
      <c r="AV21" s="118">
        <f>1-(EnergetskaBilanca!AV37-EnergetskaBilanca!AV40*41.868/3.6)/(EnergetskaBilanca!AV59*41.868/3.6)</f>
        <v>-3.3763431816324019E-2</v>
      </c>
      <c r="AW21" s="118">
        <f>1-(EnergetskaBilanca!AW37-EnergetskaBilanca!AW40*41.868/3.6)/(EnergetskaBilanca!AW59*41.868/3.6)</f>
        <v>-0.47533949413467602</v>
      </c>
      <c r="AX21" s="118">
        <f>1-(EnergetskaBilanca!AX37-EnergetskaBilanca!AX40*41.868/3.6)/(EnergetskaBilanca!AX59*41.868/3.6)</f>
        <v>-0.33494819792601893</v>
      </c>
      <c r="AY21" s="118">
        <f>1-(EnergetskaBilanca!AY37-EnergetskaBilanca!AY40*41.868/3.6)/(EnergetskaBilanca!AY59*41.868/3.6)</f>
        <v>-0.31694643945387435</v>
      </c>
      <c r="BA21" s="118">
        <f>1-(EnergetskaBilanca!BA37-EnergetskaBilanca!BA40*41.868/3.6)/(EnergetskaBilanca!BA59*41.868/3.6)</f>
        <v>-3.6765239114088688E-2</v>
      </c>
      <c r="BB21" s="118">
        <f>1-(EnergetskaBilanca!BB37-EnergetskaBilanca!BB40*41.868/3.6)/(EnergetskaBilanca!BB59*41.868/3.6)</f>
        <v>-7.5549528057555548E-2</v>
      </c>
      <c r="BC21" s="118">
        <f>1-(EnergetskaBilanca!BC37-EnergetskaBilanca!BC40*41.868/3.6)/(EnergetskaBilanca!BC59*41.868/3.6)</f>
        <v>-3.261648724494548E-2</v>
      </c>
      <c r="BD21" s="118">
        <f>1-(EnergetskaBilanca!BD37-EnergetskaBilanca!BD40*41.868/3.6)/(EnergetskaBilanca!BD59*41.868/3.6)</f>
        <v>-0.11676206937532685</v>
      </c>
      <c r="BE21" s="118">
        <f>1-(EnergetskaBilanca!BE37-EnergetskaBilanca!BE40*41.868/3.6)/(EnergetskaBilanca!BE59*41.868/3.6)</f>
        <v>-0.13348073324758913</v>
      </c>
      <c r="BF21" s="118">
        <f>1-(EnergetskaBilanca!BF37-EnergetskaBilanca!BF40*41.868/3.6)/(EnergetskaBilanca!BF59*41.868/3.6)</f>
        <v>-9.4544672642060235E-2</v>
      </c>
      <c r="BG21" s="118">
        <f>1-(EnergetskaBilanca!BG37-EnergetskaBilanca!BG40*41.868/3.6)/(EnergetskaBilanca!BG59*41.868/3.6)</f>
        <v>-0.13289389891475079</v>
      </c>
      <c r="BI21" s="118">
        <f>1-(EnergetskaBilanca!BI37-EnergetskaBilanca!BI40*41.868/3.6)/(EnergetskaBilanca!BI59*41.868/3.6)</f>
        <v>0.10468126455962401</v>
      </c>
      <c r="BJ21" s="118">
        <f>1-(EnergetskaBilanca!BJ37-EnergetskaBilanca!BJ40*41.868/3.6)/(EnergetskaBilanca!BJ59*41.868/3.6)</f>
        <v>0.1472667908940396</v>
      </c>
      <c r="BK21" s="118">
        <f>1-(EnergetskaBilanca!BK37-EnergetskaBilanca!BK40*41.868/3.6)/(EnergetskaBilanca!BK59*41.868/3.6)</f>
        <v>0.20010337546705181</v>
      </c>
      <c r="BL21" s="118">
        <f>1-(EnergetskaBilanca!BL37-EnergetskaBilanca!BL40*41.868/3.6)/(EnergetskaBilanca!BL59*41.868/3.6)</f>
        <v>0.25276132896441061</v>
      </c>
      <c r="BM21" s="118">
        <f>1-(EnergetskaBilanca!BM37-EnergetskaBilanca!BM40*41.868/3.6)/(EnergetskaBilanca!BM59*41.868/3.6)</f>
        <v>0.2928341431383914</v>
      </c>
      <c r="BN21" s="118">
        <f>1-(EnergetskaBilanca!BN37-EnergetskaBilanca!BN40*41.868/3.6)/(EnergetskaBilanca!BN59*41.868/3.6)</f>
        <v>0.32470471649830612</v>
      </c>
      <c r="BO21" s="118">
        <f>1-(EnergetskaBilanca!BO37-EnergetskaBilanca!BO40*41.868/3.6)/(EnergetskaBilanca!BO59*41.868/3.6)</f>
        <v>0.35918802584349485</v>
      </c>
      <c r="BP21" s="114"/>
    </row>
    <row r="22" spans="1:72" x14ac:dyDescent="0.25">
      <c r="C22" s="121" t="s">
        <v>96</v>
      </c>
      <c r="D22" s="101" t="s">
        <v>6</v>
      </c>
      <c r="E22" s="119">
        <f>(EnergetskaBilanca!E79+EnergetskaBilanca!E82+EnergetskaBilanca!E84+EnergetskaBilanca!E87)/EnergetskaBilanca!E78</f>
        <v>0.98841985961834422</v>
      </c>
      <c r="F22" s="118">
        <f>(EnergetskaBilanca!F79+EnergetskaBilanca!F82+EnergetskaBilanca!F84+EnergetskaBilanca!F87)/EnergetskaBilanca!F78</f>
        <v>0.98896809217178949</v>
      </c>
      <c r="G22" s="118">
        <f>(EnergetskaBilanca!G79+EnergetskaBilanca!G82+EnergetskaBilanca!G84+EnergetskaBilanca!G87)/EnergetskaBilanca!G78</f>
        <v>0.99042226438417091</v>
      </c>
      <c r="H22" s="118">
        <f>(EnergetskaBilanca!H79+EnergetskaBilanca!H82+EnergetskaBilanca!H84+EnergetskaBilanca!H87)/EnergetskaBilanca!H78</f>
        <v>0.99180398790728563</v>
      </c>
      <c r="I22" s="118">
        <f>(EnergetskaBilanca!I79+EnergetskaBilanca!I82+EnergetskaBilanca!I84+EnergetskaBilanca!I87)/EnergetskaBilanca!I78</f>
        <v>0.99244317785819414</v>
      </c>
      <c r="J22" s="118">
        <f>(EnergetskaBilanca!J79+EnergetskaBilanca!J82+EnergetskaBilanca!J84+EnergetskaBilanca!J87)/EnergetskaBilanca!J78</f>
        <v>0.99166839607537294</v>
      </c>
      <c r="K22" s="118">
        <f>(EnergetskaBilanca!K79+EnergetskaBilanca!K82+EnergetskaBilanca!K84+EnergetskaBilanca!K87)/EnergetskaBilanca!K78</f>
        <v>0.99258722621666595</v>
      </c>
      <c r="L22" s="118">
        <f>(EnergetskaBilanca!L79+EnergetskaBilanca!L82+EnergetskaBilanca!L84+EnergetskaBilanca!L87)/EnergetskaBilanca!L78</f>
        <v>0.99298684971050577</v>
      </c>
      <c r="M22" s="118">
        <f>(EnergetskaBilanca!M79+EnergetskaBilanca!M82+EnergetskaBilanca!M84+EnergetskaBilanca!M87)/EnergetskaBilanca!M78</f>
        <v>0.99275405896792879</v>
      </c>
      <c r="N22" s="118">
        <f>(EnergetskaBilanca!N79+EnergetskaBilanca!N82+EnergetskaBilanca!N84+EnergetskaBilanca!N87)/EnergetskaBilanca!N78</f>
        <v>0.99349080880793506</v>
      </c>
      <c r="O22" s="118">
        <f>(EnergetskaBilanca!O79+EnergetskaBilanca!O82+EnergetskaBilanca!O84+EnergetskaBilanca!O87)/EnergetskaBilanca!O78</f>
        <v>0.99266410184139842</v>
      </c>
      <c r="P22" s="118">
        <f>(EnergetskaBilanca!P79+EnergetskaBilanca!P82+EnergetskaBilanca!P84+EnergetskaBilanca!P87)/EnergetskaBilanca!P78</f>
        <v>0.9924240643349268</v>
      </c>
      <c r="Q22" s="118">
        <f>(EnergetskaBilanca!Q79+EnergetskaBilanca!Q82+EnergetskaBilanca!Q84+EnergetskaBilanca!Q87)/EnergetskaBilanca!Q78</f>
        <v>0.99113103088052446</v>
      </c>
      <c r="R22" s="118"/>
      <c r="T22" s="118">
        <f>(EnergetskaBilanca!T$79+EnergetskaBilanca!T$82+EnergetskaBilanca!T$84+EnergetskaBilanca!T$87)/EnergetskaBilanca!T$78</f>
        <v>0.98973839917461914</v>
      </c>
      <c r="U22" s="118">
        <f>(EnergetskaBilanca!U$79+EnergetskaBilanca!U$82+EnergetskaBilanca!U$84+EnergetskaBilanca!U$87)/EnergetskaBilanca!U$78</f>
        <v>0.98881818174149572</v>
      </c>
      <c r="V22" s="118">
        <f>(EnergetskaBilanca!V$79+EnergetskaBilanca!V$82+EnergetskaBilanca!V$84+EnergetskaBilanca!V$87)/EnergetskaBilanca!V$78</f>
        <v>0.98576398407518084</v>
      </c>
      <c r="W22" s="118">
        <f>(EnergetskaBilanca!W$79+EnergetskaBilanca!W$82+EnergetskaBilanca!W$84+EnergetskaBilanca!W$87)/EnergetskaBilanca!W$78</f>
        <v>0.97970516865448398</v>
      </c>
      <c r="X22" s="118">
        <f>(EnergetskaBilanca!X$79+EnergetskaBilanca!X$82+EnergetskaBilanca!X$84+EnergetskaBilanca!X$87)/EnergetskaBilanca!X$78</f>
        <v>0.9687605765518309</v>
      </c>
      <c r="Y22" s="118">
        <f>(EnergetskaBilanca!Y$79+EnergetskaBilanca!Y$82+EnergetskaBilanca!Y$84+EnergetskaBilanca!Y$87)/EnergetskaBilanca!Y$78</f>
        <v>0.95107638796222072</v>
      </c>
      <c r="Z22" s="118">
        <f>(EnergetskaBilanca!Z$79+EnergetskaBilanca!Z$82+EnergetskaBilanca!Z$84+EnergetskaBilanca!Z$87)/EnergetskaBilanca!Z$78</f>
        <v>0.92948118395536572</v>
      </c>
      <c r="AA22" s="118">
        <f>(EnergetskaBilanca!AA$79+EnergetskaBilanca!AA$82+EnergetskaBilanca!AA$84+EnergetskaBilanca!AA$87)/EnergetskaBilanca!AA$78</f>
        <v>0.90572894923423042</v>
      </c>
      <c r="AB22" s="118"/>
      <c r="AC22" s="118">
        <f>(EnergetskaBilanca!AC$79+EnergetskaBilanca!AC$82+EnergetskaBilanca!AC$84+EnergetskaBilanca!AC$87)/EnergetskaBilanca!AC$78</f>
        <v>0.98856466885211602</v>
      </c>
      <c r="AD22" s="118">
        <f>(EnergetskaBilanca!AD$79+EnergetskaBilanca!AD$82+EnergetskaBilanca!AD$84+EnergetskaBilanca!AD$87)/EnergetskaBilanca!AD$78</f>
        <v>0.98363822070399853</v>
      </c>
      <c r="AE22" s="118">
        <f>(EnergetskaBilanca!AE$79+EnergetskaBilanca!AE$82+EnergetskaBilanca!AE$84+EnergetskaBilanca!AE$87)/EnergetskaBilanca!AE$78</f>
        <v>0.96848211597002298</v>
      </c>
      <c r="AF22" s="118">
        <f>(EnergetskaBilanca!AF$79+EnergetskaBilanca!AF$82+EnergetskaBilanca!AF$84+EnergetskaBilanca!AF$87)/EnergetskaBilanca!AF$78</f>
        <v>0.93619041203959941</v>
      </c>
      <c r="AG22" s="118">
        <f>(EnergetskaBilanca!AG$79+EnergetskaBilanca!AG$82+EnergetskaBilanca!AG$84+EnergetskaBilanca!AG$87)/EnergetskaBilanca!AG$78</f>
        <v>0.88572637595564208</v>
      </c>
      <c r="AH22" s="118">
        <f>(EnergetskaBilanca!AH$79+EnergetskaBilanca!AH$82+EnergetskaBilanca!AH$84+EnergetskaBilanca!AH$87)/EnergetskaBilanca!AH$78</f>
        <v>0.82281594830295923</v>
      </c>
      <c r="AI22" s="118">
        <f>(EnergetskaBilanca!AI$79+EnergetskaBilanca!AI$82+EnergetskaBilanca!AI$84+EnergetskaBilanca!AI$87)/EnergetskaBilanca!AI$78</f>
        <v>0.76319046103663912</v>
      </c>
      <c r="AK22" s="118">
        <f>(EnergetskaBilanca!AK$79+EnergetskaBilanca!AK$82+EnergetskaBilanca!AK$84+EnergetskaBilanca!AK$87)/EnergetskaBilanca!AK$78</f>
        <v>0.98856466885211602</v>
      </c>
      <c r="AL22" s="118">
        <f>(EnergetskaBilanca!AL$79+EnergetskaBilanca!AL$82+EnergetskaBilanca!AL$84+EnergetskaBilanca!AL$87)/EnergetskaBilanca!AL$78</f>
        <v>0.98363822070399853</v>
      </c>
      <c r="AM22" s="118">
        <f>(EnergetskaBilanca!AM$79+EnergetskaBilanca!AM$82+EnergetskaBilanca!AM$84+EnergetskaBilanca!AM$87)/EnergetskaBilanca!AM$78</f>
        <v>0.96848211597002298</v>
      </c>
      <c r="AN22" s="118">
        <f>(EnergetskaBilanca!AN$79+EnergetskaBilanca!AN$82+EnergetskaBilanca!AN$84+EnergetskaBilanca!AN$87)/EnergetskaBilanca!AN$78</f>
        <v>0.93619041203959941</v>
      </c>
      <c r="AO22" s="118">
        <f>(EnergetskaBilanca!AO$79+EnergetskaBilanca!AO$82+EnergetskaBilanca!AO$84+EnergetskaBilanca!AO$87)/EnergetskaBilanca!AO$78</f>
        <v>0.88572637595564208</v>
      </c>
      <c r="AP22" s="118">
        <f>(EnergetskaBilanca!AP$79+EnergetskaBilanca!AP$82+EnergetskaBilanca!AP$84+EnergetskaBilanca!AP$87)/EnergetskaBilanca!AP$78</f>
        <v>0.82281594830295923</v>
      </c>
      <c r="AQ22" s="118">
        <f>(EnergetskaBilanca!AQ$79+EnergetskaBilanca!AQ$82+EnergetskaBilanca!AQ$84+EnergetskaBilanca!AQ$87)/EnergetskaBilanca!AQ$78</f>
        <v>0.76319046103663912</v>
      </c>
      <c r="AS22" s="118">
        <f>(EnergetskaBilanca!AS$79+EnergetskaBilanca!AS$82+EnergetskaBilanca!AS$84+EnergetskaBilanca!AS$87)/EnergetskaBilanca!AS$78</f>
        <v>0.98837332806438272</v>
      </c>
      <c r="AT22" s="118">
        <f>(EnergetskaBilanca!AT$79+EnergetskaBilanca!AT$82+EnergetskaBilanca!AT$84+EnergetskaBilanca!AT$87)/EnergetskaBilanca!AT$78</f>
        <v>0.98197133001750725</v>
      </c>
      <c r="AU22" s="118">
        <f>(EnergetskaBilanca!AU$79+EnergetskaBilanca!AU$82+EnergetskaBilanca!AU$84+EnergetskaBilanca!AU$87)/EnergetskaBilanca!AU$78</f>
        <v>0.95204196668805707</v>
      </c>
      <c r="AV22" s="118">
        <f>(EnergetskaBilanca!AV$79+EnergetskaBilanca!AV$82+EnergetskaBilanca!AV$84+EnergetskaBilanca!AV$87)/EnergetskaBilanca!AV$78</f>
        <v>0.88433982308548698</v>
      </c>
      <c r="AW22" s="118">
        <f>(EnergetskaBilanca!AW$79+EnergetskaBilanca!AW$82+EnergetskaBilanca!AW$84+EnergetskaBilanca!AW$87)/EnergetskaBilanca!AW$78</f>
        <v>0.76593286906436187</v>
      </c>
      <c r="AX22" s="118">
        <f>(EnergetskaBilanca!AX$79+EnergetskaBilanca!AX$82+EnergetskaBilanca!AX$84+EnergetskaBilanca!AX$87)/EnergetskaBilanca!AX$78</f>
        <v>0.68353533235842612</v>
      </c>
      <c r="AY22" s="118">
        <f>(EnergetskaBilanca!AY$79+EnergetskaBilanca!AY$82+EnergetskaBilanca!AY$84+EnergetskaBilanca!AY$87)/EnergetskaBilanca!AY$78</f>
        <v>0.64666405627349699</v>
      </c>
      <c r="BA22" s="118">
        <f>(EnergetskaBilanca!BA$79+EnergetskaBilanca!BA$82+EnergetskaBilanca!BA$84+EnergetskaBilanca!BA$87)/EnergetskaBilanca!BA$78</f>
        <v>0.98837332806438272</v>
      </c>
      <c r="BB22" s="118">
        <f>(EnergetskaBilanca!BB$79+EnergetskaBilanca!BB$82+EnergetskaBilanca!BB$84+EnergetskaBilanca!BB$87)/EnergetskaBilanca!BB$78</f>
        <v>0.98197133001750725</v>
      </c>
      <c r="BC22" s="118">
        <f>(EnergetskaBilanca!BC$79+EnergetskaBilanca!BC$82+EnergetskaBilanca!BC$84+EnergetskaBilanca!BC$87)/EnergetskaBilanca!BC$78</f>
        <v>0.95204196668805707</v>
      </c>
      <c r="BD22" s="118">
        <f>(EnergetskaBilanca!BD$79+EnergetskaBilanca!BD$82+EnergetskaBilanca!BD$84+EnergetskaBilanca!BD$87)/EnergetskaBilanca!BD$78</f>
        <v>0.88433982308548698</v>
      </c>
      <c r="BE22" s="118">
        <f>(EnergetskaBilanca!BE$79+EnergetskaBilanca!BE$82+EnergetskaBilanca!BE$84+EnergetskaBilanca!BE$87)/EnergetskaBilanca!BE$78</f>
        <v>0.76593286906436187</v>
      </c>
      <c r="BF22" s="118">
        <f>(EnergetskaBilanca!BF$79+EnergetskaBilanca!BF$82+EnergetskaBilanca!BF$84+EnergetskaBilanca!BF$87)/EnergetskaBilanca!BF$78</f>
        <v>0.68353533235842612</v>
      </c>
      <c r="BG22" s="118">
        <f>(EnergetskaBilanca!BG$79+EnergetskaBilanca!BG$82+EnergetskaBilanca!BG$84+EnergetskaBilanca!BG$87)/EnergetskaBilanca!BG$78</f>
        <v>0.64666405627349699</v>
      </c>
      <c r="BI22" s="118">
        <f>(EnergetskaBilanca!BI$79+EnergetskaBilanca!BI$82+EnergetskaBilanca!BI$84+EnergetskaBilanca!BI$87)/EnergetskaBilanca!BI$78</f>
        <v>0.98994327928304793</v>
      </c>
      <c r="BJ22" s="118">
        <f>(EnergetskaBilanca!BJ$79+EnergetskaBilanca!BJ$82+EnergetskaBilanca!BJ$84+EnergetskaBilanca!BJ$87)/EnergetskaBilanca!BJ$78</f>
        <v>0.99018615803963272</v>
      </c>
      <c r="BK22" s="118">
        <f>(EnergetskaBilanca!BK$79+EnergetskaBilanca!BK$82+EnergetskaBilanca!BK$84+EnergetskaBilanca!BK$87)/EnergetskaBilanca!BK$78</f>
        <v>0.99053087344327839</v>
      </c>
      <c r="BL22" s="118">
        <f>(EnergetskaBilanca!BL$79+EnergetskaBilanca!BL$82+EnergetskaBilanca!BL$84+EnergetskaBilanca!BL$87)/EnergetskaBilanca!BL$78</f>
        <v>0.99080524497389555</v>
      </c>
      <c r="BM22" s="118">
        <f>(EnergetskaBilanca!BM$79+EnergetskaBilanca!BM$82+EnergetskaBilanca!BM$84+EnergetskaBilanca!BM$87)/EnergetskaBilanca!BM$78</f>
        <v>0.99134133526533497</v>
      </c>
      <c r="BN22" s="118">
        <f>(EnergetskaBilanca!BN$79+EnergetskaBilanca!BN$82+EnergetskaBilanca!BN$84+EnergetskaBilanca!BN$87)/EnergetskaBilanca!BN$78</f>
        <v>0.99079136005058721</v>
      </c>
      <c r="BO22" s="118">
        <f>(EnergetskaBilanca!BO$79+EnergetskaBilanca!BO$82+EnergetskaBilanca!BO$84+EnergetskaBilanca!BO$87)/EnergetskaBilanca!BO$78</f>
        <v>0.98989817573269023</v>
      </c>
      <c r="BP22" s="115"/>
    </row>
    <row r="23" spans="1:72" x14ac:dyDescent="0.25">
      <c r="C23" s="121" t="s">
        <v>97</v>
      </c>
      <c r="D23" s="101" t="s">
        <v>6</v>
      </c>
      <c r="E23" s="118">
        <f t="shared" ref="E23:P23" si="1">E22</f>
        <v>0.98841985961834422</v>
      </c>
      <c r="F23" s="118">
        <f t="shared" si="1"/>
        <v>0.98896809217178949</v>
      </c>
      <c r="G23" s="118">
        <f t="shared" si="1"/>
        <v>0.99042226438417091</v>
      </c>
      <c r="H23" s="118">
        <f t="shared" si="1"/>
        <v>0.99180398790728563</v>
      </c>
      <c r="I23" s="118">
        <f t="shared" si="1"/>
        <v>0.99244317785819414</v>
      </c>
      <c r="J23" s="118">
        <f t="shared" si="1"/>
        <v>0.99166839607537294</v>
      </c>
      <c r="K23" s="118">
        <f t="shared" si="1"/>
        <v>0.99258722621666595</v>
      </c>
      <c r="L23" s="118">
        <f t="shared" si="1"/>
        <v>0.99298684971050577</v>
      </c>
      <c r="M23" s="118">
        <f t="shared" si="1"/>
        <v>0.99275405896792879</v>
      </c>
      <c r="N23" s="118">
        <f t="shared" si="1"/>
        <v>0.99349080880793506</v>
      </c>
      <c r="O23" s="118">
        <f t="shared" si="1"/>
        <v>0.99266410184139842</v>
      </c>
      <c r="P23" s="118">
        <f t="shared" si="1"/>
        <v>0.9924240643349268</v>
      </c>
      <c r="Q23" s="118">
        <f>Q22</f>
        <v>0.99113103088052446</v>
      </c>
      <c r="R23" s="118"/>
      <c r="T23" s="118">
        <f>(EnergetskaBilanca!T$80+EnergetskaBilanca!T$82+EnergetskaBilanca!T$85)/EnergetskaBilanca!T$78</f>
        <v>0.98973839917461914</v>
      </c>
      <c r="U23" s="118">
        <f>(EnergetskaBilanca!U$80+EnergetskaBilanca!U$82+EnergetskaBilanca!U$85)/EnergetskaBilanca!U$78</f>
        <v>0.98881818174149572</v>
      </c>
      <c r="V23" s="118">
        <f>(EnergetskaBilanca!V$80+EnergetskaBilanca!V$82+EnergetskaBilanca!V$85)/EnergetskaBilanca!V$78</f>
        <v>0.98576398407518084</v>
      </c>
      <c r="W23" s="118">
        <f>(EnergetskaBilanca!W$80+EnergetskaBilanca!W$82+EnergetskaBilanca!W$85)/EnergetskaBilanca!W$78</f>
        <v>0.97870767526484759</v>
      </c>
      <c r="X23" s="118">
        <f>(EnergetskaBilanca!X$80+EnergetskaBilanca!X$82+EnergetskaBilanca!X$85)/EnergetskaBilanca!X$78</f>
        <v>0.96519149059896558</v>
      </c>
      <c r="Y23" s="118">
        <f>(EnergetskaBilanca!Y$80+EnergetskaBilanca!Y$82+EnergetskaBilanca!Y$85)/EnergetskaBilanca!Y$78</f>
        <v>0.94339218219563292</v>
      </c>
      <c r="Z23" s="118">
        <f>(EnergetskaBilanca!Z$80+EnergetskaBilanca!Z$82+EnergetskaBilanca!Z$85)/EnergetskaBilanca!Z$78</f>
        <v>0.91648779498981203</v>
      </c>
      <c r="AA23" s="118">
        <f>(EnergetskaBilanca!AA$80+EnergetskaBilanca!AA$82+EnergetskaBilanca!AA$85)/EnergetskaBilanca!AA$78</f>
        <v>0.88582744545845593</v>
      </c>
      <c r="AB23" s="118"/>
      <c r="AC23" s="118">
        <f>(EnergetskaBilanca!AC$80+EnergetskaBilanca!AC$82+EnergetskaBilanca!AC$85)/EnergetskaBilanca!AC$78</f>
        <v>0.98856466885211602</v>
      </c>
      <c r="AD23" s="118">
        <f>(EnergetskaBilanca!AD$80+EnergetskaBilanca!AD$82+EnergetskaBilanca!AD$85)/EnergetskaBilanca!AD$78</f>
        <v>0.98363822070399853</v>
      </c>
      <c r="AE23" s="118">
        <f>(EnergetskaBilanca!AE$80+EnergetskaBilanca!AE$82+EnergetskaBilanca!AE$85)/EnergetskaBilanca!AE$78</f>
        <v>0.96822502751771133</v>
      </c>
      <c r="AF23" s="118">
        <f>(EnergetskaBilanca!AF$80+EnergetskaBilanca!AF$82+EnergetskaBilanca!AF$85)/EnergetskaBilanca!AF$78</f>
        <v>0.93138617312911287</v>
      </c>
      <c r="AG23" s="118">
        <f>(EnergetskaBilanca!AG$80+EnergetskaBilanca!AG$82+EnergetskaBilanca!AG$85)/EnergetskaBilanca!AG$78</f>
        <v>0.86736184440205322</v>
      </c>
      <c r="AH23" s="118">
        <f>(EnergetskaBilanca!AH$80+EnergetskaBilanca!AH$82+EnergetskaBilanca!AH$85)/EnergetskaBilanca!AH$78</f>
        <v>0.75706786267934489</v>
      </c>
      <c r="AI23" s="118">
        <f>(EnergetskaBilanca!AI$80+EnergetskaBilanca!AI$82+EnergetskaBilanca!AI$85)/EnergetskaBilanca!AI$78</f>
        <v>0.56321958478953882</v>
      </c>
      <c r="AK23" s="118">
        <f>(EnergetskaBilanca!AK$80+EnergetskaBilanca!AK$82+EnergetskaBilanca!AK$85)/EnergetskaBilanca!AK$78</f>
        <v>0.98856466885211602</v>
      </c>
      <c r="AL23" s="118">
        <f>(EnergetskaBilanca!AL$80+EnergetskaBilanca!AL$82+EnergetskaBilanca!AL$85)/EnergetskaBilanca!AL$78</f>
        <v>0.98363822070399853</v>
      </c>
      <c r="AM23" s="118">
        <f>(EnergetskaBilanca!AM$80+EnergetskaBilanca!AM$82+EnergetskaBilanca!AM$85)/EnergetskaBilanca!AM$78</f>
        <v>0.96822502751771133</v>
      </c>
      <c r="AN23" s="118">
        <f>(EnergetskaBilanca!AN$80+EnergetskaBilanca!AN$82+EnergetskaBilanca!AN$85)/EnergetskaBilanca!AN$78</f>
        <v>0.93138617312911287</v>
      </c>
      <c r="AO23" s="118">
        <f>(EnergetskaBilanca!AO$80+EnergetskaBilanca!AO$82+EnergetskaBilanca!AO$85)/EnergetskaBilanca!AO$78</f>
        <v>0.86736184440205322</v>
      </c>
      <c r="AP23" s="118">
        <f>(EnergetskaBilanca!AP$80+EnergetskaBilanca!AP$82+EnergetskaBilanca!AP$85)/EnergetskaBilanca!AP$78</f>
        <v>0.75706786267934489</v>
      </c>
      <c r="AQ23" s="118">
        <f>(EnergetskaBilanca!AQ$80+EnergetskaBilanca!AQ$82+EnergetskaBilanca!AQ$85)/EnergetskaBilanca!AQ$78</f>
        <v>0.56321958478953882</v>
      </c>
      <c r="AS23" s="118">
        <f>(EnergetskaBilanca!AS$80+EnergetskaBilanca!AS$82+EnergetskaBilanca!AS$85)/EnergetskaBilanca!AS$78</f>
        <v>0.98837332806438272</v>
      </c>
      <c r="AT23" s="118">
        <f>(EnergetskaBilanca!AT$80+EnergetskaBilanca!AT$82+EnergetskaBilanca!AT$85)/EnergetskaBilanca!AT$78</f>
        <v>0.98197133001750725</v>
      </c>
      <c r="AU23" s="118">
        <f>(EnergetskaBilanca!AU$80+EnergetskaBilanca!AU$82+EnergetskaBilanca!AU$85)/EnergetskaBilanca!AU$78</f>
        <v>0.94310394279085474</v>
      </c>
      <c r="AV23" s="118">
        <f>(EnergetskaBilanca!AV$80+EnergetskaBilanca!AV$82+EnergetskaBilanca!AV$85)/EnergetskaBilanca!AV$78</f>
        <v>0.8509220016042115</v>
      </c>
      <c r="AW23" s="118">
        <f>(EnergetskaBilanca!AW$80+EnergetskaBilanca!AW$82+EnergetskaBilanca!AW$85)/EnergetskaBilanca!AW$78</f>
        <v>0.63260771703604857</v>
      </c>
      <c r="AX23" s="118">
        <f>(EnergetskaBilanca!AX$80+EnergetskaBilanca!AX$82+EnergetskaBilanca!AX$85)/EnergetskaBilanca!AX$78</f>
        <v>0.36068623805894828</v>
      </c>
      <c r="AY23" s="118">
        <f>(EnergetskaBilanca!AY$80+EnergetskaBilanca!AY$82+EnergetskaBilanca!AY$85)/EnergetskaBilanca!AY$78</f>
        <v>0.12949874621428134</v>
      </c>
      <c r="BA23" s="118">
        <f>(EnergetskaBilanca!BA$80+EnergetskaBilanca!BA$82+EnergetskaBilanca!BA$85)/EnergetskaBilanca!BA$78</f>
        <v>0.98837332806438272</v>
      </c>
      <c r="BB23" s="118">
        <f>(EnergetskaBilanca!BB$80+EnergetskaBilanca!BB$82+EnergetskaBilanca!BB$85)/EnergetskaBilanca!BB$78</f>
        <v>0.98197133001750725</v>
      </c>
      <c r="BC23" s="118">
        <f>(EnergetskaBilanca!BC$80+EnergetskaBilanca!BC$82+EnergetskaBilanca!BC$85)/EnergetskaBilanca!BC$78</f>
        <v>0.94310394279085474</v>
      </c>
      <c r="BD23" s="118">
        <f>(EnergetskaBilanca!BD$80+EnergetskaBilanca!BD$82+EnergetskaBilanca!BD$85)/EnergetskaBilanca!BD$78</f>
        <v>0.8509220016042115</v>
      </c>
      <c r="BE23" s="118">
        <f>(EnergetskaBilanca!BE$80+EnergetskaBilanca!BE$82+EnergetskaBilanca!BE$85)/EnergetskaBilanca!BE$78</f>
        <v>0.63260771703604857</v>
      </c>
      <c r="BF23" s="118">
        <f>(EnergetskaBilanca!BF$80+EnergetskaBilanca!BF$82+EnergetskaBilanca!BF$85)/EnergetskaBilanca!BF$78</f>
        <v>0.36068623805894828</v>
      </c>
      <c r="BG23" s="118">
        <f>(EnergetskaBilanca!BG$80+EnergetskaBilanca!BG$82+EnergetskaBilanca!BG$85)/EnergetskaBilanca!BG$78</f>
        <v>0.12949874621428134</v>
      </c>
      <c r="BI23" s="118">
        <f>(EnergetskaBilanca!BI$80+EnergetskaBilanca!BI$82+EnergetskaBilanca!BI$85)/EnergetskaBilanca!BI$78</f>
        <v>0.98994327928304793</v>
      </c>
      <c r="BJ23" s="118">
        <f>(EnergetskaBilanca!BJ$80+EnergetskaBilanca!BJ$82+EnergetskaBilanca!BJ$85)/EnergetskaBilanca!BJ$78</f>
        <v>0.99018615803963272</v>
      </c>
      <c r="BK23" s="118">
        <f>(EnergetskaBilanca!BK$80+EnergetskaBilanca!BK$82+EnergetskaBilanca!BK$85)/EnergetskaBilanca!BK$78</f>
        <v>0.99053087344327839</v>
      </c>
      <c r="BL23" s="118">
        <f>(EnergetskaBilanca!BL$80+EnergetskaBilanca!BL$82+EnergetskaBilanca!BL$85)/EnergetskaBilanca!BL$78</f>
        <v>0.99080524497389555</v>
      </c>
      <c r="BM23" s="118">
        <f>(EnergetskaBilanca!BM$80+EnergetskaBilanca!BM$82+EnergetskaBilanca!BM$85)/EnergetskaBilanca!BM$78</f>
        <v>0.99134133526533497</v>
      </c>
      <c r="BN23" s="118">
        <f>(EnergetskaBilanca!BN$80+EnergetskaBilanca!BN$82+EnergetskaBilanca!BN$85)/EnergetskaBilanca!BN$78</f>
        <v>0.99079136005058721</v>
      </c>
      <c r="BO23" s="118">
        <f>(EnergetskaBilanca!BO$80+EnergetskaBilanca!BO$82+EnergetskaBilanca!BO$85)/EnergetskaBilanca!BO$78</f>
        <v>0.98989817573269023</v>
      </c>
      <c r="BP23" s="115"/>
    </row>
    <row r="24" spans="1:72" x14ac:dyDescent="0.25">
      <c r="C24" s="121" t="s">
        <v>98</v>
      </c>
      <c r="D24" s="101" t="s">
        <v>6</v>
      </c>
      <c r="E24" s="119">
        <f>(EnergetskaBilanca!E51+EnergetskaBilanca!E52-EnergetskaBilanca!E79+EnergetskaBilanca!E55-EnergetskaBilanca!E84+EnergetskaBilanca!E61-EnergetskaBilanca!E87)/(EnergetskaBilanca!E50-EnergetskaBilanca!E59-EnergetskaBilanca!E60-EnergetskaBilanca!E78+EnergetskaBilanca!E83)</f>
        <v>0.78741186766258131</v>
      </c>
      <c r="F24" s="119">
        <f>(EnergetskaBilanca!F51+EnergetskaBilanca!F52-EnergetskaBilanca!F79+EnergetskaBilanca!F55-EnergetskaBilanca!F84+EnergetskaBilanca!F61-EnergetskaBilanca!F87)/(EnergetskaBilanca!F50-EnergetskaBilanca!F59-EnergetskaBilanca!F60-EnergetskaBilanca!F78+EnergetskaBilanca!F83)</f>
        <v>0.79161359672767717</v>
      </c>
      <c r="G24" s="119">
        <f>(EnergetskaBilanca!G51+EnergetskaBilanca!G52-EnergetskaBilanca!G79+EnergetskaBilanca!G55-EnergetskaBilanca!G84+EnergetskaBilanca!G61-EnergetskaBilanca!G87)/(EnergetskaBilanca!G50-EnergetskaBilanca!G59-EnergetskaBilanca!G60-EnergetskaBilanca!G78+EnergetskaBilanca!G83)</f>
        <v>0.7706833675806084</v>
      </c>
      <c r="H24" s="119">
        <f>(EnergetskaBilanca!H51+EnergetskaBilanca!H52-EnergetskaBilanca!H79+EnergetskaBilanca!H55-EnergetskaBilanca!H84+EnergetskaBilanca!H61-EnergetskaBilanca!H87)/(EnergetskaBilanca!H50-EnergetskaBilanca!H59-EnergetskaBilanca!H60-EnergetskaBilanca!H78+EnergetskaBilanca!H83)</f>
        <v>0.78442018495231791</v>
      </c>
      <c r="I24" s="119">
        <f>(EnergetskaBilanca!I51+EnergetskaBilanca!I52-EnergetskaBilanca!I79+EnergetskaBilanca!I55-EnergetskaBilanca!I84+EnergetskaBilanca!I61-EnergetskaBilanca!I87)/(EnergetskaBilanca!I50-EnergetskaBilanca!I59-EnergetskaBilanca!I60-EnergetskaBilanca!I78+EnergetskaBilanca!I83)</f>
        <v>0.69391670352101198</v>
      </c>
      <c r="J24" s="119">
        <f>(EnergetskaBilanca!J51+EnergetskaBilanca!J52-EnergetskaBilanca!J79+EnergetskaBilanca!J55-EnergetskaBilanca!J84+EnergetskaBilanca!J61-EnergetskaBilanca!J87)/(EnergetskaBilanca!J50-EnergetskaBilanca!J59-EnergetskaBilanca!J60-EnergetskaBilanca!J78+EnergetskaBilanca!J83)</f>
        <v>0.682356905269068</v>
      </c>
      <c r="K24" s="119">
        <f>(EnergetskaBilanca!K51+EnergetskaBilanca!K52-EnergetskaBilanca!K79+EnergetskaBilanca!K55-EnergetskaBilanca!K84+EnergetskaBilanca!K61-EnergetskaBilanca!K87)/(EnergetskaBilanca!K50-EnergetskaBilanca!K59-EnergetskaBilanca!K60-EnergetskaBilanca!K78+EnergetskaBilanca!K83)</f>
        <v>0.65871008400969511</v>
      </c>
      <c r="L24" s="119">
        <f>(EnergetskaBilanca!L51+EnergetskaBilanca!L52-EnergetskaBilanca!L79+EnergetskaBilanca!L55-EnergetskaBilanca!L84+EnergetskaBilanca!L61-EnergetskaBilanca!L87)/(EnergetskaBilanca!L50-EnergetskaBilanca!L59-EnergetskaBilanca!L60-EnergetskaBilanca!L78+EnergetskaBilanca!L83)</f>
        <v>0.64569441798320426</v>
      </c>
      <c r="M24" s="119">
        <f>(EnergetskaBilanca!M51+EnergetskaBilanca!M52-EnergetskaBilanca!M79+EnergetskaBilanca!M55-EnergetskaBilanca!M84+EnergetskaBilanca!M61-EnergetskaBilanca!M87)/(EnergetskaBilanca!M50-EnergetskaBilanca!M59-EnergetskaBilanca!M60-EnergetskaBilanca!M78+EnergetskaBilanca!M83)</f>
        <v>0.61327906461920345</v>
      </c>
      <c r="N24" s="119">
        <f>(EnergetskaBilanca!N51+EnergetskaBilanca!N52-EnergetskaBilanca!N79+EnergetskaBilanca!N55-EnergetskaBilanca!N84+EnergetskaBilanca!N61-EnergetskaBilanca!N87)/(EnergetskaBilanca!N50-EnergetskaBilanca!N59-EnergetskaBilanca!N60-EnergetskaBilanca!N78+EnergetskaBilanca!N83)</f>
        <v>0.63002027514275172</v>
      </c>
      <c r="O24" s="119">
        <f>(EnergetskaBilanca!O51+EnergetskaBilanca!O52-EnergetskaBilanca!O79+EnergetskaBilanca!O55-EnergetskaBilanca!O84+EnergetskaBilanca!O61-EnergetskaBilanca!O87)/(EnergetskaBilanca!O50-EnergetskaBilanca!O59-EnergetskaBilanca!O60-EnergetskaBilanca!O78+EnergetskaBilanca!O83)</f>
        <v>0.6175100584714619</v>
      </c>
      <c r="P24" s="119">
        <f>(EnergetskaBilanca!P51+EnergetskaBilanca!P52-EnergetskaBilanca!P79+EnergetskaBilanca!P55-EnergetskaBilanca!P84+EnergetskaBilanca!P61-EnergetskaBilanca!P87)/(EnergetskaBilanca!P50-EnergetskaBilanca!P59-EnergetskaBilanca!P60-EnergetskaBilanca!P78+EnergetskaBilanca!P83)</f>
        <v>0.61566043317434238</v>
      </c>
      <c r="Q24" s="119">
        <f>(EnergetskaBilanca!Q51+EnergetskaBilanca!Q52-EnergetskaBilanca!Q79+EnergetskaBilanca!Q55-EnergetskaBilanca!Q84+EnergetskaBilanca!Q61-EnergetskaBilanca!Q87)/(EnergetskaBilanca!Q50-EnergetskaBilanca!Q59-EnergetskaBilanca!Q60-EnergetskaBilanca!Q78+EnergetskaBilanca!Q83)</f>
        <v>0.58782306605505397</v>
      </c>
      <c r="R24" s="118"/>
      <c r="T24" s="119">
        <f>(EnergetskaBilanca!T51+EnergetskaBilanca!T52-EnergetskaBilanca!T79+EnergetskaBilanca!T55-EnergetskaBilanca!T84+EnergetskaBilanca!T61-EnergetskaBilanca!T87)/(EnergetskaBilanca!T50-EnergetskaBilanca!T59-EnergetskaBilanca!T60-EnergetskaBilanca!T78+EnergetskaBilanca!T83)</f>
        <v>0.59982864449366324</v>
      </c>
      <c r="U24" s="119">
        <f>(EnergetskaBilanca!U51+EnergetskaBilanca!U52-EnergetskaBilanca!U79+EnergetskaBilanca!U55-EnergetskaBilanca!U84+EnergetskaBilanca!U61-EnergetskaBilanca!U87)/(EnergetskaBilanca!U50-EnergetskaBilanca!U59-EnergetskaBilanca!U60-EnergetskaBilanca!U78+EnergetskaBilanca!U83)</f>
        <v>0.59205249369351121</v>
      </c>
      <c r="V24" s="119">
        <f>(EnergetskaBilanca!V51+EnergetskaBilanca!V52-EnergetskaBilanca!V79+EnergetskaBilanca!V55-EnergetskaBilanca!V84+EnergetskaBilanca!V61-EnergetskaBilanca!V87)/(EnergetskaBilanca!V50-EnergetskaBilanca!V59-EnergetskaBilanca!V60-EnergetskaBilanca!V78+EnergetskaBilanca!V83)</f>
        <v>0.5896922046037375</v>
      </c>
      <c r="W24" s="119">
        <f>(EnergetskaBilanca!W51+EnergetskaBilanca!W52-EnergetskaBilanca!W79+EnergetskaBilanca!W55-EnergetskaBilanca!W84+EnergetskaBilanca!W61-EnergetskaBilanca!W87)/(EnergetskaBilanca!W50-EnergetskaBilanca!W59-EnergetskaBilanca!W60-EnergetskaBilanca!W78+EnergetskaBilanca!W83)</f>
        <v>0.58964141866399056</v>
      </c>
      <c r="X24" s="119">
        <f>(EnergetskaBilanca!X51+EnergetskaBilanca!X52-EnergetskaBilanca!X79+EnergetskaBilanca!X55-EnergetskaBilanca!X84+EnergetskaBilanca!X61-EnergetskaBilanca!X87)/(EnergetskaBilanca!X50-EnergetskaBilanca!X59-EnergetskaBilanca!X60-EnergetskaBilanca!X78+EnergetskaBilanca!X83)</f>
        <v>0.60561499168102295</v>
      </c>
      <c r="Y24" s="119">
        <f>(EnergetskaBilanca!Y51+EnergetskaBilanca!Y52-EnergetskaBilanca!Y79+EnergetskaBilanca!Y55-EnergetskaBilanca!Y84+EnergetskaBilanca!Y61-EnergetskaBilanca!Y87)/(EnergetskaBilanca!Y50-EnergetskaBilanca!Y59-EnergetskaBilanca!Y60-EnergetskaBilanca!Y78+EnergetskaBilanca!Y83)</f>
        <v>0.6121775478849476</v>
      </c>
      <c r="Z24" s="119">
        <f>(EnergetskaBilanca!Z51+EnergetskaBilanca!Z52-EnergetskaBilanca!Z79+EnergetskaBilanca!Z55-EnergetskaBilanca!Z84+EnergetskaBilanca!Z61-EnergetskaBilanca!Z87)/(EnergetskaBilanca!Z50-EnergetskaBilanca!Z59-EnergetskaBilanca!Z60-EnergetskaBilanca!Z78+EnergetskaBilanca!Z83)</f>
        <v>0.61609674506099199</v>
      </c>
      <c r="AA24" s="119">
        <f>(EnergetskaBilanca!AA51+EnergetskaBilanca!AA52-EnergetskaBilanca!AA79+EnergetskaBilanca!AA55-EnergetskaBilanca!AA84+EnergetskaBilanca!AA61-EnergetskaBilanca!AA87)/(EnergetskaBilanca!AA50-EnergetskaBilanca!AA59-EnergetskaBilanca!AA60-EnergetskaBilanca!AA78+EnergetskaBilanca!AA83)</f>
        <v>0.62058340481510954</v>
      </c>
      <c r="AB24" s="119"/>
      <c r="AC24" s="119">
        <f>(EnergetskaBilanca!AC51+EnergetskaBilanca!AC52-EnergetskaBilanca!AC79+EnergetskaBilanca!AC55-EnergetskaBilanca!AC84+EnergetskaBilanca!AC61-EnergetskaBilanca!AC87)/(EnergetskaBilanca!AC50-EnergetskaBilanca!AC59-EnergetskaBilanca!AC60-EnergetskaBilanca!AC78+EnergetskaBilanca!AC83)</f>
        <v>0.59116253939833852</v>
      </c>
      <c r="AD24" s="119">
        <f>(EnergetskaBilanca!AD51+EnergetskaBilanca!AD52-EnergetskaBilanca!AD79+EnergetskaBilanca!AD55-EnergetskaBilanca!AD84+EnergetskaBilanca!AD61-EnergetskaBilanca!AD87)/(EnergetskaBilanca!AD50-EnergetskaBilanca!AD59-EnergetskaBilanca!AD60-EnergetskaBilanca!AD78+EnergetskaBilanca!AD83)</f>
        <v>0.58898984975100299</v>
      </c>
      <c r="AE24" s="119">
        <f>(EnergetskaBilanca!AE51+EnergetskaBilanca!AE52-EnergetskaBilanca!AE79+EnergetskaBilanca!AE55-EnergetskaBilanca!AE84+EnergetskaBilanca!AE61-EnergetskaBilanca!AE87)/(EnergetskaBilanca!AE50-EnergetskaBilanca!AE59-EnergetskaBilanca!AE60-EnergetskaBilanca!AE78+EnergetskaBilanca!AE83)</f>
        <v>0.58265428110255979</v>
      </c>
      <c r="AF24" s="119">
        <f>(EnergetskaBilanca!AF51+EnergetskaBilanca!AF52-EnergetskaBilanca!AF79+EnergetskaBilanca!AF55-EnergetskaBilanca!AF84+EnergetskaBilanca!AF61-EnergetskaBilanca!AF87)/(EnergetskaBilanca!AF50-EnergetskaBilanca!AF59-EnergetskaBilanca!AF60-EnergetskaBilanca!AF78+EnergetskaBilanca!AF83)</f>
        <v>0.57514865994945497</v>
      </c>
      <c r="AG24" s="119">
        <f>(EnergetskaBilanca!AG51+EnergetskaBilanca!AG52-EnergetskaBilanca!AG79+EnergetskaBilanca!AG55-EnergetskaBilanca!AG84+EnergetskaBilanca!AG61-EnergetskaBilanca!AG87)/(EnergetskaBilanca!AG50-EnergetskaBilanca!AG59-EnergetskaBilanca!AG60-EnergetskaBilanca!AG78+EnergetskaBilanca!AG83)</f>
        <v>0.56485606344019401</v>
      </c>
      <c r="AH24" s="119">
        <f>(EnergetskaBilanca!AH51+EnergetskaBilanca!AH52-EnergetskaBilanca!AH79+EnergetskaBilanca!AH55-EnergetskaBilanca!AH84+EnergetskaBilanca!AH61-EnergetskaBilanca!AH87)/(EnergetskaBilanca!AH50-EnergetskaBilanca!AH59-EnergetskaBilanca!AH60-EnergetskaBilanca!AH78+EnergetskaBilanca!AH83)</f>
        <v>0.5636915334331587</v>
      </c>
      <c r="AI24" s="119">
        <f>(EnergetskaBilanca!AI51+EnergetskaBilanca!AI52-EnergetskaBilanca!AI79+EnergetskaBilanca!AI55-EnergetskaBilanca!AI84+EnergetskaBilanca!AI61-EnergetskaBilanca!AI87)/(EnergetskaBilanca!AI50-EnergetskaBilanca!AI59-EnergetskaBilanca!AI60-EnergetskaBilanca!AI78+EnergetskaBilanca!AI83)</f>
        <v>0.56305627384231705</v>
      </c>
      <c r="AJ24" s="119"/>
      <c r="AK24" s="119">
        <f>(EnergetskaBilanca!AK51+EnergetskaBilanca!AK52-EnergetskaBilanca!AK79+EnergetskaBilanca!AK55-EnergetskaBilanca!AK84+EnergetskaBilanca!AK61-EnergetskaBilanca!AK87)/(EnergetskaBilanca!AK50-EnergetskaBilanca!AK59-EnergetskaBilanca!AK60-EnergetskaBilanca!AK78+EnergetskaBilanca!AK83)</f>
        <v>0.59116253939833852</v>
      </c>
      <c r="AL24" s="119">
        <f>(EnergetskaBilanca!AL51+EnergetskaBilanca!AL52-EnergetskaBilanca!AL79+EnergetskaBilanca!AL55-EnergetskaBilanca!AL84+EnergetskaBilanca!AL61-EnergetskaBilanca!AL87)/(EnergetskaBilanca!AL50-EnergetskaBilanca!AL59-EnergetskaBilanca!AL60-EnergetskaBilanca!AL78+EnergetskaBilanca!AL83)</f>
        <v>0.58898984975100299</v>
      </c>
      <c r="AM24" s="119">
        <f>(EnergetskaBilanca!AM51+EnergetskaBilanca!AM52-EnergetskaBilanca!AM79+EnergetskaBilanca!AM55-EnergetskaBilanca!AM84+EnergetskaBilanca!AM61-EnergetskaBilanca!AM87)/(EnergetskaBilanca!AM50-EnergetskaBilanca!AM59-EnergetskaBilanca!AM60-EnergetskaBilanca!AM78+EnergetskaBilanca!AM83)</f>
        <v>0.58265428110255979</v>
      </c>
      <c r="AN24" s="119">
        <f>(EnergetskaBilanca!AN51+EnergetskaBilanca!AN52-EnergetskaBilanca!AN79+EnergetskaBilanca!AN55-EnergetskaBilanca!AN84+EnergetskaBilanca!AN61-EnergetskaBilanca!AN87)/(EnergetskaBilanca!AN50-EnergetskaBilanca!AN59-EnergetskaBilanca!AN60-EnergetskaBilanca!AN78+EnergetskaBilanca!AN83)</f>
        <v>0.57514865994945497</v>
      </c>
      <c r="AO24" s="119">
        <f>(EnergetskaBilanca!AO51+EnergetskaBilanca!AO52-EnergetskaBilanca!AO79+EnergetskaBilanca!AO55-EnergetskaBilanca!AO84+EnergetskaBilanca!AO61-EnergetskaBilanca!AO87)/(EnergetskaBilanca!AO50-EnergetskaBilanca!AO59-EnergetskaBilanca!AO60-EnergetskaBilanca!AO78+EnergetskaBilanca!AO83)</f>
        <v>0.56485606344019401</v>
      </c>
      <c r="AP24" s="119">
        <f>(EnergetskaBilanca!AP51+EnergetskaBilanca!AP52-EnergetskaBilanca!AP79+EnergetskaBilanca!AP55-EnergetskaBilanca!AP84+EnergetskaBilanca!AP61-EnergetskaBilanca!AP87)/(EnergetskaBilanca!AP50-EnergetskaBilanca!AP59-EnergetskaBilanca!AP60-EnergetskaBilanca!AP78+EnergetskaBilanca!AP83)</f>
        <v>0.5636915334331587</v>
      </c>
      <c r="AQ24" s="119">
        <f>(EnergetskaBilanca!AQ51+EnergetskaBilanca!AQ52-EnergetskaBilanca!AQ79+EnergetskaBilanca!AQ55-EnergetskaBilanca!AQ84+EnergetskaBilanca!AQ61-EnergetskaBilanca!AQ87)/(EnergetskaBilanca!AQ50-EnergetskaBilanca!AQ59-EnergetskaBilanca!AQ60-EnergetskaBilanca!AQ78+EnergetskaBilanca!AQ83)</f>
        <v>0.56305627384231705</v>
      </c>
      <c r="AR24" s="119"/>
      <c r="AS24" s="119">
        <f>(EnergetskaBilanca!AS51+EnergetskaBilanca!AS52-EnergetskaBilanca!AS79+EnergetskaBilanca!AS55-EnergetskaBilanca!AS84+EnergetskaBilanca!AS61-EnergetskaBilanca!AS87)/(EnergetskaBilanca!AS50-EnergetskaBilanca!AS59-EnergetskaBilanca!AS60-EnergetskaBilanca!AS78+EnergetskaBilanca!AS83)</f>
        <v>0.58336952687114974</v>
      </c>
      <c r="AT24" s="119">
        <f>(EnergetskaBilanca!AT51+EnergetskaBilanca!AT52-EnergetskaBilanca!AT79+EnergetskaBilanca!AT55-EnergetskaBilanca!AT84+EnergetskaBilanca!AT61-EnergetskaBilanca!AT87)/(EnergetskaBilanca!AT50-EnergetskaBilanca!AT59-EnergetskaBilanca!AT60-EnergetskaBilanca!AT78+EnergetskaBilanca!AT83)</f>
        <v>0.5649068074144159</v>
      </c>
      <c r="AU24" s="119">
        <f>(EnergetskaBilanca!AU51+EnergetskaBilanca!AU52-EnergetskaBilanca!AU79+EnergetskaBilanca!AU55-EnergetskaBilanca!AU84+EnergetskaBilanca!AU61-EnergetskaBilanca!AU87)/(EnergetskaBilanca!AU50-EnergetskaBilanca!AU59-EnergetskaBilanca!AU60-EnergetskaBilanca!AU78+EnergetskaBilanca!AU83)</f>
        <v>0.54016126397846131</v>
      </c>
      <c r="AV24" s="119">
        <f>(EnergetskaBilanca!AV51+EnergetskaBilanca!AV52-EnergetskaBilanca!AV79+EnergetskaBilanca!AV55-EnergetskaBilanca!AV84+EnergetskaBilanca!AV61-EnergetskaBilanca!AV87)/(EnergetskaBilanca!AV50-EnergetskaBilanca!AV59-EnergetskaBilanca!AV60-EnergetskaBilanca!AV78+EnergetskaBilanca!AV83)</f>
        <v>0.5129336906129951</v>
      </c>
      <c r="AW24" s="119">
        <f>(EnergetskaBilanca!AW51+EnergetskaBilanca!AW52-EnergetskaBilanca!AW79+EnergetskaBilanca!AW55-EnergetskaBilanca!AW84+EnergetskaBilanca!AW61-EnergetskaBilanca!AW87)/(EnergetskaBilanca!AW50-EnergetskaBilanca!AW59-EnergetskaBilanca!AW60-EnergetskaBilanca!AW78+EnergetskaBilanca!AW83)</f>
        <v>0.49389651901091214</v>
      </c>
      <c r="AX24" s="119">
        <f>(EnergetskaBilanca!AX51+EnergetskaBilanca!AX52-EnergetskaBilanca!AX79+EnergetskaBilanca!AX55-EnergetskaBilanca!AX84+EnergetskaBilanca!AX61-EnergetskaBilanca!AX87)/(EnergetskaBilanca!AX50-EnergetskaBilanca!AX59-EnergetskaBilanca!AX60-EnergetskaBilanca!AX78+EnergetskaBilanca!AX83)</f>
        <v>0.47556723579249582</v>
      </c>
      <c r="AY24" s="119">
        <f>(EnergetskaBilanca!AY51+EnergetskaBilanca!AY52-EnergetskaBilanca!AY79+EnergetskaBilanca!AY55-EnergetskaBilanca!AY84+EnergetskaBilanca!AY61-EnergetskaBilanca!AY87)/(EnergetskaBilanca!AY50-EnergetskaBilanca!AY59-EnergetskaBilanca!AY60-EnergetskaBilanca!AY78+EnergetskaBilanca!AY83)</f>
        <v>0.46261746225920708</v>
      </c>
      <c r="AZ24" s="119"/>
      <c r="BA24" s="119">
        <f>(EnergetskaBilanca!BA51+EnergetskaBilanca!BA52-EnergetskaBilanca!BA79+EnergetskaBilanca!BA55-EnergetskaBilanca!BA84+EnergetskaBilanca!BA61-EnergetskaBilanca!BA87)/(EnergetskaBilanca!BA50-EnergetskaBilanca!BA59-EnergetskaBilanca!BA60-EnergetskaBilanca!BA78+EnergetskaBilanca!BA83)</f>
        <v>0.58336952687114974</v>
      </c>
      <c r="BB24" s="119">
        <f>(EnergetskaBilanca!BB51+EnergetskaBilanca!BB52-EnergetskaBilanca!BB79+EnergetskaBilanca!BB55-EnergetskaBilanca!BB84+EnergetskaBilanca!BB61-EnergetskaBilanca!BB87)/(EnergetskaBilanca!BB50-EnergetskaBilanca!BB59-EnergetskaBilanca!BB60-EnergetskaBilanca!BB78+EnergetskaBilanca!BB83)</f>
        <v>0.5649068074144159</v>
      </c>
      <c r="BC24" s="119">
        <f>(EnergetskaBilanca!BC51+EnergetskaBilanca!BC52-EnergetskaBilanca!BC79+EnergetskaBilanca!BC55-EnergetskaBilanca!BC84+EnergetskaBilanca!BC61-EnergetskaBilanca!BC87)/(EnergetskaBilanca!BC50-EnergetskaBilanca!BC59-EnergetskaBilanca!BC60-EnergetskaBilanca!BC78+EnergetskaBilanca!BC83)</f>
        <v>0.54016126397846131</v>
      </c>
      <c r="BD24" s="119">
        <f>(EnergetskaBilanca!BD51+EnergetskaBilanca!BD52-EnergetskaBilanca!BD79+EnergetskaBilanca!BD55-EnergetskaBilanca!BD84+EnergetskaBilanca!BD61-EnergetskaBilanca!BD87)/(EnergetskaBilanca!BD50-EnergetskaBilanca!BD59-EnergetskaBilanca!BD60-EnergetskaBilanca!BD78+EnergetskaBilanca!BD83)</f>
        <v>0.5129336906129951</v>
      </c>
      <c r="BE24" s="119">
        <f>(EnergetskaBilanca!BE51+EnergetskaBilanca!BE52-EnergetskaBilanca!BE79+EnergetskaBilanca!BE55-EnergetskaBilanca!BE84+EnergetskaBilanca!BE61-EnergetskaBilanca!BE87)/(EnergetskaBilanca!BE50-EnergetskaBilanca!BE59-EnergetskaBilanca!BE60-EnergetskaBilanca!BE78+EnergetskaBilanca!BE83)</f>
        <v>0.49389651901091214</v>
      </c>
      <c r="BF24" s="119">
        <f>(EnergetskaBilanca!BF51+EnergetskaBilanca!BF52-EnergetskaBilanca!BF79+EnergetskaBilanca!BF55-EnergetskaBilanca!BF84+EnergetskaBilanca!BF61-EnergetskaBilanca!BF87)/(EnergetskaBilanca!BF50-EnergetskaBilanca!BF59-EnergetskaBilanca!BF60-EnergetskaBilanca!BF78+EnergetskaBilanca!BF83)</f>
        <v>0.47556723579249582</v>
      </c>
      <c r="BG24" s="119">
        <f>(EnergetskaBilanca!BG51+EnergetskaBilanca!BG52-EnergetskaBilanca!BG79+EnergetskaBilanca!BG55-EnergetskaBilanca!BG84+EnergetskaBilanca!BG61-EnergetskaBilanca!BG87)/(EnergetskaBilanca!BG50-EnergetskaBilanca!BG59-EnergetskaBilanca!BG60-EnergetskaBilanca!BG78+EnergetskaBilanca!BG83)</f>
        <v>0.46261746225920708</v>
      </c>
      <c r="BH24" s="119"/>
      <c r="BI24" s="119">
        <f>(EnergetskaBilanca!BI51+EnergetskaBilanca!BI52-EnergetskaBilanca!BI79+EnergetskaBilanca!BI55-EnergetskaBilanca!BI84+EnergetskaBilanca!BI61-EnergetskaBilanca!BI87)/(EnergetskaBilanca!BI50-EnergetskaBilanca!BI59-EnergetskaBilanca!BI60-EnergetskaBilanca!BI78+EnergetskaBilanca!BI83)</f>
        <v>0.63540855941551977</v>
      </c>
      <c r="BJ24" s="119">
        <f>(EnergetskaBilanca!BJ51+EnergetskaBilanca!BJ52-EnergetskaBilanca!BJ79+EnergetskaBilanca!BJ55-EnergetskaBilanca!BJ84+EnergetskaBilanca!BJ61-EnergetskaBilanca!BJ87)/(EnergetskaBilanca!BJ50-EnergetskaBilanca!BJ59-EnergetskaBilanca!BJ60-EnergetskaBilanca!BJ78+EnergetskaBilanca!BJ83)</f>
        <v>0.64110872960319665</v>
      </c>
      <c r="BK24" s="119">
        <f>(EnergetskaBilanca!BK51+EnergetskaBilanca!BK52-EnergetskaBilanca!BK79+EnergetskaBilanca!BK55-EnergetskaBilanca!BK84+EnergetskaBilanca!BK61-EnergetskaBilanca!BK87)/(EnergetskaBilanca!BK50-EnergetskaBilanca!BK59-EnergetskaBilanca!BK60-EnergetskaBilanca!BK78+EnergetskaBilanca!BK83)</f>
        <v>0.64639017745804561</v>
      </c>
      <c r="BL24" s="119">
        <f>(EnergetskaBilanca!BL51+EnergetskaBilanca!BL52-EnergetskaBilanca!BL79+EnergetskaBilanca!BL55-EnergetskaBilanca!BL84+EnergetskaBilanca!BL61-EnergetskaBilanca!BL87)/(EnergetskaBilanca!BL50-EnergetskaBilanca!BL59-EnergetskaBilanca!BL60-EnergetskaBilanca!BL78+EnergetskaBilanca!BL83)</f>
        <v>0.65880370768425622</v>
      </c>
      <c r="BM24" s="119">
        <f>(EnergetskaBilanca!BM51+EnergetskaBilanca!BM52-EnergetskaBilanca!BM79+EnergetskaBilanca!BM55-EnergetskaBilanca!BM84+EnergetskaBilanca!BM61-EnergetskaBilanca!BM87)/(EnergetskaBilanca!BM50-EnergetskaBilanca!BM59-EnergetskaBilanca!BM60-EnergetskaBilanca!BM78+EnergetskaBilanca!BM83)</f>
        <v>0.66720903650266483</v>
      </c>
      <c r="BN24" s="119">
        <f>(EnergetskaBilanca!BN51+EnergetskaBilanca!BN52-EnergetskaBilanca!BN79+EnergetskaBilanca!BN55-EnergetskaBilanca!BN84+EnergetskaBilanca!BN61-EnergetskaBilanca!BN87)/(EnergetskaBilanca!BN50-EnergetskaBilanca!BN59-EnergetskaBilanca!BN60-EnergetskaBilanca!BN78+EnergetskaBilanca!BN83)</f>
        <v>0.67178913870657386</v>
      </c>
      <c r="BO24" s="119">
        <f>(EnergetskaBilanca!BO51+EnergetskaBilanca!BO52-EnergetskaBilanca!BO79+EnergetskaBilanca!BO55-EnergetskaBilanca!BO84+EnergetskaBilanca!BO61-EnergetskaBilanca!BO87)/(EnergetskaBilanca!BO50-EnergetskaBilanca!BO59-EnergetskaBilanca!BO60-EnergetskaBilanca!BO78+EnergetskaBilanca!BO83)</f>
        <v>0.67606396913276512</v>
      </c>
      <c r="BP24" s="6"/>
    </row>
    <row r="25" spans="1:72" x14ac:dyDescent="0.25">
      <c r="C25" s="121" t="s">
        <v>99</v>
      </c>
      <c r="D25" s="101" t="s">
        <v>6</v>
      </c>
      <c r="E25" s="119">
        <f>(EnergetskaBilanca!E51+EnergetskaBilanca!E53-EnergetskaBilanca!E80+EnergetskaBilanca!E56-EnergetskaBilanca!E85)/(EnergetskaBilanca!E50-EnergetskaBilanca!E59-EnergetskaBilanca!E60-EnergetskaBilanca!E78+EnergetskaBilanca!E83)</f>
        <v>0.78741186766258131</v>
      </c>
      <c r="F25" s="119">
        <f>(EnergetskaBilanca!F51+EnergetskaBilanca!F53-EnergetskaBilanca!F80+EnergetskaBilanca!F56-EnergetskaBilanca!F85)/(EnergetskaBilanca!F50-EnergetskaBilanca!F59-EnergetskaBilanca!F60-EnergetskaBilanca!F78+EnergetskaBilanca!F83)</f>
        <v>0.79161359672767717</v>
      </c>
      <c r="G25" s="119">
        <f>(EnergetskaBilanca!G51+EnergetskaBilanca!G53-EnergetskaBilanca!G80+EnergetskaBilanca!G56-EnergetskaBilanca!G85)/(EnergetskaBilanca!G50-EnergetskaBilanca!G59-EnergetskaBilanca!G60-EnergetskaBilanca!G78+EnergetskaBilanca!G83)</f>
        <v>0.7706833675806084</v>
      </c>
      <c r="H25" s="119">
        <f>(EnergetskaBilanca!H51+EnergetskaBilanca!H53-EnergetskaBilanca!H80+EnergetskaBilanca!H56-EnergetskaBilanca!H85)/(EnergetskaBilanca!H50-EnergetskaBilanca!H59-EnergetskaBilanca!H60-EnergetskaBilanca!H78+EnergetskaBilanca!H83)</f>
        <v>0.78442018495231791</v>
      </c>
      <c r="I25" s="119">
        <f>(EnergetskaBilanca!I51+EnergetskaBilanca!I53-EnergetskaBilanca!I80+EnergetskaBilanca!I56-EnergetskaBilanca!I85)/(EnergetskaBilanca!I50-EnergetskaBilanca!I59-EnergetskaBilanca!I60-EnergetskaBilanca!I78+EnergetskaBilanca!I83)</f>
        <v>0.69391670352101198</v>
      </c>
      <c r="J25" s="119">
        <f>(EnergetskaBilanca!J51+EnergetskaBilanca!J53-EnergetskaBilanca!J80+EnergetskaBilanca!J56-EnergetskaBilanca!J85)/(EnergetskaBilanca!J50-EnergetskaBilanca!J59-EnergetskaBilanca!J60-EnergetskaBilanca!J78+EnergetskaBilanca!J83)</f>
        <v>0.682356905269068</v>
      </c>
      <c r="K25" s="119">
        <f>(EnergetskaBilanca!K51+EnergetskaBilanca!K53-EnergetskaBilanca!K80+EnergetskaBilanca!K56-EnergetskaBilanca!K85)/(EnergetskaBilanca!K50-EnergetskaBilanca!K59-EnergetskaBilanca!K60-EnergetskaBilanca!K78+EnergetskaBilanca!K83)</f>
        <v>0.65871008400969511</v>
      </c>
      <c r="L25" s="119">
        <f>(EnergetskaBilanca!L51+EnergetskaBilanca!L53-EnergetskaBilanca!L80+EnergetskaBilanca!L56-EnergetskaBilanca!L85)/(EnergetskaBilanca!L50-EnergetskaBilanca!L59-EnergetskaBilanca!L60-EnergetskaBilanca!L78+EnergetskaBilanca!L83)</f>
        <v>0.64569441798320426</v>
      </c>
      <c r="M25" s="119">
        <f>(EnergetskaBilanca!M51+EnergetskaBilanca!M53-EnergetskaBilanca!M80+EnergetskaBilanca!M56-EnergetskaBilanca!M85)/(EnergetskaBilanca!M50-EnergetskaBilanca!M59-EnergetskaBilanca!M60-EnergetskaBilanca!M78+EnergetskaBilanca!M83)</f>
        <v>0.61327906461920345</v>
      </c>
      <c r="N25" s="119">
        <f>(EnergetskaBilanca!N51+EnergetskaBilanca!N53-EnergetskaBilanca!N80+EnergetskaBilanca!N56-EnergetskaBilanca!N85)/(EnergetskaBilanca!N50-EnergetskaBilanca!N59-EnergetskaBilanca!N60-EnergetskaBilanca!N78+EnergetskaBilanca!N83)</f>
        <v>0.63002027514275172</v>
      </c>
      <c r="O25" s="119">
        <f>(EnergetskaBilanca!O51+EnergetskaBilanca!O53-EnergetskaBilanca!O80+EnergetskaBilanca!O56-EnergetskaBilanca!O85)/(EnergetskaBilanca!O50-EnergetskaBilanca!O59-EnergetskaBilanca!O60-EnergetskaBilanca!O78+EnergetskaBilanca!O83)</f>
        <v>0.6175100584714619</v>
      </c>
      <c r="P25" s="119">
        <f>(EnergetskaBilanca!P51+EnergetskaBilanca!P53-EnergetskaBilanca!P80+EnergetskaBilanca!P56-EnergetskaBilanca!P85)/(EnergetskaBilanca!P50-EnergetskaBilanca!P59-EnergetskaBilanca!P60-EnergetskaBilanca!P78+EnergetskaBilanca!P83)</f>
        <v>0.61566043317434238</v>
      </c>
      <c r="Q25" s="119">
        <f>(EnergetskaBilanca!Q51+EnergetskaBilanca!Q53-EnergetskaBilanca!Q80+EnergetskaBilanca!Q56-EnergetskaBilanca!Q85)/(EnergetskaBilanca!Q50-EnergetskaBilanca!Q59-EnergetskaBilanca!Q60-EnergetskaBilanca!Q78+EnergetskaBilanca!Q83)</f>
        <v>0.58782306605505397</v>
      </c>
      <c r="R25" s="118"/>
      <c r="T25" s="119">
        <f>(EnergetskaBilanca!T51+EnergetskaBilanca!T53-EnergetskaBilanca!T80+EnergetskaBilanca!T56-EnergetskaBilanca!T85)/(EnergetskaBilanca!T50-EnergetskaBilanca!T59-EnergetskaBilanca!T60-EnergetskaBilanca!T78+EnergetskaBilanca!T83)</f>
        <v>0.59982864449366324</v>
      </c>
      <c r="U25" s="119">
        <f>(EnergetskaBilanca!U51+EnergetskaBilanca!U53-EnergetskaBilanca!U80+EnergetskaBilanca!U56-EnergetskaBilanca!U85)/(EnergetskaBilanca!U50-EnergetskaBilanca!U59-EnergetskaBilanca!U60-EnergetskaBilanca!U78+EnergetskaBilanca!U83)</f>
        <v>0.59205249369351121</v>
      </c>
      <c r="V25" s="119">
        <f>(EnergetskaBilanca!V51+EnergetskaBilanca!V53-EnergetskaBilanca!V80+EnergetskaBilanca!V56-EnergetskaBilanca!V85)/(EnergetskaBilanca!V50-EnergetskaBilanca!V59-EnergetskaBilanca!V60-EnergetskaBilanca!V78+EnergetskaBilanca!V83)</f>
        <v>0.5896922046037375</v>
      </c>
      <c r="W25" s="119">
        <f>(EnergetskaBilanca!W51+EnergetskaBilanca!W53-EnergetskaBilanca!W80+EnergetskaBilanca!W56-EnergetskaBilanca!W85)/(EnergetskaBilanca!W50-EnergetskaBilanca!W59-EnergetskaBilanca!W60-EnergetskaBilanca!W78+EnergetskaBilanca!W83)</f>
        <v>0.58964141866399056</v>
      </c>
      <c r="X25" s="119">
        <f>(EnergetskaBilanca!X51+EnergetskaBilanca!X53-EnergetskaBilanca!X80+EnergetskaBilanca!X56-EnergetskaBilanca!X85)/(EnergetskaBilanca!X50-EnergetskaBilanca!X59-EnergetskaBilanca!X60-EnergetskaBilanca!X78+EnergetskaBilanca!X83)</f>
        <v>0.60561499168102295</v>
      </c>
      <c r="Y25" s="119">
        <f>(EnergetskaBilanca!Y51+EnergetskaBilanca!Y53-EnergetskaBilanca!Y80+EnergetskaBilanca!Y56-EnergetskaBilanca!Y85)/(EnergetskaBilanca!Y50-EnergetskaBilanca!Y59-EnergetskaBilanca!Y60-EnergetskaBilanca!Y78+EnergetskaBilanca!Y83)</f>
        <v>0.6121775478849476</v>
      </c>
      <c r="Z25" s="119">
        <f>(EnergetskaBilanca!Z51+EnergetskaBilanca!Z53-EnergetskaBilanca!Z80+EnergetskaBilanca!Z56-EnergetskaBilanca!Z85)/(EnergetskaBilanca!Z50-EnergetskaBilanca!Z59-EnergetskaBilanca!Z60-EnergetskaBilanca!Z78+EnergetskaBilanca!Z83)</f>
        <v>0.61609674506099199</v>
      </c>
      <c r="AA25" s="119">
        <f>(EnergetskaBilanca!AA51+EnergetskaBilanca!AA53-EnergetskaBilanca!AA80+EnergetskaBilanca!AA56-EnergetskaBilanca!AA85)/(EnergetskaBilanca!AA50-EnergetskaBilanca!AA59-EnergetskaBilanca!AA60-EnergetskaBilanca!AA78+EnergetskaBilanca!AA83)</f>
        <v>0.62058340481510954</v>
      </c>
      <c r="AB25" s="119"/>
      <c r="AC25" s="119">
        <f>(EnergetskaBilanca!AC51+EnergetskaBilanca!AC53-EnergetskaBilanca!AC80+EnergetskaBilanca!AC56-EnergetskaBilanca!AC85)/(EnergetskaBilanca!AC50-EnergetskaBilanca!AC59-EnergetskaBilanca!AC60-EnergetskaBilanca!AC78+EnergetskaBilanca!AC83)</f>
        <v>0.59116253939833852</v>
      </c>
      <c r="AD25" s="119">
        <f>(EnergetskaBilanca!AD51+EnergetskaBilanca!AD53-EnergetskaBilanca!AD80+EnergetskaBilanca!AD56-EnergetskaBilanca!AD85)/(EnergetskaBilanca!AD50-EnergetskaBilanca!AD59-EnergetskaBilanca!AD60-EnergetskaBilanca!AD78+EnergetskaBilanca!AD83)</f>
        <v>0.58898984975100299</v>
      </c>
      <c r="AE25" s="119">
        <f>(EnergetskaBilanca!AE51+EnergetskaBilanca!AE53-EnergetskaBilanca!AE80+EnergetskaBilanca!AE56-EnergetskaBilanca!AE85)/(EnergetskaBilanca!AE50-EnergetskaBilanca!AE59-EnergetskaBilanca!AE60-EnergetskaBilanca!AE78+EnergetskaBilanca!AE83)</f>
        <v>0.58265428110255979</v>
      </c>
      <c r="AF25" s="119">
        <f>(EnergetskaBilanca!AF51+EnergetskaBilanca!AF53-EnergetskaBilanca!AF80+EnergetskaBilanca!AF56-EnergetskaBilanca!AF85)/(EnergetskaBilanca!AF50-EnergetskaBilanca!AF59-EnergetskaBilanca!AF60-EnergetskaBilanca!AF78+EnergetskaBilanca!AF83)</f>
        <v>0.5484315799868712</v>
      </c>
      <c r="AG25" s="119">
        <f>(EnergetskaBilanca!AG51+EnergetskaBilanca!AG53-EnergetskaBilanca!AG80+EnergetskaBilanca!AG56-EnergetskaBilanca!AG85)/(EnergetskaBilanca!AG50-EnergetskaBilanca!AG59-EnergetskaBilanca!AG60-EnergetskaBilanca!AG78+EnergetskaBilanca!AG83)</f>
        <v>0.50946768611972004</v>
      </c>
      <c r="AH25" s="119">
        <f>(EnergetskaBilanca!AH51+EnergetskaBilanca!AH53-EnergetskaBilanca!AH80+EnergetskaBilanca!AH56-EnergetskaBilanca!AH85)/(EnergetskaBilanca!AH50-EnergetskaBilanca!AH59-EnergetskaBilanca!AH60-EnergetskaBilanca!AH78+EnergetskaBilanca!AH83)</f>
        <v>0.4300706053780195</v>
      </c>
      <c r="AI25" s="119">
        <f>(EnergetskaBilanca!AI51+EnergetskaBilanca!AI53-EnergetskaBilanca!AI80+EnergetskaBilanca!AI56-EnergetskaBilanca!AI85)/(EnergetskaBilanca!AI50-EnergetskaBilanca!AI59-EnergetskaBilanca!AI60-EnergetskaBilanca!AI78+EnergetskaBilanca!AI83)</f>
        <v>0.25093917142122407</v>
      </c>
      <c r="AJ25" s="119"/>
      <c r="AK25" s="119">
        <f>(EnergetskaBilanca!AK51+EnergetskaBilanca!AK53-EnergetskaBilanca!AK80+EnergetskaBilanca!AK56-EnergetskaBilanca!AK85)/(EnergetskaBilanca!AK50-EnergetskaBilanca!AK59-EnergetskaBilanca!AK60-EnergetskaBilanca!AK78+EnergetskaBilanca!AK83)</f>
        <v>0.59116253939833852</v>
      </c>
      <c r="AL25" s="119">
        <f>(EnergetskaBilanca!AL51+EnergetskaBilanca!AL53-EnergetskaBilanca!AL80+EnergetskaBilanca!AL56-EnergetskaBilanca!AL85)/(EnergetskaBilanca!AL50-EnergetskaBilanca!AL59-EnergetskaBilanca!AL60-EnergetskaBilanca!AL78+EnergetskaBilanca!AL83)</f>
        <v>0.58898984975100299</v>
      </c>
      <c r="AM25" s="119">
        <f>(EnergetskaBilanca!AM51+EnergetskaBilanca!AM53-EnergetskaBilanca!AM80+EnergetskaBilanca!AM56-EnergetskaBilanca!AM85)/(EnergetskaBilanca!AM50-EnergetskaBilanca!AM59-EnergetskaBilanca!AM60-EnergetskaBilanca!AM78+EnergetskaBilanca!AM83)</f>
        <v>0.58265428110255979</v>
      </c>
      <c r="AN25" s="119">
        <f>(EnergetskaBilanca!AN51+EnergetskaBilanca!AN53-EnergetskaBilanca!AN80+EnergetskaBilanca!AN56-EnergetskaBilanca!AN85)/(EnergetskaBilanca!AN50-EnergetskaBilanca!AN59-EnergetskaBilanca!AN60-EnergetskaBilanca!AN78+EnergetskaBilanca!AN83)</f>
        <v>0.5484315799868712</v>
      </c>
      <c r="AO25" s="119">
        <f>(EnergetskaBilanca!AO51+EnergetskaBilanca!AO53-EnergetskaBilanca!AO80+EnergetskaBilanca!AO56-EnergetskaBilanca!AO85)/(EnergetskaBilanca!AO50-EnergetskaBilanca!AO59-EnergetskaBilanca!AO60-EnergetskaBilanca!AO78+EnergetskaBilanca!AO83)</f>
        <v>0.50946768611972004</v>
      </c>
      <c r="AP25" s="119">
        <f>(EnergetskaBilanca!AP51+EnergetskaBilanca!AP53-EnergetskaBilanca!AP80+EnergetskaBilanca!AP56-EnergetskaBilanca!AP85)/(EnergetskaBilanca!AP50-EnergetskaBilanca!AP59-EnergetskaBilanca!AP60-EnergetskaBilanca!AP78+EnergetskaBilanca!AP83)</f>
        <v>0.4300706053780195</v>
      </c>
      <c r="AQ25" s="119">
        <f>(EnergetskaBilanca!AQ51+EnergetskaBilanca!AQ53-EnergetskaBilanca!AQ80+EnergetskaBilanca!AQ56-EnergetskaBilanca!AQ85)/(EnergetskaBilanca!AQ50-EnergetskaBilanca!AQ59-EnergetskaBilanca!AQ60-EnergetskaBilanca!AQ78+EnergetskaBilanca!AQ83)</f>
        <v>0.25093917142122407</v>
      </c>
      <c r="AR25" s="119"/>
      <c r="AS25" s="119">
        <f>(EnergetskaBilanca!AS51+EnergetskaBilanca!AS53-EnergetskaBilanca!AS80+EnergetskaBilanca!AS56-EnergetskaBilanca!AS85)/(EnergetskaBilanca!AS50-EnergetskaBilanca!AS59-EnergetskaBilanca!AS60-EnergetskaBilanca!AS78+EnergetskaBilanca!AS83)</f>
        <v>0.58336952687114974</v>
      </c>
      <c r="AT25" s="119">
        <f>(EnergetskaBilanca!AT51+EnergetskaBilanca!AT53-EnergetskaBilanca!AT80+EnergetskaBilanca!AT56-EnergetskaBilanca!AT85)/(EnergetskaBilanca!AT50-EnergetskaBilanca!AT59-EnergetskaBilanca!AT60-EnergetskaBilanca!AT78+EnergetskaBilanca!AT83)</f>
        <v>0.5649068074144159</v>
      </c>
      <c r="AU25" s="119">
        <f>(EnergetskaBilanca!AU51+EnergetskaBilanca!AU53-EnergetskaBilanca!AU80+EnergetskaBilanca!AU56-EnergetskaBilanca!AU85)/(EnergetskaBilanca!AU50-EnergetskaBilanca!AU59-EnergetskaBilanca!AU60-EnergetskaBilanca!AU78+EnergetskaBilanca!AU83)</f>
        <v>0.49693484004819238</v>
      </c>
      <c r="AV25" s="119">
        <f>(EnergetskaBilanca!AV51+EnergetskaBilanca!AV53-EnergetskaBilanca!AV80+EnergetskaBilanca!AV56-EnergetskaBilanca!AV85)/(EnergetskaBilanca!AV50-EnergetskaBilanca!AV59-EnergetskaBilanca!AV60-EnergetskaBilanca!AV78+EnergetskaBilanca!AV83)</f>
        <v>0.44381268597879681</v>
      </c>
      <c r="AW25" s="119">
        <f>(EnergetskaBilanca!AW51+EnergetskaBilanca!AW53-EnergetskaBilanca!AW80+EnergetskaBilanca!AW56-EnergetskaBilanca!AW85)/(EnergetskaBilanca!AW50-EnergetskaBilanca!AW59-EnergetskaBilanca!AW60-EnergetskaBilanca!AW78+EnergetskaBilanca!AW83)</f>
        <v>0.37328999027553789</v>
      </c>
      <c r="AX25" s="119">
        <f>(EnergetskaBilanca!AX51+EnergetskaBilanca!AX53-EnergetskaBilanca!AX80+EnergetskaBilanca!AX56-EnergetskaBilanca!AX85)/(EnergetskaBilanca!AX50-EnergetskaBilanca!AX59-EnergetskaBilanca!AX60-EnergetskaBilanca!AX78+EnergetskaBilanca!AX83)</f>
        <v>0.19465157266759803</v>
      </c>
      <c r="AY25" s="119">
        <f>(EnergetskaBilanca!AY51+EnergetskaBilanca!AY53-EnergetskaBilanca!AY80+EnergetskaBilanca!AY56-EnergetskaBilanca!AY85)/(EnergetskaBilanca!AY50-EnergetskaBilanca!AY59-EnergetskaBilanca!AY60-EnergetskaBilanca!AY78+EnergetskaBilanca!AY83)</f>
        <v>1.0465450403179749E-2</v>
      </c>
      <c r="AZ25" s="119"/>
      <c r="BA25" s="119">
        <f>(EnergetskaBilanca!BA51+EnergetskaBilanca!BA53-EnergetskaBilanca!BA80+EnergetskaBilanca!BA56-EnergetskaBilanca!BA85)/(EnergetskaBilanca!BA50-EnergetskaBilanca!BA59-EnergetskaBilanca!BA60-EnergetskaBilanca!BA78+EnergetskaBilanca!BA83)</f>
        <v>0.58336952687114974</v>
      </c>
      <c r="BB25" s="119">
        <f>(EnergetskaBilanca!BB51+EnergetskaBilanca!BB53-EnergetskaBilanca!BB80+EnergetskaBilanca!BB56-EnergetskaBilanca!BB85)/(EnergetskaBilanca!BB50-EnergetskaBilanca!BB59-EnergetskaBilanca!BB60-EnergetskaBilanca!BB78+EnergetskaBilanca!BB83)</f>
        <v>0.5649068074144159</v>
      </c>
      <c r="BC25" s="119">
        <f>(EnergetskaBilanca!BC51+EnergetskaBilanca!BC53-EnergetskaBilanca!BC80+EnergetskaBilanca!BC56-EnergetskaBilanca!BC85)/(EnergetskaBilanca!BC50-EnergetskaBilanca!BC59-EnergetskaBilanca!BC60-EnergetskaBilanca!BC78+EnergetskaBilanca!BC83)</f>
        <v>0.49693484004819238</v>
      </c>
      <c r="BD25" s="119">
        <f>(EnergetskaBilanca!BD51+EnergetskaBilanca!BD53-EnergetskaBilanca!BD80+EnergetskaBilanca!BD56-EnergetskaBilanca!BD85)/(EnergetskaBilanca!BD50-EnergetskaBilanca!BD59-EnergetskaBilanca!BD60-EnergetskaBilanca!BD78+EnergetskaBilanca!BD83)</f>
        <v>0.44381268597879681</v>
      </c>
      <c r="BE25" s="119">
        <f>(EnergetskaBilanca!BE51+EnergetskaBilanca!BE53-EnergetskaBilanca!BE80+EnergetskaBilanca!BE56-EnergetskaBilanca!BE85)/(EnergetskaBilanca!BE50-EnergetskaBilanca!BE59-EnergetskaBilanca!BE60-EnergetskaBilanca!BE78+EnergetskaBilanca!BE83)</f>
        <v>0.37328999027553789</v>
      </c>
      <c r="BF25" s="119">
        <f>(EnergetskaBilanca!BF51+EnergetskaBilanca!BF53-EnergetskaBilanca!BF80+EnergetskaBilanca!BF56-EnergetskaBilanca!BF85)/(EnergetskaBilanca!BF50-EnergetskaBilanca!BF59-EnergetskaBilanca!BF60-EnergetskaBilanca!BF78+EnergetskaBilanca!BF83)</f>
        <v>0.19465157266759803</v>
      </c>
      <c r="BG25" s="119">
        <f>(EnergetskaBilanca!BG51+EnergetskaBilanca!BG53-EnergetskaBilanca!BG80+EnergetskaBilanca!BG56-EnergetskaBilanca!BG85)/(EnergetskaBilanca!BG50-EnergetskaBilanca!BG59-EnergetskaBilanca!BG60-EnergetskaBilanca!BG78+EnergetskaBilanca!BG83)</f>
        <v>1.0465450403179749E-2</v>
      </c>
      <c r="BH25" s="119"/>
      <c r="BI25" s="119">
        <f>(EnergetskaBilanca!BI51+EnergetskaBilanca!BI53-EnergetskaBilanca!BI80+EnergetskaBilanca!BI56-EnergetskaBilanca!BI85)/(EnergetskaBilanca!BI50-EnergetskaBilanca!BI59-EnergetskaBilanca!BI60-EnergetskaBilanca!BI78+EnergetskaBilanca!BI83)</f>
        <v>0.63540855941551977</v>
      </c>
      <c r="BJ25" s="119">
        <f>(EnergetskaBilanca!BJ51+EnergetskaBilanca!BJ53-EnergetskaBilanca!BJ80+EnergetskaBilanca!BJ56-EnergetskaBilanca!BJ85)/(EnergetskaBilanca!BJ50-EnergetskaBilanca!BJ59-EnergetskaBilanca!BJ60-EnergetskaBilanca!BJ78+EnergetskaBilanca!BJ83)</f>
        <v>0.64110872960319665</v>
      </c>
      <c r="BK25" s="119">
        <f>(EnergetskaBilanca!BK51+EnergetskaBilanca!BK53-EnergetskaBilanca!BK80+EnergetskaBilanca!BK56-EnergetskaBilanca!BK85)/(EnergetskaBilanca!BK50-EnergetskaBilanca!BK59-EnergetskaBilanca!BK60-EnergetskaBilanca!BK78+EnergetskaBilanca!BK83)</f>
        <v>0.64639017745804561</v>
      </c>
      <c r="BL25" s="119">
        <f>(EnergetskaBilanca!BL51+EnergetskaBilanca!BL53-EnergetskaBilanca!BL80+EnergetskaBilanca!BL56-EnergetskaBilanca!BL85)/(EnergetskaBilanca!BL50-EnergetskaBilanca!BL59-EnergetskaBilanca!BL60-EnergetskaBilanca!BL78+EnergetskaBilanca!BL83)</f>
        <v>0.65880370768425622</v>
      </c>
      <c r="BM25" s="119">
        <f>(EnergetskaBilanca!BM51+EnergetskaBilanca!BM53-EnergetskaBilanca!BM80+EnergetskaBilanca!BM56-EnergetskaBilanca!BM85)/(EnergetskaBilanca!BM50-EnergetskaBilanca!BM59-EnergetskaBilanca!BM60-EnergetskaBilanca!BM78+EnergetskaBilanca!BM83)</f>
        <v>0.66720903650266483</v>
      </c>
      <c r="BN25" s="119">
        <f>(EnergetskaBilanca!BN51+EnergetskaBilanca!BN53-EnergetskaBilanca!BN80+EnergetskaBilanca!BN56-EnergetskaBilanca!BN85)/(EnergetskaBilanca!BN50-EnergetskaBilanca!BN59-EnergetskaBilanca!BN60-EnergetskaBilanca!BN78+EnergetskaBilanca!BN83)</f>
        <v>0.67178913870657386</v>
      </c>
      <c r="BO25" s="119">
        <f>(EnergetskaBilanca!BO51+EnergetskaBilanca!BO53-EnergetskaBilanca!BO80+EnergetskaBilanca!BO56-EnergetskaBilanca!BO85)/(EnergetskaBilanca!BO50-EnergetskaBilanca!BO59-EnergetskaBilanca!BO60-EnergetskaBilanca!BO78+EnergetskaBilanca!BO83)</f>
        <v>0.67606396913276512</v>
      </c>
      <c r="BP25" s="6"/>
    </row>
    <row r="26" spans="1:72" x14ac:dyDescent="0.25">
      <c r="B26" s="14" t="str">
        <f>C26</f>
        <v>Uvozna odvisnost  po energentih</v>
      </c>
      <c r="C26" s="149" t="s">
        <v>118</v>
      </c>
      <c r="D26" s="29"/>
      <c r="E26" s="119"/>
      <c r="F26" s="118"/>
      <c r="G26" s="118"/>
      <c r="H26" s="118"/>
      <c r="I26" s="118"/>
      <c r="J26" s="118"/>
      <c r="K26" s="118"/>
      <c r="L26" s="118"/>
      <c r="M26" s="118"/>
      <c r="N26" s="118"/>
      <c r="O26" s="118"/>
      <c r="P26" s="118"/>
      <c r="Q26" s="118"/>
      <c r="R26" s="118"/>
      <c r="T26" s="118"/>
      <c r="U26" s="118"/>
      <c r="V26" s="118"/>
      <c r="W26" s="118"/>
      <c r="X26" s="118"/>
      <c r="Y26" s="118"/>
      <c r="Z26" s="118"/>
      <c r="AA26" s="118"/>
      <c r="AC26" s="118"/>
      <c r="AD26" s="118"/>
      <c r="AE26" s="118"/>
      <c r="AF26" s="118"/>
      <c r="AG26" s="118"/>
      <c r="AH26" s="118"/>
      <c r="AI26" s="118"/>
      <c r="AK26" s="118"/>
      <c r="AL26" s="118"/>
      <c r="AM26" s="118"/>
      <c r="AN26" s="118"/>
      <c r="AO26" s="118"/>
      <c r="AP26" s="118"/>
      <c r="AQ26" s="118"/>
      <c r="AS26" s="118"/>
      <c r="AT26" s="118"/>
      <c r="AU26" s="118"/>
      <c r="AV26" s="118"/>
      <c r="AW26" s="118"/>
      <c r="AX26" s="118"/>
      <c r="AY26" s="118"/>
      <c r="BA26" s="118"/>
      <c r="BB26" s="118"/>
      <c r="BC26" s="118"/>
      <c r="BD26" s="118"/>
      <c r="BE26" s="118"/>
      <c r="BF26" s="118"/>
      <c r="BG26" s="118"/>
      <c r="BI26" s="118"/>
      <c r="BJ26" s="118"/>
      <c r="BK26" s="118"/>
      <c r="BL26" s="118"/>
      <c r="BM26" s="118"/>
      <c r="BN26" s="118"/>
      <c r="BO26" s="118"/>
    </row>
    <row r="27" spans="1:72" x14ac:dyDescent="0.25">
      <c r="B27" s="14" t="str">
        <f>B26</f>
        <v>Uvozna odvisnost  po energentih</v>
      </c>
      <c r="C27" s="121" t="s">
        <v>184</v>
      </c>
      <c r="D27" s="29"/>
      <c r="E27" s="119">
        <v>0.23456522675338942</v>
      </c>
      <c r="F27" s="118">
        <v>0.228315985526231</v>
      </c>
      <c r="G27" s="118">
        <v>0.22360252727165675</v>
      </c>
      <c r="H27" s="118">
        <v>0.22484034152036081</v>
      </c>
      <c r="I27" s="118">
        <v>0.18506776393081392</v>
      </c>
      <c r="J27" s="118">
        <v>0.17811707807151789</v>
      </c>
      <c r="K27" s="118">
        <v>0.18315970804826687</v>
      </c>
      <c r="L27" s="118">
        <v>0.21600242663098423</v>
      </c>
      <c r="M27" s="118">
        <v>0.19868588764078432</v>
      </c>
      <c r="N27" s="118">
        <v>0.22093643344709901</v>
      </c>
      <c r="O27" s="118">
        <v>0.19261295232888398</v>
      </c>
      <c r="P27" s="118">
        <v>0.17932589086549178</v>
      </c>
      <c r="Q27" s="118">
        <v>0.18168500416429245</v>
      </c>
      <c r="R27" s="118">
        <v>0.20347638593716166</v>
      </c>
      <c r="T27" s="118">
        <v>0.17455262146467818</v>
      </c>
      <c r="U27" s="118">
        <v>0.1662840517804654</v>
      </c>
      <c r="V27" s="118">
        <v>7.4757401551778332E-2</v>
      </c>
      <c r="W27" s="118">
        <v>4.517229295707012E-2</v>
      </c>
      <c r="X27" s="118">
        <v>3.6846922577951184E-2</v>
      </c>
      <c r="Y27" s="118">
        <v>1.5441461930041426E-10</v>
      </c>
      <c r="Z27" s="118">
        <v>8.8942188076864494E-13</v>
      </c>
      <c r="AA27" s="118">
        <v>2.145177817168442E-15</v>
      </c>
      <c r="AC27" s="118">
        <v>0.16930427257697694</v>
      </c>
      <c r="AD27" s="118">
        <v>7.2953642328756674E-2</v>
      </c>
      <c r="AE27" s="118">
        <v>9.0326643335504487E-3</v>
      </c>
      <c r="AF27" s="118">
        <v>8.7997658119560661E-9</v>
      </c>
      <c r="AG27" s="118">
        <v>1.4800369659045439E-10</v>
      </c>
      <c r="AH27" s="118">
        <v>7.6803048277400059E-13</v>
      </c>
      <c r="AI27" s="118">
        <v>1.8932917108627284E-15</v>
      </c>
      <c r="AK27" s="118">
        <v>0.16930427257697694</v>
      </c>
      <c r="AL27" s="118">
        <v>7.2953642328756674E-2</v>
      </c>
      <c r="AM27" s="118">
        <v>9.0326643335504487E-3</v>
      </c>
      <c r="AN27" s="118">
        <v>9.1859873386176925E-9</v>
      </c>
      <c r="AO27" s="118">
        <v>1.2963651845371066E-10</v>
      </c>
      <c r="AP27" s="118">
        <v>8.1993959002611104E-13</v>
      </c>
      <c r="AQ27" s="118">
        <v>1.9504922274378151E-15</v>
      </c>
      <c r="AS27" s="118">
        <v>0.17175876646461075</v>
      </c>
      <c r="AT27" s="118">
        <v>7.3779490510677573E-2</v>
      </c>
      <c r="AU27" s="118">
        <v>5.6767409713048382E-3</v>
      </c>
      <c r="AV27" s="118">
        <v>8.6709236760300802E-9</v>
      </c>
      <c r="AW27" s="118">
        <v>1.4144136641565674E-10</v>
      </c>
      <c r="AX27" s="118">
        <v>7.5882480951933993E-13</v>
      </c>
      <c r="AY27" s="118">
        <v>0</v>
      </c>
      <c r="BA27" s="118">
        <v>0.17175876646461075</v>
      </c>
      <c r="BB27" s="118">
        <v>7.3779490510677573E-2</v>
      </c>
      <c r="BC27" s="118">
        <v>5.6767409713048382E-3</v>
      </c>
      <c r="BD27" s="118">
        <v>9.831743309990905E-9</v>
      </c>
      <c r="BE27" s="118">
        <v>1.4010877625175339E-10</v>
      </c>
      <c r="BF27" s="118">
        <v>8.9982361755152603E-13</v>
      </c>
      <c r="BG27" s="118">
        <v>0</v>
      </c>
      <c r="BI27" s="118">
        <v>0.22309038645692106</v>
      </c>
      <c r="BJ27" s="118">
        <v>0.22441444811316377</v>
      </c>
      <c r="BK27" s="118">
        <v>0.22148394327469759</v>
      </c>
      <c r="BL27" s="118">
        <v>0.22261122275865122</v>
      </c>
      <c r="BM27" s="118">
        <v>0.22376300861030957</v>
      </c>
      <c r="BN27" s="118">
        <v>0.22478424514550466</v>
      </c>
      <c r="BO27" s="118">
        <v>0.22568296866926582</v>
      </c>
    </row>
    <row r="28" spans="1:72" x14ac:dyDescent="0.25">
      <c r="B28" s="14" t="str">
        <f t="shared" ref="B28:B33" si="2">B27</f>
        <v>Uvozna odvisnost  po energentih</v>
      </c>
      <c r="C28" s="121" t="s">
        <v>185</v>
      </c>
      <c r="D28" s="29"/>
      <c r="E28" s="119">
        <v>1</v>
      </c>
      <c r="F28" s="118">
        <v>1</v>
      </c>
      <c r="G28" s="118">
        <v>1</v>
      </c>
      <c r="H28" s="118">
        <v>1</v>
      </c>
      <c r="I28" s="118">
        <v>1</v>
      </c>
      <c r="J28" s="118">
        <v>1</v>
      </c>
      <c r="K28" s="118">
        <v>1</v>
      </c>
      <c r="L28" s="118">
        <v>1</v>
      </c>
      <c r="M28" s="118">
        <v>1</v>
      </c>
      <c r="N28" s="118">
        <v>1</v>
      </c>
      <c r="O28" s="118">
        <v>1</v>
      </c>
      <c r="P28" s="118">
        <v>1</v>
      </c>
      <c r="Q28" s="118">
        <v>1</v>
      </c>
      <c r="R28" s="118">
        <v>1</v>
      </c>
      <c r="T28" s="118">
        <v>1</v>
      </c>
      <c r="U28" s="118">
        <v>1</v>
      </c>
      <c r="V28" s="118">
        <v>1</v>
      </c>
      <c r="W28" s="118">
        <v>1</v>
      </c>
      <c r="X28" s="118">
        <v>1</v>
      </c>
      <c r="Y28" s="118">
        <v>1</v>
      </c>
      <c r="Z28" s="118">
        <v>1</v>
      </c>
      <c r="AA28" s="118">
        <v>1</v>
      </c>
      <c r="AC28" s="118">
        <v>1</v>
      </c>
      <c r="AD28" s="118">
        <v>1</v>
      </c>
      <c r="AE28" s="118">
        <v>1</v>
      </c>
      <c r="AF28" s="118">
        <v>1</v>
      </c>
      <c r="AG28" s="118">
        <v>1</v>
      </c>
      <c r="AH28" s="118">
        <v>1</v>
      </c>
      <c r="AI28" s="118">
        <v>1</v>
      </c>
      <c r="AK28" s="118">
        <v>1</v>
      </c>
      <c r="AL28" s="118">
        <v>1</v>
      </c>
      <c r="AM28" s="118">
        <v>1</v>
      </c>
      <c r="AN28" s="118">
        <v>1</v>
      </c>
      <c r="AO28" s="118">
        <v>1</v>
      </c>
      <c r="AP28" s="118">
        <v>1</v>
      </c>
      <c r="AQ28" s="118">
        <v>1</v>
      </c>
      <c r="AS28" s="118">
        <v>1</v>
      </c>
      <c r="AT28" s="118">
        <v>1</v>
      </c>
      <c r="AU28" s="118">
        <v>1</v>
      </c>
      <c r="AV28" s="118">
        <v>1</v>
      </c>
      <c r="AW28" s="118">
        <v>1</v>
      </c>
      <c r="AX28" s="118">
        <v>1</v>
      </c>
      <c r="AY28" s="118">
        <v>1</v>
      </c>
      <c r="BA28" s="118">
        <v>1</v>
      </c>
      <c r="BB28" s="118">
        <v>1</v>
      </c>
      <c r="BC28" s="118">
        <v>1</v>
      </c>
      <c r="BD28" s="118">
        <v>1</v>
      </c>
      <c r="BE28" s="118">
        <v>1</v>
      </c>
      <c r="BF28" s="118">
        <v>1</v>
      </c>
      <c r="BG28" s="118">
        <v>1</v>
      </c>
      <c r="BI28" s="118">
        <v>1</v>
      </c>
      <c r="BJ28" s="118">
        <v>1</v>
      </c>
      <c r="BK28" s="118">
        <v>1</v>
      </c>
      <c r="BL28" s="118">
        <v>1</v>
      </c>
      <c r="BM28" s="118">
        <v>1</v>
      </c>
      <c r="BN28" s="118">
        <v>1</v>
      </c>
      <c r="BO28" s="118">
        <v>1</v>
      </c>
    </row>
    <row r="29" spans="1:72" x14ac:dyDescent="0.25">
      <c r="B29" s="14" t="str">
        <f t="shared" si="2"/>
        <v>Uvozna odvisnost  po energentih</v>
      </c>
      <c r="C29" s="121" t="s">
        <v>186</v>
      </c>
      <c r="D29" s="29"/>
      <c r="E29" s="119">
        <v>0.99620172918727334</v>
      </c>
      <c r="F29" s="118">
        <v>0.99623157625526093</v>
      </c>
      <c r="G29" s="118">
        <v>0.99695806015649258</v>
      </c>
      <c r="H29" s="118">
        <v>0.99758069657722648</v>
      </c>
      <c r="I29" s="118">
        <v>0.99747820500172046</v>
      </c>
      <c r="J29" s="118">
        <v>0.99370103575752233</v>
      </c>
      <c r="K29" s="118">
        <v>0.9974318665383729</v>
      </c>
      <c r="L29" s="118">
        <v>0.99817259598450159</v>
      </c>
      <c r="M29" s="118">
        <v>0.99647299965597291</v>
      </c>
      <c r="N29" s="118">
        <v>0.99649197389197519</v>
      </c>
      <c r="O29" s="118">
        <v>0.99632346852590958</v>
      </c>
      <c r="P29" s="118">
        <v>0.9944388680107844</v>
      </c>
      <c r="Q29" s="118">
        <v>0.99074912833011741</v>
      </c>
      <c r="R29" s="118">
        <v>0.98199598131976107</v>
      </c>
      <c r="T29" s="118">
        <f>EnergetskaBilanca!T13/EnergetskaBilanca!T$13</f>
        <v>1</v>
      </c>
      <c r="U29" s="118">
        <f>EnergetskaBilanca!U13/EnergetskaBilanca!U$13</f>
        <v>1</v>
      </c>
      <c r="V29" s="118">
        <f>EnergetskaBilanca!V13/EnergetskaBilanca!V$13</f>
        <v>1</v>
      </c>
      <c r="W29" s="118">
        <f>EnergetskaBilanca!W13/EnergetskaBilanca!W$13</f>
        <v>1</v>
      </c>
      <c r="X29" s="118">
        <f>EnergetskaBilanca!X13/EnergetskaBilanca!X$13</f>
        <v>1</v>
      </c>
      <c r="Y29" s="118">
        <f>EnergetskaBilanca!Y13/EnergetskaBilanca!Y$13</f>
        <v>1</v>
      </c>
      <c r="Z29" s="118">
        <f>EnergetskaBilanca!Z13/EnergetskaBilanca!Z$13</f>
        <v>1</v>
      </c>
      <c r="AA29" s="118">
        <f>EnergetskaBilanca!AA13/EnergetskaBilanca!AA$13</f>
        <v>1</v>
      </c>
      <c r="AC29" s="118">
        <f>EnergetskaBilanca!AC13/EnergetskaBilanca!AC$13</f>
        <v>1</v>
      </c>
      <c r="AD29" s="118">
        <f>EnergetskaBilanca!AD13/EnergetskaBilanca!AD$13</f>
        <v>1</v>
      </c>
      <c r="AE29" s="118">
        <f>EnergetskaBilanca!AE13/EnergetskaBilanca!AE$13</f>
        <v>1</v>
      </c>
      <c r="AF29" s="118">
        <f>EnergetskaBilanca!AF13/EnergetskaBilanca!AF$13</f>
        <v>1</v>
      </c>
      <c r="AG29" s="118">
        <f>EnergetskaBilanca!AG13/EnergetskaBilanca!AG$13</f>
        <v>1</v>
      </c>
      <c r="AH29" s="118">
        <f>EnergetskaBilanca!AH13/EnergetskaBilanca!AH$13</f>
        <v>1</v>
      </c>
      <c r="AI29" s="118">
        <f>EnergetskaBilanca!AI13/EnergetskaBilanca!AI$13</f>
        <v>1</v>
      </c>
      <c r="AK29" s="118">
        <f>EnergetskaBilanca!AK13/EnergetskaBilanca!AK$13</f>
        <v>1</v>
      </c>
      <c r="AL29" s="118">
        <f>EnergetskaBilanca!AL13/EnergetskaBilanca!AL$13</f>
        <v>1</v>
      </c>
      <c r="AM29" s="118">
        <f>EnergetskaBilanca!AM13/EnergetskaBilanca!AM$13</f>
        <v>1</v>
      </c>
      <c r="AN29" s="118">
        <f>EnergetskaBilanca!AN13/EnergetskaBilanca!AN$13</f>
        <v>1</v>
      </c>
      <c r="AO29" s="118">
        <f>EnergetskaBilanca!AO13/EnergetskaBilanca!AO$13</f>
        <v>1</v>
      </c>
      <c r="AP29" s="118">
        <f>EnergetskaBilanca!AP13/EnergetskaBilanca!AP$13</f>
        <v>1</v>
      </c>
      <c r="AQ29" s="118">
        <f>EnergetskaBilanca!AQ13/EnergetskaBilanca!AQ$13</f>
        <v>1</v>
      </c>
      <c r="AS29" s="118">
        <f>EnergetskaBilanca!AS13/EnergetskaBilanca!AS$13</f>
        <v>1</v>
      </c>
      <c r="AT29" s="118">
        <f>EnergetskaBilanca!AT13/EnergetskaBilanca!AT$13</f>
        <v>1</v>
      </c>
      <c r="AU29" s="118">
        <f>EnergetskaBilanca!AU13/EnergetskaBilanca!AU$13</f>
        <v>1</v>
      </c>
      <c r="AV29" s="118">
        <f>EnergetskaBilanca!AV13/EnergetskaBilanca!AV$13</f>
        <v>1</v>
      </c>
      <c r="AW29" s="118">
        <f>EnergetskaBilanca!AW13/EnergetskaBilanca!AW$13</f>
        <v>1</v>
      </c>
      <c r="AX29" s="118">
        <f>EnergetskaBilanca!AX13/EnergetskaBilanca!AX$13</f>
        <v>1</v>
      </c>
      <c r="AY29" s="118">
        <f>EnergetskaBilanca!AY13/EnergetskaBilanca!AY$13</f>
        <v>1</v>
      </c>
      <c r="BA29" s="118">
        <f>EnergetskaBilanca!BA13/EnergetskaBilanca!BA$13</f>
        <v>1</v>
      </c>
      <c r="BB29" s="118">
        <f>EnergetskaBilanca!BB13/EnergetskaBilanca!BB$13</f>
        <v>1</v>
      </c>
      <c r="BC29" s="118">
        <f>EnergetskaBilanca!BC13/EnergetskaBilanca!BC$13</f>
        <v>1</v>
      </c>
      <c r="BD29" s="118">
        <f>EnergetskaBilanca!BD13/EnergetskaBilanca!BD$13</f>
        <v>1</v>
      </c>
      <c r="BE29" s="118">
        <f>EnergetskaBilanca!BE13/EnergetskaBilanca!BE$13</f>
        <v>1</v>
      </c>
      <c r="BF29" s="118">
        <f>EnergetskaBilanca!BF13/EnergetskaBilanca!BF$13</f>
        <v>1</v>
      </c>
      <c r="BG29" s="118">
        <f>EnergetskaBilanca!BG13/EnergetskaBilanca!BG$13</f>
        <v>1</v>
      </c>
      <c r="BI29" s="118">
        <f>EnergetskaBilanca!BI13/EnergetskaBilanca!BI$13</f>
        <v>1</v>
      </c>
      <c r="BJ29" s="118">
        <f>EnergetskaBilanca!BJ13/EnergetskaBilanca!BJ$13</f>
        <v>1</v>
      </c>
      <c r="BK29" s="118">
        <f>EnergetskaBilanca!BK13/EnergetskaBilanca!BK$13</f>
        <v>1</v>
      </c>
      <c r="BL29" s="118">
        <f>EnergetskaBilanca!BL13/EnergetskaBilanca!BL$13</f>
        <v>1</v>
      </c>
      <c r="BM29" s="118">
        <f>EnergetskaBilanca!BM13/EnergetskaBilanca!BM$13</f>
        <v>1</v>
      </c>
      <c r="BN29" s="118">
        <f>EnergetskaBilanca!BN13/EnergetskaBilanca!BN$13</f>
        <v>1</v>
      </c>
      <c r="BO29" s="118">
        <f>EnergetskaBilanca!BO13/EnergetskaBilanca!BO$13</f>
        <v>1</v>
      </c>
    </row>
    <row r="30" spans="1:72" x14ac:dyDescent="0.25">
      <c r="B30" s="14" t="str">
        <f t="shared" si="2"/>
        <v>Uvozna odvisnost  po energentih</v>
      </c>
      <c r="C30" s="121" t="s">
        <v>187</v>
      </c>
      <c r="D30" s="29"/>
      <c r="E30" s="119"/>
      <c r="F30" s="118"/>
      <c r="G30" s="118"/>
      <c r="H30" s="118"/>
      <c r="I30" s="118"/>
      <c r="J30" s="118"/>
      <c r="K30" s="118"/>
      <c r="L30" s="118"/>
      <c r="M30" s="118"/>
      <c r="N30" s="118"/>
      <c r="O30" s="118"/>
      <c r="P30" s="118"/>
      <c r="Q30" s="118"/>
      <c r="R30" s="118"/>
      <c r="T30" s="118">
        <f>EnergetskaBilanca!T14/EnergetskaBilanca!T$13</f>
        <v>1</v>
      </c>
      <c r="U30" s="118">
        <f>EnergetskaBilanca!U14/EnergetskaBilanca!U$13</f>
        <v>1</v>
      </c>
      <c r="V30" s="118">
        <f>EnergetskaBilanca!V14/EnergetskaBilanca!V$13</f>
        <v>1</v>
      </c>
      <c r="W30" s="118">
        <f>EnergetskaBilanca!W14/EnergetskaBilanca!W$13</f>
        <v>1</v>
      </c>
      <c r="X30" s="118">
        <f>EnergetskaBilanca!X14/EnergetskaBilanca!X$13</f>
        <v>1</v>
      </c>
      <c r="Y30" s="118">
        <f>EnergetskaBilanca!Y14/EnergetskaBilanca!Y$13</f>
        <v>1</v>
      </c>
      <c r="Z30" s="118">
        <f>EnergetskaBilanca!Z14/EnergetskaBilanca!Z$13</f>
        <v>1</v>
      </c>
      <c r="AA30" s="118">
        <f>EnergetskaBilanca!AA14/EnergetskaBilanca!AA$13</f>
        <v>1</v>
      </c>
      <c r="AC30" s="118">
        <f>EnergetskaBilanca!AC14/EnergetskaBilanca!AC$13</f>
        <v>1</v>
      </c>
      <c r="AD30" s="118">
        <f>EnergetskaBilanca!AD14/EnergetskaBilanca!AD$13</f>
        <v>1</v>
      </c>
      <c r="AE30" s="118">
        <f>EnergetskaBilanca!AE14/EnergetskaBilanca!AE$13</f>
        <v>1</v>
      </c>
      <c r="AF30" s="118">
        <f>EnergetskaBilanca!AF14/EnergetskaBilanca!AF$13</f>
        <v>0.95001093900211175</v>
      </c>
      <c r="AG30" s="118">
        <f>EnergetskaBilanca!AG14/EnergetskaBilanca!AG$13</f>
        <v>0.90004042442369558</v>
      </c>
      <c r="AH30" s="118">
        <f>EnergetskaBilanca!AH14/EnergetskaBilanca!AH$13</f>
        <v>0.75022083344414592</v>
      </c>
      <c r="AI30" s="118">
        <f>EnergetskaBilanca!AI14/EnergetskaBilanca!AI$13</f>
        <v>0.40000000000000019</v>
      </c>
      <c r="AK30" s="118">
        <f>EnergetskaBilanca!AK14/EnergetskaBilanca!AK$13</f>
        <v>1</v>
      </c>
      <c r="AL30" s="118">
        <f>EnergetskaBilanca!AL14/EnergetskaBilanca!AL$13</f>
        <v>1</v>
      </c>
      <c r="AM30" s="118">
        <f>EnergetskaBilanca!AM14/EnergetskaBilanca!AM$13</f>
        <v>0.99360025818601672</v>
      </c>
      <c r="AN30" s="118">
        <f>EnergetskaBilanca!AN14/EnergetskaBilanca!AN$13</f>
        <v>0.94691125081095351</v>
      </c>
      <c r="AO30" s="118">
        <f>EnergetskaBilanca!AO14/EnergetskaBilanca!AO$13</f>
        <v>0.89674468201342994</v>
      </c>
      <c r="AP30" s="118">
        <f>EnergetskaBilanca!AP14/EnergetskaBilanca!AP$13</f>
        <v>0.74505554747860103</v>
      </c>
      <c r="AQ30" s="118">
        <f>EnergetskaBilanca!AQ14/EnergetskaBilanca!AQ$13</f>
        <v>0.39475501941516933</v>
      </c>
      <c r="AS30" s="118">
        <f>EnergetskaBilanca!AS14/EnergetskaBilanca!AS$13</f>
        <v>1</v>
      </c>
      <c r="AT30" s="118">
        <f>EnergetskaBilanca!AT14/EnergetskaBilanca!AT$13</f>
        <v>1</v>
      </c>
      <c r="AU30" s="118">
        <f>EnergetskaBilanca!AU14/EnergetskaBilanca!AU$13</f>
        <v>0.90000000000000024</v>
      </c>
      <c r="AV30" s="118">
        <f>EnergetskaBilanca!AV14/EnergetskaBilanca!AV$13</f>
        <v>0.85</v>
      </c>
      <c r="AW30" s="118">
        <f>EnergetskaBilanca!AW14/EnergetskaBilanca!AW$13</f>
        <v>0.74999999999999989</v>
      </c>
      <c r="AX30" s="118">
        <f>EnergetskaBilanca!AX14/EnergetskaBilanca!AX$13</f>
        <v>0.40000000000000013</v>
      </c>
      <c r="AY30" s="118">
        <f>EnergetskaBilanca!AY14/EnergetskaBilanca!AY$13</f>
        <v>0</v>
      </c>
      <c r="BA30" s="118">
        <f>EnergetskaBilanca!BA14/EnergetskaBilanca!BA$13</f>
        <v>1</v>
      </c>
      <c r="BB30" s="118">
        <f>EnergetskaBilanca!BB14/EnergetskaBilanca!BB$13</f>
        <v>1</v>
      </c>
      <c r="BC30" s="118">
        <f>EnergetskaBilanca!BC14/EnergetskaBilanca!BC$13</f>
        <v>0.90000000000000024</v>
      </c>
      <c r="BD30" s="118">
        <f>EnergetskaBilanca!BD14/EnergetskaBilanca!BD$13</f>
        <v>0.85</v>
      </c>
      <c r="BE30" s="118">
        <f>EnergetskaBilanca!BE14/EnergetskaBilanca!BE$13</f>
        <v>0.74999999999999978</v>
      </c>
      <c r="BF30" s="118">
        <f>EnergetskaBilanca!BF14/EnergetskaBilanca!BF$13</f>
        <v>0.40000000000000019</v>
      </c>
      <c r="BG30" s="118">
        <f>EnergetskaBilanca!BG14/EnergetskaBilanca!BG$13</f>
        <v>0</v>
      </c>
      <c r="BI30" s="118">
        <f>EnergetskaBilanca!BI14/EnergetskaBilanca!BI$13</f>
        <v>1</v>
      </c>
      <c r="BJ30" s="118">
        <f>EnergetskaBilanca!BJ14/EnergetskaBilanca!BJ$13</f>
        <v>1</v>
      </c>
      <c r="BK30" s="118">
        <f>EnergetskaBilanca!BK14/EnergetskaBilanca!BK$13</f>
        <v>1</v>
      </c>
      <c r="BL30" s="118">
        <f>EnergetskaBilanca!BL14/EnergetskaBilanca!BL$13</f>
        <v>1</v>
      </c>
      <c r="BM30" s="118">
        <f>EnergetskaBilanca!BM14/EnergetskaBilanca!BM$13</f>
        <v>1</v>
      </c>
      <c r="BN30" s="118">
        <f>EnergetskaBilanca!BN14/EnergetskaBilanca!BN$13</f>
        <v>1</v>
      </c>
      <c r="BO30" s="118">
        <f>EnergetskaBilanca!BO14/EnergetskaBilanca!BO$13</f>
        <v>1</v>
      </c>
    </row>
    <row r="31" spans="1:72" x14ac:dyDescent="0.25">
      <c r="B31" s="14" t="str">
        <f t="shared" si="2"/>
        <v>Uvozna odvisnost  po energentih</v>
      </c>
      <c r="C31" s="121" t="s">
        <v>188</v>
      </c>
      <c r="D31" s="29"/>
      <c r="E31" s="119">
        <v>0</v>
      </c>
      <c r="F31" s="118">
        <v>0</v>
      </c>
      <c r="G31" s="118">
        <v>0</v>
      </c>
      <c r="H31" s="118">
        <v>0</v>
      </c>
      <c r="I31" s="118">
        <v>0</v>
      </c>
      <c r="J31" s="118">
        <v>0</v>
      </c>
      <c r="K31" s="118">
        <v>0</v>
      </c>
      <c r="L31" s="118">
        <v>0</v>
      </c>
      <c r="M31" s="118">
        <v>0</v>
      </c>
      <c r="N31" s="118">
        <v>0</v>
      </c>
      <c r="O31" s="118">
        <v>0</v>
      </c>
      <c r="P31" s="118">
        <v>0</v>
      </c>
      <c r="Q31" s="118">
        <v>0</v>
      </c>
      <c r="R31" s="118">
        <v>0</v>
      </c>
      <c r="T31" s="118">
        <v>0</v>
      </c>
      <c r="U31" s="118">
        <v>0</v>
      </c>
      <c r="V31" s="118">
        <v>0</v>
      </c>
      <c r="W31" s="118">
        <v>0</v>
      </c>
      <c r="X31" s="118">
        <v>0</v>
      </c>
      <c r="Y31" s="118">
        <v>0</v>
      </c>
      <c r="Z31" s="118">
        <v>0</v>
      </c>
      <c r="AA31" s="118">
        <v>0</v>
      </c>
      <c r="AC31" s="118">
        <v>0</v>
      </c>
      <c r="AD31" s="118">
        <v>0</v>
      </c>
      <c r="AE31" s="118">
        <v>0</v>
      </c>
      <c r="AF31" s="118">
        <v>0</v>
      </c>
      <c r="AG31" s="118">
        <v>0</v>
      </c>
      <c r="AH31" s="118">
        <v>0</v>
      </c>
      <c r="AI31" s="118">
        <v>0</v>
      </c>
      <c r="AK31" s="118">
        <v>0</v>
      </c>
      <c r="AL31" s="118">
        <v>0</v>
      </c>
      <c r="AM31" s="118">
        <v>0</v>
      </c>
      <c r="AN31" s="118">
        <v>0</v>
      </c>
      <c r="AO31" s="118">
        <v>0</v>
      </c>
      <c r="AP31" s="118">
        <v>0</v>
      </c>
      <c r="AQ31" s="118">
        <v>0</v>
      </c>
      <c r="AS31" s="118">
        <v>0</v>
      </c>
      <c r="AT31" s="118">
        <v>0</v>
      </c>
      <c r="AU31" s="118">
        <v>0</v>
      </c>
      <c r="AV31" s="118">
        <v>0</v>
      </c>
      <c r="AW31" s="118">
        <v>0</v>
      </c>
      <c r="AX31" s="118">
        <v>0</v>
      </c>
      <c r="AY31" s="118">
        <v>0</v>
      </c>
      <c r="BA31" s="118">
        <v>0</v>
      </c>
      <c r="BB31" s="118">
        <v>0</v>
      </c>
      <c r="BC31" s="118">
        <v>0</v>
      </c>
      <c r="BD31" s="118">
        <v>0</v>
      </c>
      <c r="BE31" s="118">
        <v>0</v>
      </c>
      <c r="BF31" s="118">
        <v>0</v>
      </c>
      <c r="BG31" s="118">
        <v>0</v>
      </c>
      <c r="BI31" s="118">
        <v>0</v>
      </c>
      <c r="BJ31" s="118">
        <v>0</v>
      </c>
      <c r="BK31" s="118">
        <v>0</v>
      </c>
      <c r="BL31" s="118">
        <v>0</v>
      </c>
      <c r="BM31" s="118">
        <v>0</v>
      </c>
      <c r="BN31" s="118">
        <v>0</v>
      </c>
      <c r="BO31" s="118">
        <v>0</v>
      </c>
    </row>
    <row r="32" spans="1:72" x14ac:dyDescent="0.25">
      <c r="B32" s="14" t="str">
        <f t="shared" si="2"/>
        <v>Uvozna odvisnost  po energentih</v>
      </c>
      <c r="C32" s="121" t="s">
        <v>189</v>
      </c>
      <c r="D32" s="29"/>
      <c r="E32" s="119">
        <v>0</v>
      </c>
      <c r="F32" s="118">
        <v>-6.9945244671414386E-3</v>
      </c>
      <c r="G32" s="118">
        <v>2.0202321880373186E-2</v>
      </c>
      <c r="H32" s="118">
        <v>3.3399694572238237E-2</v>
      </c>
      <c r="I32" s="118">
        <v>3.5361097492568772E-2</v>
      </c>
      <c r="J32" s="118">
        <v>4.0658407572383037E-2</v>
      </c>
      <c r="K32" s="118">
        <v>4.9676489229076304E-2</v>
      </c>
      <c r="L32" s="118">
        <v>7.2452088203275977E-2</v>
      </c>
      <c r="M32" s="118">
        <v>7.8280748168082948E-2</v>
      </c>
      <c r="N32" s="118">
        <v>6.9373215658179554E-2</v>
      </c>
      <c r="O32" s="118">
        <v>4.4414394023490233E-2</v>
      </c>
      <c r="P32" s="118">
        <v>2.7585127647012819E-2</v>
      </c>
      <c r="Q32" s="118">
        <v>3.75994736016102E-2</v>
      </c>
      <c r="R32" s="118">
        <v>0.1060253200268011</v>
      </c>
      <c r="T32" s="118">
        <f>EnergetskaBilanca!T82/EnergetskaBilanca!T18</f>
        <v>3.0294846254498901E-2</v>
      </c>
      <c r="U32" s="118">
        <f>EnergetskaBilanca!U82/EnergetskaBilanca!U18</f>
        <v>0.14110123936109598</v>
      </c>
      <c r="V32" s="118">
        <f>EnergetskaBilanca!V82/EnergetskaBilanca!V18</f>
        <v>0.15489773030938775</v>
      </c>
      <c r="W32" s="118">
        <f>EnergetskaBilanca!W82/EnergetskaBilanca!W18</f>
        <v>0.16235625822550173</v>
      </c>
      <c r="X32" s="118">
        <f>EnergetskaBilanca!X82/EnergetskaBilanca!X18</f>
        <v>0.16859909570889642</v>
      </c>
      <c r="Y32" s="118">
        <f>EnergetskaBilanca!Y82/EnergetskaBilanca!Y18</f>
        <v>0.15741221777853218</v>
      </c>
      <c r="Z32" s="118">
        <f>EnergetskaBilanca!Z82/EnergetskaBilanca!Z18</f>
        <v>0.14736176505887372</v>
      </c>
      <c r="AA32" s="118">
        <f>EnergetskaBilanca!AA82/EnergetskaBilanca!AA18</f>
        <v>0.13890752953279564</v>
      </c>
      <c r="AC32" s="118">
        <f>EnergetskaBilanca!AC82/EnergetskaBilanca!AC18</f>
        <v>0.13974184175652773</v>
      </c>
      <c r="AD32" s="118">
        <f>EnergetskaBilanca!AD82/EnergetskaBilanca!AD18</f>
        <v>0.15506242633455655</v>
      </c>
      <c r="AE32" s="118">
        <f>EnergetskaBilanca!AE82/EnergetskaBilanca!AE18</f>
        <v>0.13962284318426446</v>
      </c>
      <c r="AF32" s="118">
        <f>EnergetskaBilanca!AF82/EnergetskaBilanca!AF18</f>
        <v>0.16039763011676267</v>
      </c>
      <c r="AG32" s="118">
        <f>EnergetskaBilanca!AG82/EnergetskaBilanca!AG18</f>
        <v>0.1712085586151838</v>
      </c>
      <c r="AH32" s="118">
        <f>EnergetskaBilanca!AH82/EnergetskaBilanca!AH18</f>
        <v>0.14696670339086515</v>
      </c>
      <c r="AI32" s="118">
        <f>EnergetskaBilanca!AI82/EnergetskaBilanca!AI18</f>
        <v>8.9441915142501438E-2</v>
      </c>
      <c r="AK32" s="118">
        <f>EnergetskaBilanca!AK82/EnergetskaBilanca!AK18</f>
        <v>0.13962788412878083</v>
      </c>
      <c r="AL32" s="118">
        <f>EnergetskaBilanca!AL82/EnergetskaBilanca!AL18</f>
        <v>0.15486753948187368</v>
      </c>
      <c r="AM32" s="118">
        <f>EnergetskaBilanca!AM82/EnergetskaBilanca!AM18</f>
        <v>0.13895495093806895</v>
      </c>
      <c r="AN32" s="118">
        <f>EnergetskaBilanca!AN82/EnergetskaBilanca!AN18</f>
        <v>0.15948961615509169</v>
      </c>
      <c r="AO32" s="118">
        <f>EnergetskaBilanca!AO82/EnergetskaBilanca!AO18</f>
        <v>0.16980301677206588</v>
      </c>
      <c r="AP32" s="118">
        <f>EnergetskaBilanca!AP82/EnergetskaBilanca!AP18</f>
        <v>0.14603409039329041</v>
      </c>
      <c r="AQ32" s="118">
        <f>EnergetskaBilanca!AQ82/EnergetskaBilanca!AQ18</f>
        <v>8.8668347502977141E-2</v>
      </c>
      <c r="AS32" s="118">
        <f>EnergetskaBilanca!AS82/EnergetskaBilanca!AS18</f>
        <v>0.13732631570169593</v>
      </c>
      <c r="AT32" s="118">
        <f>EnergetskaBilanca!AT82/EnergetskaBilanca!AT18</f>
        <v>0.16054760555129377</v>
      </c>
      <c r="AU32" s="118">
        <f>EnergetskaBilanca!AU82/EnergetskaBilanca!AU18</f>
        <v>0.16588938782264592</v>
      </c>
      <c r="AV32" s="118">
        <f>EnergetskaBilanca!AV82/EnergetskaBilanca!AV18</f>
        <v>0.1097519173284196</v>
      </c>
      <c r="AW32" s="118">
        <f>EnergetskaBilanca!AW82/EnergetskaBilanca!AW18</f>
        <v>7.3457553102011353E-2</v>
      </c>
      <c r="AX32" s="118">
        <f>EnergetskaBilanca!AX82/EnergetskaBilanca!AX18</f>
        <v>5.7731665590580315E-2</v>
      </c>
      <c r="AY32" s="118">
        <f>EnergetskaBilanca!AY82/EnergetskaBilanca!AY18</f>
        <v>3.7105800461426128E-2</v>
      </c>
      <c r="BA32" s="118">
        <f>EnergetskaBilanca!BA82/EnergetskaBilanca!BA18</f>
        <v>0.13732631570169593</v>
      </c>
      <c r="BB32" s="118">
        <f>EnergetskaBilanca!BB82/EnergetskaBilanca!BB18</f>
        <v>0.16054760555129377</v>
      </c>
      <c r="BC32" s="118">
        <f>EnergetskaBilanca!BC82/EnergetskaBilanca!BC18</f>
        <v>0.16588418342641392</v>
      </c>
      <c r="BD32" s="118">
        <f>EnergetskaBilanca!BD82/EnergetskaBilanca!BD18</f>
        <v>0.11013165620912828</v>
      </c>
      <c r="BE32" s="118">
        <f>EnergetskaBilanca!BE82/EnergetskaBilanca!BE18</f>
        <v>7.2890387672835746E-2</v>
      </c>
      <c r="BF32" s="118">
        <f>EnergetskaBilanca!BF82/EnergetskaBilanca!BF18</f>
        <v>5.8143105018508466E-2</v>
      </c>
      <c r="BG32" s="118">
        <f>EnergetskaBilanca!BG82/EnergetskaBilanca!BG18</f>
        <v>3.7299728718581691E-2</v>
      </c>
      <c r="BI32" s="118">
        <f>EnergetskaBilanca!BI82/EnergetskaBilanca!BI18</f>
        <v>0</v>
      </c>
      <c r="BJ32" s="118">
        <f>EnergetskaBilanca!BJ82/EnergetskaBilanca!BJ18</f>
        <v>0</v>
      </c>
      <c r="BK32" s="118">
        <f>EnergetskaBilanca!BK82/EnergetskaBilanca!BK18</f>
        <v>0</v>
      </c>
      <c r="BL32" s="118">
        <f>EnergetskaBilanca!BL82/EnergetskaBilanca!BL18</f>
        <v>0</v>
      </c>
      <c r="BM32" s="118">
        <f>EnergetskaBilanca!BM82/EnergetskaBilanca!BM18</f>
        <v>0</v>
      </c>
      <c r="BN32" s="118">
        <f>EnergetskaBilanca!BN82/EnergetskaBilanca!BN18</f>
        <v>0</v>
      </c>
      <c r="BO32" s="118">
        <f>EnergetskaBilanca!BO82/EnergetskaBilanca!BO18</f>
        <v>0</v>
      </c>
    </row>
    <row r="33" spans="2:67" x14ac:dyDescent="0.25">
      <c r="B33" s="14" t="str">
        <f t="shared" si="2"/>
        <v>Uvozna odvisnost  po energentih</v>
      </c>
      <c r="C33" s="121" t="s">
        <v>190</v>
      </c>
      <c r="D33" s="29"/>
      <c r="E33" s="119">
        <v>0</v>
      </c>
      <c r="F33" s="118">
        <v>0</v>
      </c>
      <c r="G33" s="118">
        <v>0</v>
      </c>
      <c r="H33" s="118">
        <v>0</v>
      </c>
      <c r="I33" s="118">
        <v>0</v>
      </c>
      <c r="J33" s="118">
        <v>0</v>
      </c>
      <c r="K33" s="118">
        <v>0</v>
      </c>
      <c r="L33" s="118">
        <v>0</v>
      </c>
      <c r="M33" s="118">
        <v>0</v>
      </c>
      <c r="N33" s="118">
        <v>0</v>
      </c>
      <c r="O33" s="118">
        <v>0</v>
      </c>
      <c r="P33" s="118">
        <v>0</v>
      </c>
      <c r="Q33" s="118">
        <v>0</v>
      </c>
      <c r="R33" s="118">
        <v>0</v>
      </c>
      <c r="T33" s="118">
        <v>0</v>
      </c>
      <c r="U33" s="118">
        <v>0</v>
      </c>
      <c r="V33" s="118" t="s">
        <v>104</v>
      </c>
      <c r="W33" s="118" t="s">
        <v>104</v>
      </c>
      <c r="X33" s="118" t="s">
        <v>104</v>
      </c>
      <c r="Y33" s="118" t="s">
        <v>104</v>
      </c>
      <c r="Z33" s="118" t="s">
        <v>104</v>
      </c>
      <c r="AA33" s="118" t="s">
        <v>104</v>
      </c>
      <c r="AC33" s="118" t="s">
        <v>104</v>
      </c>
      <c r="AD33" s="118" t="s">
        <v>104</v>
      </c>
      <c r="AE33" s="118" t="s">
        <v>104</v>
      </c>
      <c r="AF33" s="118" t="s">
        <v>104</v>
      </c>
      <c r="AG33" s="118" t="s">
        <v>104</v>
      </c>
      <c r="AH33" s="118" t="s">
        <v>104</v>
      </c>
      <c r="AI33" s="118" t="s">
        <v>104</v>
      </c>
      <c r="AK33" s="118" t="s">
        <v>104</v>
      </c>
      <c r="AL33" s="118" t="s">
        <v>104</v>
      </c>
      <c r="AM33" s="118" t="s">
        <v>104</v>
      </c>
      <c r="AN33" s="118" t="s">
        <v>104</v>
      </c>
      <c r="AO33" s="118" t="s">
        <v>104</v>
      </c>
      <c r="AP33" s="118" t="s">
        <v>104</v>
      </c>
      <c r="AQ33" s="118" t="s">
        <v>104</v>
      </c>
      <c r="AS33" s="118" t="s">
        <v>104</v>
      </c>
      <c r="AT33" s="118" t="s">
        <v>104</v>
      </c>
      <c r="AU33" s="118" t="s">
        <v>104</v>
      </c>
      <c r="AV33" s="118" t="s">
        <v>104</v>
      </c>
      <c r="AW33" s="118" t="s">
        <v>104</v>
      </c>
      <c r="AX33" s="118" t="s">
        <v>104</v>
      </c>
      <c r="AY33" s="118" t="s">
        <v>104</v>
      </c>
      <c r="BA33" s="118" t="s">
        <v>104</v>
      </c>
      <c r="BB33" s="118" t="s">
        <v>104</v>
      </c>
      <c r="BC33" s="118" t="s">
        <v>104</v>
      </c>
      <c r="BD33" s="118" t="s">
        <v>104</v>
      </c>
      <c r="BE33" s="118" t="s">
        <v>104</v>
      </c>
      <c r="BF33" s="118" t="s">
        <v>104</v>
      </c>
      <c r="BG33" s="118" t="s">
        <v>104</v>
      </c>
      <c r="BI33" s="118" t="s">
        <v>104</v>
      </c>
      <c r="BJ33" s="118" t="s">
        <v>104</v>
      </c>
      <c r="BK33" s="118" t="s">
        <v>104</v>
      </c>
      <c r="BL33" s="118" t="s">
        <v>104</v>
      </c>
      <c r="BM33" s="118" t="s">
        <v>104</v>
      </c>
      <c r="BN33" s="118" t="s">
        <v>104</v>
      </c>
      <c r="BO33" s="118" t="s">
        <v>104</v>
      </c>
    </row>
    <row r="34" spans="2:67" x14ac:dyDescent="0.25">
      <c r="C34" s="121" t="s">
        <v>183</v>
      </c>
      <c r="D34" s="29" t="s">
        <v>6</v>
      </c>
      <c r="E34" s="119">
        <f>(EnergetskaBilanca!E37*3.6/41.868)/(EnergetskaBilanca!E59+EnergetskaBilanca!E40)</f>
        <v>1.0307534947153083</v>
      </c>
      <c r="F34" s="118">
        <f>(EnergetskaBilanca!F37*3.6/41.868)/(EnergetskaBilanca!F59+EnergetskaBilanca!F40)</f>
        <v>1.0059230666844137</v>
      </c>
      <c r="G34" s="118">
        <f>(EnergetskaBilanca!G37*3.6/41.868)/(EnergetskaBilanca!G59+EnergetskaBilanca!G40)</f>
        <v>0.99431555291162665</v>
      </c>
      <c r="H34" s="118">
        <f>(EnergetskaBilanca!H37*3.6/41.868)/(EnergetskaBilanca!H59+EnergetskaBilanca!H40)</f>
        <v>1.1186301930554605</v>
      </c>
      <c r="I34" s="118">
        <f>(EnergetskaBilanca!I37*3.6/41.868)/(EnergetskaBilanca!I59+EnergetskaBilanca!I40)</f>
        <v>1.241259270470713</v>
      </c>
      <c r="J34" s="118">
        <f>(EnergetskaBilanca!J37*3.6/41.868)/(EnergetskaBilanca!J59+EnergetskaBilanca!J40)</f>
        <v>1.1577014573757995</v>
      </c>
      <c r="K34" s="118">
        <f>(EnergetskaBilanca!K37*3.6/41.868)/(EnergetskaBilanca!K59+EnergetskaBilanca!K40)</f>
        <v>1.1018405588202682</v>
      </c>
      <c r="L34" s="118">
        <f>(EnergetskaBilanca!L37*3.6/41.868)/(EnergetskaBilanca!L59+EnergetskaBilanca!L40)</f>
        <v>1.078901382750344</v>
      </c>
      <c r="M34" s="118">
        <f>(EnergetskaBilanca!M37*3.6/41.868)/(EnergetskaBilanca!M59+EnergetskaBilanca!M40)</f>
        <v>1.0949774446070135</v>
      </c>
      <c r="N34" s="118">
        <f>(EnergetskaBilanca!N37*3.6/41.868)/(EnergetskaBilanca!N59+EnergetskaBilanca!N40)</f>
        <v>1.1947762848727081</v>
      </c>
      <c r="O34" s="118">
        <f>(EnergetskaBilanca!O37*3.6/41.868)/(EnergetskaBilanca!O59+EnergetskaBilanca!O40)</f>
        <v>1.0103848830362401</v>
      </c>
      <c r="P34" s="118">
        <f>(EnergetskaBilanca!P37*3.6/41.868)/(EnergetskaBilanca!P59+EnergetskaBilanca!P40)</f>
        <v>1.0834720670066404</v>
      </c>
      <c r="Q34" s="118">
        <f>(EnergetskaBilanca!Q37*3.6/41.868)/(EnergetskaBilanca!Q59+EnergetskaBilanca!Q40)</f>
        <v>1.0387101568433266</v>
      </c>
      <c r="R34" s="118"/>
      <c r="S34" s="282"/>
      <c r="T34" s="118">
        <f>(EnergetskaBilanca!T37*3.6/41.868)/(EnergetskaBilanca!T59+EnergetskaBilanca!T40)</f>
        <v>1.0308406904491041</v>
      </c>
      <c r="U34" s="118">
        <f>(EnergetskaBilanca!U37*3.6/41.868)/(EnergetskaBilanca!U59+EnergetskaBilanca!U40)</f>
        <v>1.0038480747341909</v>
      </c>
      <c r="V34" s="118">
        <f>(EnergetskaBilanca!V37*3.6/41.868)/(EnergetskaBilanca!V59+EnergetskaBilanca!V40)</f>
        <v>0.99055274352815526</v>
      </c>
      <c r="W34" s="118">
        <f>(EnergetskaBilanca!W37*3.6/41.868)/(EnergetskaBilanca!W59+EnergetskaBilanca!W40)</f>
        <v>1.0375720866737173</v>
      </c>
      <c r="X34" s="118">
        <f>(EnergetskaBilanca!X37*3.6/41.868)/(EnergetskaBilanca!X59+EnergetskaBilanca!X40)</f>
        <v>0.99487590250034452</v>
      </c>
      <c r="Y34" s="118">
        <f>(EnergetskaBilanca!Y37*3.6/41.868)/(EnergetskaBilanca!Y59+EnergetskaBilanca!Y40)</f>
        <v>1.0232294096777605</v>
      </c>
      <c r="Z34" s="118">
        <f>(EnergetskaBilanca!Z37*3.6/41.868)/(EnergetskaBilanca!Z59+EnergetskaBilanca!Z40)</f>
        <v>0.75397662083285166</v>
      </c>
      <c r="AA34" s="118">
        <f>(EnergetskaBilanca!AA37*3.6/41.868)/(EnergetskaBilanca!AA59+EnergetskaBilanca!AA40)</f>
        <v>0.73813203394112137</v>
      </c>
      <c r="AB34" s="282"/>
      <c r="AC34" s="118">
        <f>(EnergetskaBilanca!AC37*3.6/41.868)/(EnergetskaBilanca!AC59+EnergetskaBilanca!AC40)</f>
        <v>1.0180502834779217</v>
      </c>
      <c r="AD34" s="118">
        <f>(EnergetskaBilanca!AD37*3.6/41.868)/(EnergetskaBilanca!AD59+EnergetskaBilanca!AD40)</f>
        <v>1.0429325596784738</v>
      </c>
      <c r="AE34" s="118">
        <f>(EnergetskaBilanca!AE37*3.6/41.868)/(EnergetskaBilanca!AE59+EnergetskaBilanca!AE40)</f>
        <v>0.9939039141500019</v>
      </c>
      <c r="AF34" s="118">
        <f>(EnergetskaBilanca!AF37*3.6/41.868)/(EnergetskaBilanca!AF59+EnergetskaBilanca!AF40)</f>
        <v>0.95638015132269871</v>
      </c>
      <c r="AG34" s="118">
        <f>(EnergetskaBilanca!AG37*3.6/41.868)/(EnergetskaBilanca!AG59+EnergetskaBilanca!AG40)</f>
        <v>1.2966967421873208</v>
      </c>
      <c r="AH34" s="118">
        <f>(EnergetskaBilanca!AH37*3.6/41.868)/(EnergetskaBilanca!AH59+EnergetskaBilanca!AH40)</f>
        <v>1.1103816217984277</v>
      </c>
      <c r="AI34" s="118">
        <f>(EnergetskaBilanca!AI37*3.6/41.868)/(EnergetskaBilanca!AI59+EnergetskaBilanca!AI40)</f>
        <v>1.1502017036302843</v>
      </c>
      <c r="AJ34" s="282"/>
      <c r="AK34" s="118">
        <f>(EnergetskaBilanca!AK37*3.6/41.868)/(EnergetskaBilanca!AK59+EnergetskaBilanca!AK40)</f>
        <v>1.0180457579880731</v>
      </c>
      <c r="AL34" s="118">
        <f>(EnergetskaBilanca!AL37*3.6/41.868)/(EnergetskaBilanca!AL59+EnergetskaBilanca!AL40)</f>
        <v>1.0430506974179001</v>
      </c>
      <c r="AM34" s="118">
        <f>(EnergetskaBilanca!AM37*3.6/41.868)/(EnergetskaBilanca!AM59+EnergetskaBilanca!AM40)</f>
        <v>0.99807112386717334</v>
      </c>
      <c r="AN34" s="118">
        <f>(EnergetskaBilanca!AN37*3.6/41.868)/(EnergetskaBilanca!AN59+EnergetskaBilanca!AN40)</f>
        <v>1.0566586145992956</v>
      </c>
      <c r="AO34" s="118">
        <f>(EnergetskaBilanca!AO37*3.6/41.868)/(EnergetskaBilanca!AO59+EnergetskaBilanca!AO40)</f>
        <v>1.0376019844192059</v>
      </c>
      <c r="AP34" s="118">
        <f>(EnergetskaBilanca!AP37*3.6/41.868)/(EnergetskaBilanca!AP59+EnergetskaBilanca!AP40)</f>
        <v>0.95110667110699854</v>
      </c>
      <c r="AQ34" s="118">
        <f>(EnergetskaBilanca!AQ37*3.6/41.868)/(EnergetskaBilanca!AQ59+EnergetskaBilanca!AQ40)</f>
        <v>0.99366996608964486</v>
      </c>
      <c r="AR34" s="282"/>
      <c r="AS34" s="118">
        <f>(EnergetskaBilanca!AS37*3.6/41.868)/(EnergetskaBilanca!AS59+EnergetskaBilanca!AS40)</f>
        <v>1.0314352176764907</v>
      </c>
      <c r="AT34" s="118">
        <f>(EnergetskaBilanca!AT37*3.6/41.868)/(EnergetskaBilanca!AT59+EnergetskaBilanca!AT40)</f>
        <v>1.0649043399021516</v>
      </c>
      <c r="AU34" s="118">
        <f>(EnergetskaBilanca!AU37*3.6/41.868)/(EnergetskaBilanca!AU59+EnergetskaBilanca!AU40)</f>
        <v>1.0283982167169061</v>
      </c>
      <c r="AV34" s="118">
        <f>(EnergetskaBilanca!AV37*3.6/41.868)/(EnergetskaBilanca!AV59+EnergetskaBilanca!AV40)</f>
        <v>1.0279255662731064</v>
      </c>
      <c r="AW34" s="118">
        <f>(EnergetskaBilanca!AW37*3.6/41.868)/(EnergetskaBilanca!AW59+EnergetskaBilanca!AW40)</f>
        <v>1.3827918880407566</v>
      </c>
      <c r="AX34" s="118">
        <f>(EnergetskaBilanca!AX37*3.6/41.868)/(EnergetskaBilanca!AX59+EnergetskaBilanca!AX40)</f>
        <v>1.2727433539588047</v>
      </c>
      <c r="AY34" s="118">
        <f>(EnergetskaBilanca!AY37*3.6/41.868)/(EnergetskaBilanca!AY59+EnergetskaBilanca!AY40)</f>
        <v>1.2636523760280258</v>
      </c>
      <c r="AZ34" s="282"/>
      <c r="BA34" s="118">
        <f>(EnergetskaBilanca!BA37*3.6/41.868)/(EnergetskaBilanca!BA59+EnergetskaBilanca!BA40)</f>
        <v>1.0314352176764907</v>
      </c>
      <c r="BB34" s="118">
        <f>(EnergetskaBilanca!BB37*3.6/41.868)/(EnergetskaBilanca!BB59+EnergetskaBilanca!BB40)</f>
        <v>1.0649043399021516</v>
      </c>
      <c r="BC34" s="118">
        <f>(EnergetskaBilanca!BC37*3.6/41.868)/(EnergetskaBilanca!BC59+EnergetskaBilanca!BC40)</f>
        <v>1.0283982167169061</v>
      </c>
      <c r="BD34" s="118">
        <f>(EnergetskaBilanca!BD37*3.6/41.868)/(EnergetskaBilanca!BD59+EnergetskaBilanca!BD40)</f>
        <v>1.0967874892253169</v>
      </c>
      <c r="BE34" s="118">
        <f>(EnergetskaBilanca!BE37*3.6/41.868)/(EnergetskaBilanca!BE59+EnergetskaBilanca!BE40)</f>
        <v>1.1085344065043619</v>
      </c>
      <c r="BF34" s="118">
        <f>(EnergetskaBilanca!BF37*3.6/41.868)/(EnergetskaBilanca!BF59+EnergetskaBilanca!BF40)</f>
        <v>1.0779338601128079</v>
      </c>
      <c r="BG34" s="118">
        <f>(EnergetskaBilanca!BG37*3.6/41.868)/(EnergetskaBilanca!BG59+EnergetskaBilanca!BG40)</f>
        <v>1.1115096472758224</v>
      </c>
      <c r="BH34" s="282"/>
      <c r="BI34" s="118">
        <f>(EnergetskaBilanca!BI37*3.6/41.868)/(EnergetskaBilanca!BI59+EnergetskaBilanca!BI40)</f>
        <v>0.90729310345485525</v>
      </c>
      <c r="BJ34" s="118">
        <f>(EnergetskaBilanca!BJ37*3.6/41.868)/(EnergetskaBilanca!BJ59+EnergetskaBilanca!BJ40)</f>
        <v>0.86916396917100547</v>
      </c>
      <c r="BK34" s="118">
        <f>(EnergetskaBilanca!BK37*3.6/41.868)/(EnergetskaBilanca!BK59+EnergetskaBilanca!BK40)</f>
        <v>0.8215942117661692</v>
      </c>
      <c r="BL34" s="118">
        <f>(EnergetskaBilanca!BL37*3.6/41.868)/(EnergetskaBilanca!BL59+EnergetskaBilanca!BL40)</f>
        <v>0.77384724258548865</v>
      </c>
      <c r="BM34" s="118">
        <f>(EnergetskaBilanca!BM37*3.6/41.868)/(EnergetskaBilanca!BM59+EnergetskaBilanca!BM40)</f>
        <v>0.73718943516117796</v>
      </c>
      <c r="BN34" s="118">
        <f>(EnergetskaBilanca!BN37*3.6/41.868)/(EnergetskaBilanca!BN59+EnergetskaBilanca!BN40)</f>
        <v>0.70787396007761072</v>
      </c>
      <c r="BO34" s="118">
        <f>(EnergetskaBilanca!BO37*3.6/41.868)/(EnergetskaBilanca!BO59+EnergetskaBilanca!BO40)</f>
        <v>0.67599332225753994</v>
      </c>
    </row>
    <row r="35" spans="2:67" x14ac:dyDescent="0.25">
      <c r="B35" s="299" t="s">
        <v>116</v>
      </c>
      <c r="C35" s="29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0"/>
      <c r="AK35" s="139"/>
      <c r="AL35" s="139"/>
      <c r="AM35" s="139"/>
      <c r="AN35" s="139"/>
      <c r="AO35" s="139"/>
      <c r="AP35" s="139"/>
      <c r="AQ35" s="139"/>
      <c r="AR35" s="130"/>
      <c r="AS35" s="139"/>
      <c r="AT35" s="139"/>
      <c r="AU35" s="139"/>
      <c r="AV35" s="139"/>
      <c r="AW35" s="139"/>
      <c r="AX35" s="139"/>
      <c r="AY35" s="139"/>
      <c r="AZ35" s="130"/>
      <c r="BA35" s="139"/>
      <c r="BB35" s="139"/>
      <c r="BC35" s="139"/>
      <c r="BD35" s="139"/>
      <c r="BE35" s="139"/>
      <c r="BF35" s="139"/>
      <c r="BG35" s="139"/>
      <c r="BH35" s="130"/>
      <c r="BI35" s="139"/>
      <c r="BJ35" s="139"/>
      <c r="BK35" s="139"/>
      <c r="BL35" s="139"/>
      <c r="BM35" s="139"/>
      <c r="BN35" s="139"/>
      <c r="BO35" s="139"/>
    </row>
    <row r="36" spans="2:67" x14ac:dyDescent="0.25">
      <c r="C36" s="131" t="s">
        <v>110</v>
      </c>
      <c r="D36" s="132"/>
      <c r="E36" s="132"/>
      <c r="F36" s="132"/>
      <c r="G36" s="132"/>
      <c r="H36" s="132"/>
      <c r="I36" s="132"/>
      <c r="J36" s="132"/>
      <c r="K36" s="132"/>
      <c r="L36" s="132"/>
      <c r="M36" s="132"/>
      <c r="N36" s="132"/>
      <c r="O36" s="132"/>
      <c r="P36" s="132"/>
      <c r="Q36" s="132"/>
      <c r="R36" s="132"/>
      <c r="T36" s="132"/>
      <c r="U36" s="132"/>
      <c r="V36" s="132"/>
      <c r="W36" s="132"/>
      <c r="X36" s="132"/>
      <c r="Y36" s="132"/>
      <c r="Z36" s="132"/>
      <c r="AA36" s="132"/>
      <c r="AC36" s="133"/>
      <c r="AD36" s="133"/>
      <c r="AE36" s="133"/>
      <c r="AF36" s="133"/>
      <c r="AG36" s="133"/>
      <c r="AH36" s="133"/>
      <c r="AI36" s="133"/>
      <c r="AK36" s="133"/>
      <c r="AL36" s="133"/>
      <c r="AM36" s="133"/>
      <c r="AN36" s="133"/>
      <c r="AO36" s="133"/>
      <c r="AP36" s="133"/>
      <c r="AQ36" s="133"/>
      <c r="AS36" s="133"/>
      <c r="AT36" s="133"/>
      <c r="AU36" s="133"/>
      <c r="AV36" s="133"/>
      <c r="AW36" s="133"/>
      <c r="AX36" s="133"/>
      <c r="AY36" s="133"/>
      <c r="BA36" s="133"/>
      <c r="BB36" s="133"/>
      <c r="BC36" s="133"/>
      <c r="BD36" s="133"/>
      <c r="BE36" s="133"/>
      <c r="BF36" s="133"/>
      <c r="BG36" s="133"/>
      <c r="BI36" s="133"/>
      <c r="BJ36" s="133"/>
      <c r="BK36" s="133"/>
      <c r="BL36" s="133"/>
      <c r="BM36" s="133"/>
      <c r="BN36" s="133"/>
      <c r="BO36" s="133"/>
    </row>
    <row r="37" spans="2:67" x14ac:dyDescent="0.25">
      <c r="C37" s="30" t="s">
        <v>108</v>
      </c>
      <c r="D37" s="29" t="s">
        <v>105</v>
      </c>
      <c r="E37" s="122"/>
      <c r="F37" s="122"/>
      <c r="G37" s="122"/>
      <c r="H37" s="122"/>
      <c r="I37" s="122"/>
      <c r="J37" s="122"/>
      <c r="K37" s="122"/>
      <c r="L37" s="122"/>
      <c r="M37" s="122"/>
      <c r="N37" s="122"/>
      <c r="O37" s="122"/>
      <c r="P37" s="122"/>
      <c r="Q37" s="122"/>
      <c r="R37" s="122"/>
      <c r="T37" s="32">
        <v>2523</v>
      </c>
      <c r="U37" s="32">
        <v>2886</v>
      </c>
      <c r="V37" s="32">
        <v>3186</v>
      </c>
      <c r="W37" s="32">
        <v>3487</v>
      </c>
      <c r="X37" s="32">
        <v>3740</v>
      </c>
      <c r="Y37" s="32">
        <v>4014</v>
      </c>
      <c r="Z37" s="32">
        <v>4310</v>
      </c>
      <c r="AA37" s="32">
        <v>4632</v>
      </c>
      <c r="AC37" s="32">
        <v>2928</v>
      </c>
      <c r="AD37" s="32">
        <v>3251</v>
      </c>
      <c r="AE37" s="32">
        <v>3574</v>
      </c>
      <c r="AF37" s="32">
        <v>3801</v>
      </c>
      <c r="AG37" s="32">
        <v>4046</v>
      </c>
      <c r="AH37" s="32">
        <v>4309</v>
      </c>
      <c r="AI37" s="32">
        <v>4593</v>
      </c>
      <c r="AK37" s="32">
        <v>2928</v>
      </c>
      <c r="AL37" s="32">
        <v>3251</v>
      </c>
      <c r="AM37" s="32">
        <v>3574</v>
      </c>
      <c r="AN37" s="32">
        <v>3801</v>
      </c>
      <c r="AO37" s="32">
        <v>4046</v>
      </c>
      <c r="AP37" s="32">
        <v>4309</v>
      </c>
      <c r="AQ37" s="32">
        <v>4593</v>
      </c>
      <c r="AS37" s="32">
        <v>2858</v>
      </c>
      <c r="AT37" s="32">
        <v>3142</v>
      </c>
      <c r="AU37" s="32">
        <v>3426</v>
      </c>
      <c r="AV37" s="32">
        <v>3611</v>
      </c>
      <c r="AW37" s="32">
        <v>3821</v>
      </c>
      <c r="AX37" s="32">
        <v>4062</v>
      </c>
      <c r="AY37" s="32">
        <v>4342</v>
      </c>
      <c r="BA37" s="32">
        <v>2858</v>
      </c>
      <c r="BB37" s="32">
        <v>3142</v>
      </c>
      <c r="BC37" s="32">
        <v>3426</v>
      </c>
      <c r="BD37" s="32">
        <v>3611</v>
      </c>
      <c r="BE37" s="32">
        <v>3821</v>
      </c>
      <c r="BF37" s="32">
        <v>4062</v>
      </c>
      <c r="BG37" s="32">
        <v>4342</v>
      </c>
      <c r="BI37" s="32">
        <v>2913</v>
      </c>
      <c r="BJ37" s="32">
        <v>3228</v>
      </c>
      <c r="BK37" s="32">
        <v>3543</v>
      </c>
      <c r="BL37" s="32">
        <v>3781</v>
      </c>
      <c r="BM37" s="32">
        <v>4037</v>
      </c>
      <c r="BN37" s="32">
        <v>4313</v>
      </c>
      <c r="BO37" s="32">
        <v>4609</v>
      </c>
    </row>
    <row r="38" spans="2:67" x14ac:dyDescent="0.25">
      <c r="C38" s="30" t="s">
        <v>107</v>
      </c>
      <c r="D38" s="29" t="s">
        <v>105</v>
      </c>
      <c r="E38" s="122"/>
      <c r="F38" s="122"/>
      <c r="G38" s="122"/>
      <c r="H38" s="122"/>
      <c r="I38" s="122"/>
      <c r="J38" s="122"/>
      <c r="K38" s="122"/>
      <c r="L38" s="122"/>
      <c r="M38" s="122"/>
      <c r="N38" s="122"/>
      <c r="O38" s="122"/>
      <c r="P38" s="122"/>
      <c r="Q38" s="122"/>
      <c r="R38" s="122"/>
      <c r="T38" s="32">
        <v>801</v>
      </c>
      <c r="U38" s="32">
        <v>850</v>
      </c>
      <c r="V38" s="32">
        <v>891</v>
      </c>
      <c r="W38" s="32">
        <v>931</v>
      </c>
      <c r="X38" s="32">
        <v>979</v>
      </c>
      <c r="Y38" s="32">
        <v>1029</v>
      </c>
      <c r="Z38" s="32">
        <v>1081</v>
      </c>
      <c r="AA38" s="32">
        <v>1136</v>
      </c>
      <c r="AC38" s="32">
        <v>847</v>
      </c>
      <c r="AD38" s="32">
        <v>887</v>
      </c>
      <c r="AE38" s="32">
        <v>926</v>
      </c>
      <c r="AF38" s="32">
        <v>973</v>
      </c>
      <c r="AG38" s="32">
        <v>1023</v>
      </c>
      <c r="AH38" s="32">
        <v>1075</v>
      </c>
      <c r="AI38" s="32">
        <v>1130</v>
      </c>
      <c r="AK38" s="32">
        <v>847</v>
      </c>
      <c r="AL38" s="32">
        <v>887</v>
      </c>
      <c r="AM38" s="32">
        <v>926</v>
      </c>
      <c r="AN38" s="32">
        <v>973</v>
      </c>
      <c r="AO38" s="32">
        <v>1023</v>
      </c>
      <c r="AP38" s="32">
        <v>1075</v>
      </c>
      <c r="AQ38" s="32">
        <v>1130</v>
      </c>
      <c r="AS38" s="32">
        <v>815</v>
      </c>
      <c r="AT38" s="32">
        <v>836</v>
      </c>
      <c r="AU38" s="32">
        <v>857</v>
      </c>
      <c r="AV38" s="32">
        <v>878</v>
      </c>
      <c r="AW38" s="32">
        <v>900</v>
      </c>
      <c r="AX38" s="32">
        <v>923</v>
      </c>
      <c r="AY38" s="32">
        <v>947</v>
      </c>
      <c r="BA38" s="32">
        <v>815</v>
      </c>
      <c r="BB38" s="32">
        <v>836</v>
      </c>
      <c r="BC38" s="32">
        <v>857</v>
      </c>
      <c r="BD38" s="32">
        <v>878</v>
      </c>
      <c r="BE38" s="32">
        <v>900</v>
      </c>
      <c r="BF38" s="32">
        <v>923</v>
      </c>
      <c r="BG38" s="32">
        <v>947</v>
      </c>
      <c r="BI38" s="32">
        <v>874</v>
      </c>
      <c r="BJ38" s="32">
        <v>927</v>
      </c>
      <c r="BK38" s="32">
        <v>981</v>
      </c>
      <c r="BL38" s="32">
        <v>1031</v>
      </c>
      <c r="BM38" s="32">
        <v>1084</v>
      </c>
      <c r="BN38" s="32">
        <v>1139</v>
      </c>
      <c r="BO38" s="32">
        <v>1197</v>
      </c>
    </row>
    <row r="39" spans="2:67" x14ac:dyDescent="0.25">
      <c r="C39" s="30" t="s">
        <v>106</v>
      </c>
      <c r="D39" s="29" t="s">
        <v>105</v>
      </c>
      <c r="E39" s="122"/>
      <c r="F39" s="122"/>
      <c r="G39" s="122"/>
      <c r="H39" s="122"/>
      <c r="I39" s="122"/>
      <c r="J39" s="122"/>
      <c r="K39" s="122"/>
      <c r="L39" s="122"/>
      <c r="M39" s="122"/>
      <c r="N39" s="122"/>
      <c r="O39" s="122"/>
      <c r="P39" s="122"/>
      <c r="Q39" s="122"/>
      <c r="R39" s="122"/>
      <c r="T39" s="32">
        <v>3245</v>
      </c>
      <c r="U39" s="32">
        <v>3545</v>
      </c>
      <c r="V39" s="32">
        <v>3824</v>
      </c>
      <c r="W39" s="32">
        <v>4102</v>
      </c>
      <c r="X39" s="32">
        <v>4404</v>
      </c>
      <c r="Y39" s="32">
        <v>4731</v>
      </c>
      <c r="Z39" s="32">
        <v>5085</v>
      </c>
      <c r="AA39" s="32">
        <v>5469</v>
      </c>
      <c r="AC39" s="32">
        <v>3518</v>
      </c>
      <c r="AD39" s="32">
        <v>3781</v>
      </c>
      <c r="AE39" s="32">
        <v>4044</v>
      </c>
      <c r="AF39" s="32">
        <v>4281</v>
      </c>
      <c r="AG39" s="32">
        <v>4534</v>
      </c>
      <c r="AH39" s="32">
        <v>4802</v>
      </c>
      <c r="AI39" s="32">
        <v>5087</v>
      </c>
      <c r="AK39" s="32">
        <v>3518</v>
      </c>
      <c r="AL39" s="32">
        <v>3781</v>
      </c>
      <c r="AM39" s="32">
        <v>4044</v>
      </c>
      <c r="AN39" s="32">
        <v>4281</v>
      </c>
      <c r="AO39" s="32">
        <v>4534</v>
      </c>
      <c r="AP39" s="32">
        <v>4802</v>
      </c>
      <c r="AQ39" s="32">
        <v>5087</v>
      </c>
      <c r="AS39" s="32">
        <v>3414</v>
      </c>
      <c r="AT39" s="32">
        <v>3619</v>
      </c>
      <c r="AU39" s="32">
        <v>3825</v>
      </c>
      <c r="AV39" s="32">
        <v>3977</v>
      </c>
      <c r="AW39" s="32">
        <v>4139</v>
      </c>
      <c r="AX39" s="32">
        <v>4312</v>
      </c>
      <c r="AY39" s="32">
        <v>4498</v>
      </c>
      <c r="BA39" s="32">
        <v>3414</v>
      </c>
      <c r="BB39" s="32">
        <v>3619</v>
      </c>
      <c r="BC39" s="32">
        <v>3825</v>
      </c>
      <c r="BD39" s="32">
        <v>3977</v>
      </c>
      <c r="BE39" s="32">
        <v>4139</v>
      </c>
      <c r="BF39" s="32">
        <v>4312</v>
      </c>
      <c r="BG39" s="32">
        <v>4498</v>
      </c>
      <c r="BI39" s="32">
        <v>3659</v>
      </c>
      <c r="BJ39" s="32">
        <v>4000</v>
      </c>
      <c r="BK39" s="32">
        <v>4342</v>
      </c>
      <c r="BL39" s="32">
        <v>4660</v>
      </c>
      <c r="BM39" s="32">
        <v>5005</v>
      </c>
      <c r="BN39" s="32">
        <v>5379</v>
      </c>
      <c r="BO39" s="32">
        <v>5784</v>
      </c>
    </row>
  </sheetData>
  <mergeCells count="32">
    <mergeCell ref="AS15:AY15"/>
    <mergeCell ref="BA15:BG15"/>
    <mergeCell ref="BI15:BO15"/>
    <mergeCell ref="AS14:AY14"/>
    <mergeCell ref="BA14:BG14"/>
    <mergeCell ref="BI14:BO14"/>
    <mergeCell ref="BI13:BO13"/>
    <mergeCell ref="AS12:AY12"/>
    <mergeCell ref="BA12:BG12"/>
    <mergeCell ref="BI12:BO12"/>
    <mergeCell ref="U11:AA11"/>
    <mergeCell ref="AC11:AI11"/>
    <mergeCell ref="AK11:AQ11"/>
    <mergeCell ref="AS11:AY11"/>
    <mergeCell ref="BA11:BG11"/>
    <mergeCell ref="BI11:BO11"/>
    <mergeCell ref="U13:AA13"/>
    <mergeCell ref="AC13:AI13"/>
    <mergeCell ref="AK13:AQ13"/>
    <mergeCell ref="AS13:AY13"/>
    <mergeCell ref="BA13:BG13"/>
    <mergeCell ref="B7:C7"/>
    <mergeCell ref="B35:C35"/>
    <mergeCell ref="U12:AA12"/>
    <mergeCell ref="AC12:AI12"/>
    <mergeCell ref="AK12:AQ12"/>
    <mergeCell ref="U14:AA14"/>
    <mergeCell ref="AC14:AI14"/>
    <mergeCell ref="AK14:AQ14"/>
    <mergeCell ref="U15:AA15"/>
    <mergeCell ref="AC15:AI15"/>
    <mergeCell ref="AK15:AQ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7"/>
  <sheetViews>
    <sheetView workbookViewId="0">
      <pane xSplit="4" ySplit="6" topLeftCell="E16" activePane="bottomRight" state="frozen"/>
      <selection pane="topRight" activeCell="E1" sqref="E1"/>
      <selection pane="bottomLeft" activeCell="A6" sqref="A6"/>
      <selection pane="bottomRight" activeCell="B2" sqref="B2"/>
    </sheetView>
  </sheetViews>
  <sheetFormatPr defaultRowHeight="15" x14ac:dyDescent="0.25"/>
  <cols>
    <col min="3" max="3" width="92.28515625" bestFit="1" customWidth="1"/>
  </cols>
  <sheetData>
    <row r="1" spans="1:67" ht="96" customHeight="1" x14ac:dyDescent="0.25">
      <c r="A1" s="10"/>
      <c r="B1" s="10"/>
      <c r="C1" s="10"/>
    </row>
    <row r="2" spans="1:67" ht="18" x14ac:dyDescent="0.25">
      <c r="B2" s="43" t="s">
        <v>232</v>
      </c>
      <c r="C2" s="22"/>
      <c r="D2" s="23"/>
      <c r="E2" s="23"/>
      <c r="F2" s="23"/>
      <c r="G2" s="23"/>
      <c r="H2" s="23"/>
      <c r="I2" s="23"/>
      <c r="J2" s="23"/>
      <c r="K2" s="23"/>
      <c r="L2" s="23"/>
      <c r="M2" s="23"/>
      <c r="N2" s="23"/>
      <c r="O2" s="23"/>
      <c r="P2" s="23"/>
      <c r="Q2" s="23"/>
      <c r="R2" s="23"/>
      <c r="T2" s="22"/>
      <c r="U2" s="22"/>
      <c r="V2" s="22"/>
      <c r="W2" s="22"/>
      <c r="X2" s="22"/>
      <c r="Y2" s="22"/>
      <c r="Z2" s="22"/>
      <c r="AA2" s="22"/>
      <c r="AC2" s="22"/>
      <c r="AD2" s="22"/>
      <c r="AE2" s="22"/>
      <c r="AF2" s="22"/>
      <c r="AG2" s="22"/>
      <c r="AH2" s="22"/>
      <c r="AI2" s="22"/>
      <c r="AK2" s="22"/>
      <c r="AL2" s="22"/>
      <c r="AM2" s="22"/>
      <c r="AN2" s="22"/>
      <c r="AO2" s="22"/>
      <c r="AP2" s="22"/>
      <c r="AQ2" s="22"/>
      <c r="AS2" s="22"/>
      <c r="AT2" s="22"/>
      <c r="AU2" s="22"/>
      <c r="AV2" s="22"/>
      <c r="AW2" s="22"/>
      <c r="AX2" s="22"/>
      <c r="AY2" s="22"/>
      <c r="BA2" s="22"/>
      <c r="BB2" s="22"/>
      <c r="BC2" s="22"/>
      <c r="BD2" s="22"/>
      <c r="BE2" s="22"/>
      <c r="BF2" s="22"/>
      <c r="BG2" s="22"/>
      <c r="BI2" s="22"/>
      <c r="BJ2" s="22"/>
      <c r="BK2" s="22"/>
      <c r="BL2" s="22"/>
      <c r="BM2" s="22"/>
      <c r="BN2" s="22"/>
      <c r="BO2" s="22"/>
    </row>
    <row r="3" spans="1:67" x14ac:dyDescent="0.25">
      <c r="A3" s="25"/>
      <c r="B3" s="55" t="s">
        <v>233</v>
      </c>
      <c r="C3" s="36"/>
      <c r="D3" s="26"/>
      <c r="F3" s="38"/>
      <c r="G3" s="38"/>
      <c r="H3" s="38"/>
      <c r="I3" s="38"/>
      <c r="J3" s="38"/>
      <c r="K3" s="38"/>
      <c r="L3" s="38"/>
      <c r="M3" s="38"/>
      <c r="N3" s="38"/>
      <c r="O3" s="38"/>
      <c r="P3" s="38"/>
      <c r="Q3" s="38"/>
      <c r="R3" s="38"/>
      <c r="T3" s="39"/>
      <c r="V3" s="40"/>
      <c r="W3" s="40"/>
      <c r="X3" s="40"/>
      <c r="Y3" s="40"/>
      <c r="Z3" s="40"/>
      <c r="AA3" s="40"/>
      <c r="AC3" s="40"/>
      <c r="AD3" s="40"/>
      <c r="AE3" s="40"/>
      <c r="AF3" s="40"/>
      <c r="AG3" s="40"/>
      <c r="AH3" s="40"/>
      <c r="AI3" s="40"/>
      <c r="AK3" s="40"/>
      <c r="AL3" s="40"/>
      <c r="AM3" s="40"/>
      <c r="AN3" s="40"/>
      <c r="AO3" s="40"/>
      <c r="AP3" s="40"/>
      <c r="AQ3" s="40"/>
      <c r="AS3" s="40"/>
      <c r="AT3" s="40"/>
      <c r="AU3" s="40"/>
      <c r="AV3" s="40"/>
      <c r="AW3" s="40"/>
      <c r="AX3" s="40"/>
      <c r="AY3" s="40"/>
      <c r="BA3" s="40"/>
      <c r="BB3" s="40"/>
      <c r="BC3" s="40"/>
      <c r="BD3" s="40"/>
      <c r="BE3" s="40"/>
      <c r="BF3" s="40"/>
      <c r="BG3" s="40"/>
      <c r="BI3" s="40"/>
      <c r="BJ3" s="40"/>
      <c r="BK3" s="40"/>
      <c r="BL3" s="40"/>
      <c r="BM3" s="40"/>
      <c r="BN3" s="40"/>
      <c r="BO3" s="40"/>
    </row>
    <row r="4" spans="1:67" x14ac:dyDescent="0.25">
      <c r="A4" s="25"/>
      <c r="B4" s="55"/>
      <c r="C4" s="36"/>
      <c r="D4" s="26"/>
      <c r="E4" s="37" t="s">
        <v>65</v>
      </c>
      <c r="F4" s="38"/>
      <c r="G4" s="38"/>
      <c r="H4" s="38"/>
      <c r="I4" s="38"/>
      <c r="J4" s="38"/>
      <c r="K4" s="38"/>
      <c r="L4" s="38"/>
      <c r="M4" s="38"/>
      <c r="N4" s="38"/>
      <c r="O4" s="38"/>
      <c r="P4" s="38"/>
      <c r="Q4" s="38"/>
      <c r="R4" s="38"/>
      <c r="T4" s="39"/>
      <c r="U4" s="37" t="s">
        <v>63</v>
      </c>
      <c r="V4" s="40"/>
      <c r="W4" s="40"/>
      <c r="X4" s="40"/>
      <c r="Y4" s="40"/>
      <c r="Z4" s="40"/>
      <c r="AA4" s="40"/>
      <c r="AC4" s="40"/>
      <c r="AD4" s="40"/>
      <c r="AE4" s="40"/>
      <c r="AF4" s="40"/>
      <c r="AG4" s="40"/>
      <c r="AH4" s="40"/>
      <c r="AI4" s="40"/>
      <c r="AK4" s="40"/>
      <c r="AL4" s="40"/>
      <c r="AM4" s="40"/>
      <c r="AN4" s="40"/>
      <c r="AO4" s="40"/>
      <c r="AP4" s="40"/>
      <c r="AQ4" s="40"/>
      <c r="AS4" s="40"/>
      <c r="AT4" s="40"/>
      <c r="AU4" s="40"/>
      <c r="AV4" s="40"/>
      <c r="AW4" s="40"/>
      <c r="AX4" s="40"/>
      <c r="AY4" s="40"/>
      <c r="BA4" s="40"/>
      <c r="BB4" s="40"/>
      <c r="BC4" s="40"/>
      <c r="BD4" s="40"/>
      <c r="BE4" s="40"/>
      <c r="BF4" s="40"/>
      <c r="BG4" s="40"/>
      <c r="BI4" s="40"/>
      <c r="BJ4" s="40"/>
      <c r="BK4" s="40"/>
      <c r="BL4" s="40"/>
      <c r="BM4" s="40"/>
      <c r="BN4" s="40"/>
      <c r="BO4" s="40"/>
    </row>
    <row r="5" spans="1:67" x14ac:dyDescent="0.25">
      <c r="A5" s="25"/>
      <c r="B5" s="134"/>
      <c r="C5" s="135"/>
      <c r="D5" s="136"/>
      <c r="E5" s="137"/>
      <c r="F5" s="138"/>
      <c r="G5" s="138"/>
      <c r="H5" s="138"/>
      <c r="I5" s="138"/>
      <c r="J5" s="138"/>
      <c r="K5" s="138"/>
      <c r="L5" s="138"/>
      <c r="M5" s="138"/>
      <c r="N5" s="138"/>
      <c r="O5" s="138"/>
      <c r="P5" s="138"/>
      <c r="Q5" s="138"/>
      <c r="R5" s="138"/>
      <c r="S5" s="139"/>
      <c r="T5" s="140"/>
      <c r="U5" s="141" t="s">
        <v>68</v>
      </c>
      <c r="V5" s="141"/>
      <c r="W5" s="141"/>
      <c r="X5" s="141"/>
      <c r="Y5" s="141"/>
      <c r="Z5" s="141"/>
      <c r="AA5" s="141"/>
      <c r="AB5" s="139"/>
      <c r="AC5" s="141" t="s">
        <v>67</v>
      </c>
      <c r="AD5" s="141"/>
      <c r="AE5" s="141"/>
      <c r="AF5" s="141"/>
      <c r="AG5" s="141"/>
      <c r="AH5" s="141"/>
      <c r="AI5" s="141"/>
      <c r="AJ5" s="139"/>
      <c r="AK5" s="141" t="s">
        <v>69</v>
      </c>
      <c r="AL5" s="141"/>
      <c r="AM5" s="141"/>
      <c r="AN5" s="141"/>
      <c r="AO5" s="141"/>
      <c r="AP5" s="141"/>
      <c r="AQ5" s="141"/>
      <c r="AR5" s="139"/>
      <c r="AS5" s="141" t="s">
        <v>70</v>
      </c>
      <c r="AT5" s="141"/>
      <c r="AU5" s="141"/>
      <c r="AV5" s="141"/>
      <c r="AW5" s="141"/>
      <c r="AX5" s="141"/>
      <c r="AY5" s="141"/>
      <c r="AZ5" s="139"/>
      <c r="BA5" s="141" t="s">
        <v>71</v>
      </c>
      <c r="BB5" s="141"/>
      <c r="BC5" s="141"/>
      <c r="BD5" s="141"/>
      <c r="BE5" s="141"/>
      <c r="BF5" s="141"/>
      <c r="BG5" s="141"/>
      <c r="BH5" s="139"/>
      <c r="BI5" s="141" t="s">
        <v>72</v>
      </c>
      <c r="BJ5" s="141"/>
      <c r="BK5" s="141"/>
      <c r="BL5" s="141"/>
      <c r="BM5" s="141"/>
      <c r="BN5" s="141"/>
      <c r="BO5" s="141"/>
    </row>
    <row r="6" spans="1:67" x14ac:dyDescent="0.25">
      <c r="A6" s="24"/>
      <c r="B6" s="27"/>
      <c r="C6" s="27"/>
      <c r="D6" s="27"/>
      <c r="E6" s="27">
        <v>2005</v>
      </c>
      <c r="F6" s="27">
        <v>2006</v>
      </c>
      <c r="G6" s="27">
        <v>2007</v>
      </c>
      <c r="H6" s="27">
        <v>2008</v>
      </c>
      <c r="I6" s="27">
        <v>2009</v>
      </c>
      <c r="J6" s="27">
        <v>2010</v>
      </c>
      <c r="K6" s="27">
        <v>2011</v>
      </c>
      <c r="L6" s="27">
        <v>2012</v>
      </c>
      <c r="M6" s="27">
        <v>2013</v>
      </c>
      <c r="N6" s="27">
        <v>2014</v>
      </c>
      <c r="O6" s="27">
        <v>2015</v>
      </c>
      <c r="P6" s="27">
        <v>2016</v>
      </c>
      <c r="Q6" s="27">
        <v>2017</v>
      </c>
      <c r="R6" s="27">
        <v>2018</v>
      </c>
      <c r="S6" s="139"/>
      <c r="T6" s="27">
        <v>2017</v>
      </c>
      <c r="U6" s="27">
        <v>2020</v>
      </c>
      <c r="V6" s="27">
        <v>2025</v>
      </c>
      <c r="W6" s="27">
        <v>2030</v>
      </c>
      <c r="X6" s="27">
        <v>2035</v>
      </c>
      <c r="Y6" s="27">
        <v>2040</v>
      </c>
      <c r="Z6" s="27">
        <v>2045</v>
      </c>
      <c r="AA6" s="27">
        <v>2050</v>
      </c>
      <c r="AB6" s="139"/>
      <c r="AC6" s="27">
        <v>2020</v>
      </c>
      <c r="AD6" s="27">
        <v>2025</v>
      </c>
      <c r="AE6" s="27">
        <v>2030</v>
      </c>
      <c r="AF6" s="27">
        <v>2035</v>
      </c>
      <c r="AG6" s="27">
        <v>2040</v>
      </c>
      <c r="AH6" s="27">
        <v>2045</v>
      </c>
      <c r="AI6" s="27">
        <v>2050</v>
      </c>
      <c r="AJ6" s="139"/>
      <c r="AK6" s="27">
        <v>2020</v>
      </c>
      <c r="AL6" s="27">
        <v>2025</v>
      </c>
      <c r="AM6" s="27">
        <v>2030</v>
      </c>
      <c r="AN6" s="27">
        <v>2035</v>
      </c>
      <c r="AO6" s="27">
        <v>2040</v>
      </c>
      <c r="AP6" s="27">
        <v>2045</v>
      </c>
      <c r="AQ6" s="27">
        <v>2050</v>
      </c>
      <c r="AR6" s="139"/>
      <c r="AS6" s="27">
        <v>2020</v>
      </c>
      <c r="AT6" s="27">
        <v>2025</v>
      </c>
      <c r="AU6" s="27">
        <v>2030</v>
      </c>
      <c r="AV6" s="27">
        <v>2035</v>
      </c>
      <c r="AW6" s="27">
        <v>2040</v>
      </c>
      <c r="AX6" s="27">
        <v>2045</v>
      </c>
      <c r="AY6" s="27">
        <v>2050</v>
      </c>
      <c r="AZ6" s="139"/>
      <c r="BA6" s="27">
        <v>2020</v>
      </c>
      <c r="BB6" s="27">
        <v>2025</v>
      </c>
      <c r="BC6" s="27">
        <v>2030</v>
      </c>
      <c r="BD6" s="27">
        <v>2035</v>
      </c>
      <c r="BE6" s="27">
        <v>2040</v>
      </c>
      <c r="BF6" s="27">
        <v>2045</v>
      </c>
      <c r="BG6" s="27">
        <v>2050</v>
      </c>
      <c r="BH6" s="139"/>
      <c r="BI6" s="27">
        <v>2020</v>
      </c>
      <c r="BJ6" s="27">
        <v>2025</v>
      </c>
      <c r="BK6" s="27">
        <v>2030</v>
      </c>
      <c r="BL6" s="27">
        <v>2035</v>
      </c>
      <c r="BM6" s="27">
        <v>2040</v>
      </c>
      <c r="BN6" s="27">
        <v>2045</v>
      </c>
      <c r="BO6" s="27">
        <v>2050</v>
      </c>
    </row>
    <row r="7" spans="1:67" ht="22.5" customHeight="1" x14ac:dyDescent="0.25">
      <c r="A7" s="24"/>
      <c r="B7" s="299" t="s">
        <v>191</v>
      </c>
      <c r="C7" s="299"/>
      <c r="D7" s="27"/>
      <c r="E7" s="27"/>
      <c r="F7" s="27"/>
      <c r="G7" s="27"/>
      <c r="H7" s="27"/>
      <c r="I7" s="27"/>
      <c r="J7" s="27"/>
      <c r="K7" s="27"/>
      <c r="L7" s="27"/>
      <c r="M7" s="27"/>
      <c r="N7" s="27"/>
      <c r="O7" s="27"/>
      <c r="P7" s="27"/>
      <c r="Q7" s="27"/>
      <c r="R7" s="27"/>
      <c r="S7" s="139"/>
      <c r="T7" s="27"/>
      <c r="U7" s="27"/>
      <c r="V7" s="27"/>
      <c r="W7" s="27"/>
      <c r="X7" s="27"/>
      <c r="Y7" s="27"/>
      <c r="Z7" s="27"/>
      <c r="AA7" s="27"/>
      <c r="AB7" s="139"/>
      <c r="AC7" s="27"/>
      <c r="AD7" s="27"/>
      <c r="AE7" s="27"/>
      <c r="AF7" s="27"/>
      <c r="AG7" s="27"/>
      <c r="AH7" s="27"/>
      <c r="AI7" s="27"/>
      <c r="AJ7" s="139"/>
      <c r="AK7" s="27"/>
      <c r="AL7" s="27"/>
      <c r="AM7" s="27"/>
      <c r="AN7" s="27"/>
      <c r="AO7" s="27"/>
      <c r="AP7" s="27"/>
      <c r="AQ7" s="27"/>
      <c r="AR7" s="139"/>
      <c r="AS7" s="27"/>
      <c r="AT7" s="27"/>
      <c r="AU7" s="27"/>
      <c r="AV7" s="27"/>
      <c r="AW7" s="27"/>
      <c r="AX7" s="27"/>
      <c r="AY7" s="27"/>
      <c r="AZ7" s="139"/>
      <c r="BA7" s="27"/>
      <c r="BB7" s="27"/>
      <c r="BC7" s="27"/>
      <c r="BD7" s="27"/>
      <c r="BE7" s="27"/>
      <c r="BF7" s="27"/>
      <c r="BG7" s="27"/>
      <c r="BH7" s="139"/>
      <c r="BI7" s="27"/>
      <c r="BJ7" s="27"/>
      <c r="BK7" s="27"/>
      <c r="BL7" s="27"/>
      <c r="BM7" s="27"/>
      <c r="BN7" s="27"/>
      <c r="BO7" s="27"/>
    </row>
    <row r="8" spans="1:67" x14ac:dyDescent="0.25">
      <c r="C8" s="266" t="s">
        <v>193</v>
      </c>
      <c r="D8" s="132"/>
      <c r="E8" s="132"/>
      <c r="F8" s="132"/>
      <c r="G8" s="132"/>
      <c r="H8" s="132"/>
      <c r="I8" s="132"/>
      <c r="J8" s="132"/>
      <c r="K8" s="132"/>
      <c r="L8" s="132"/>
      <c r="M8" s="132"/>
      <c r="N8" s="132"/>
      <c r="O8" s="132"/>
      <c r="P8" s="132"/>
      <c r="Q8" s="132"/>
      <c r="R8" s="132"/>
      <c r="T8" s="132"/>
      <c r="U8" s="132"/>
      <c r="V8" s="132"/>
      <c r="W8" s="132"/>
      <c r="X8" s="132"/>
      <c r="Y8" s="132"/>
      <c r="Z8" s="132"/>
      <c r="AA8" s="132"/>
      <c r="AC8" s="133"/>
      <c r="AD8" s="133"/>
      <c r="AE8" s="133"/>
      <c r="AF8" s="133"/>
      <c r="AG8" s="133"/>
      <c r="AH8" s="133"/>
      <c r="AI8" s="133"/>
      <c r="AK8" s="133"/>
      <c r="AL8" s="133"/>
      <c r="AM8" s="133"/>
      <c r="AN8" s="133"/>
      <c r="AO8" s="133"/>
      <c r="AP8" s="133"/>
      <c r="AQ8" s="133"/>
      <c r="AS8" s="133"/>
      <c r="AT8" s="133"/>
      <c r="AU8" s="133"/>
      <c r="AV8" s="133"/>
      <c r="AW8" s="133"/>
      <c r="AX8" s="133"/>
      <c r="AY8" s="133"/>
      <c r="BA8" s="133"/>
      <c r="BB8" s="133"/>
      <c r="BC8" s="133"/>
      <c r="BD8" s="133"/>
      <c r="BE8" s="133"/>
      <c r="BF8" s="133"/>
      <c r="BG8" s="133"/>
      <c r="BI8" s="133"/>
      <c r="BJ8" s="133"/>
      <c r="BK8" s="133"/>
      <c r="BL8" s="133"/>
      <c r="BM8" s="133"/>
      <c r="BN8" s="133"/>
      <c r="BO8" s="133"/>
    </row>
    <row r="9" spans="1:67" x14ac:dyDescent="0.25">
      <c r="C9" s="30" t="s">
        <v>194</v>
      </c>
      <c r="D9" s="29" t="s">
        <v>114</v>
      </c>
      <c r="E9" s="119"/>
      <c r="F9" s="118"/>
      <c r="G9" s="118"/>
      <c r="H9" s="118"/>
      <c r="I9" s="118"/>
      <c r="J9" s="118"/>
      <c r="K9" s="118"/>
      <c r="L9" s="118"/>
      <c r="M9" s="118"/>
      <c r="N9" s="118"/>
      <c r="O9" s="118"/>
      <c r="P9" s="118"/>
      <c r="Q9" s="118"/>
      <c r="R9" s="118"/>
      <c r="T9" s="267"/>
      <c r="U9" s="301" t="s">
        <v>213</v>
      </c>
      <c r="V9" s="302"/>
      <c r="W9" s="302"/>
      <c r="X9" s="302"/>
      <c r="Y9" s="302"/>
      <c r="Z9" s="302"/>
      <c r="AA9" s="303"/>
      <c r="AC9" s="301" t="s">
        <v>213</v>
      </c>
      <c r="AD9" s="302"/>
      <c r="AE9" s="302"/>
      <c r="AF9" s="302"/>
      <c r="AG9" s="302"/>
      <c r="AH9" s="302"/>
      <c r="AI9" s="303"/>
      <c r="AK9" s="301" t="s">
        <v>213</v>
      </c>
      <c r="AL9" s="302"/>
      <c r="AM9" s="302"/>
      <c r="AN9" s="302"/>
      <c r="AO9" s="302"/>
      <c r="AP9" s="302"/>
      <c r="AQ9" s="303"/>
      <c r="AS9" s="301" t="s">
        <v>213</v>
      </c>
      <c r="AT9" s="302"/>
      <c r="AU9" s="302"/>
      <c r="AV9" s="302"/>
      <c r="AW9" s="302"/>
      <c r="AX9" s="302"/>
      <c r="AY9" s="303"/>
      <c r="BA9" s="301" t="s">
        <v>213</v>
      </c>
      <c r="BB9" s="302"/>
      <c r="BC9" s="302"/>
      <c r="BD9" s="302"/>
      <c r="BE9" s="302"/>
      <c r="BF9" s="302"/>
      <c r="BG9" s="303"/>
      <c r="BI9" s="301" t="s">
        <v>213</v>
      </c>
      <c r="BJ9" s="302"/>
      <c r="BK9" s="302"/>
      <c r="BL9" s="302"/>
      <c r="BM9" s="302"/>
      <c r="BN9" s="302"/>
      <c r="BO9" s="303"/>
    </row>
    <row r="10" spans="1:67" x14ac:dyDescent="0.25">
      <c r="C10" s="150" t="s">
        <v>195</v>
      </c>
      <c r="D10" s="29" t="s">
        <v>114</v>
      </c>
      <c r="E10" s="120"/>
      <c r="F10" s="32"/>
      <c r="G10" s="32"/>
      <c r="H10" s="32"/>
      <c r="I10" s="32"/>
      <c r="J10" s="32"/>
      <c r="K10" s="32"/>
      <c r="L10" s="32"/>
      <c r="M10" s="32"/>
      <c r="N10" s="32"/>
      <c r="O10" s="32"/>
      <c r="P10" s="32"/>
      <c r="Q10" s="32"/>
      <c r="R10" s="32"/>
      <c r="T10" s="68"/>
      <c r="U10" s="301" t="s">
        <v>213</v>
      </c>
      <c r="V10" s="302"/>
      <c r="W10" s="302"/>
      <c r="X10" s="302"/>
      <c r="Y10" s="302"/>
      <c r="Z10" s="302"/>
      <c r="AA10" s="303"/>
      <c r="AC10" s="301" t="s">
        <v>213</v>
      </c>
      <c r="AD10" s="302"/>
      <c r="AE10" s="302"/>
      <c r="AF10" s="302"/>
      <c r="AG10" s="302"/>
      <c r="AH10" s="302"/>
      <c r="AI10" s="303"/>
      <c r="AK10" s="301" t="s">
        <v>213</v>
      </c>
      <c r="AL10" s="302"/>
      <c r="AM10" s="302"/>
      <c r="AN10" s="302"/>
      <c r="AO10" s="302"/>
      <c r="AP10" s="302"/>
      <c r="AQ10" s="303"/>
      <c r="AS10" s="301" t="s">
        <v>213</v>
      </c>
      <c r="AT10" s="302"/>
      <c r="AU10" s="302"/>
      <c r="AV10" s="302"/>
      <c r="AW10" s="302"/>
      <c r="AX10" s="302"/>
      <c r="AY10" s="303"/>
      <c r="BA10" s="301" t="s">
        <v>213</v>
      </c>
      <c r="BB10" s="302"/>
      <c r="BC10" s="302"/>
      <c r="BD10" s="302"/>
      <c r="BE10" s="302"/>
      <c r="BF10" s="302"/>
      <c r="BG10" s="303"/>
      <c r="BI10" s="301" t="s">
        <v>213</v>
      </c>
      <c r="BJ10" s="302"/>
      <c r="BK10" s="302"/>
      <c r="BL10" s="302"/>
      <c r="BM10" s="302"/>
      <c r="BN10" s="302"/>
      <c r="BO10" s="303"/>
    </row>
    <row r="11" spans="1:67" x14ac:dyDescent="0.25">
      <c r="C11" s="150" t="s">
        <v>196</v>
      </c>
      <c r="D11" s="29" t="s">
        <v>114</v>
      </c>
      <c r="E11" s="120"/>
      <c r="F11" s="32"/>
      <c r="G11" s="32"/>
      <c r="H11" s="32"/>
      <c r="I11" s="32"/>
      <c r="J11" s="32"/>
      <c r="K11" s="32"/>
      <c r="L11" s="32"/>
      <c r="M11" s="32"/>
      <c r="N11" s="32"/>
      <c r="O11" s="32"/>
      <c r="P11" s="32"/>
      <c r="Q11" s="32"/>
      <c r="R11" s="32"/>
      <c r="T11" s="68"/>
      <c r="U11" s="301" t="s">
        <v>213</v>
      </c>
      <c r="V11" s="302"/>
      <c r="W11" s="302"/>
      <c r="X11" s="302"/>
      <c r="Y11" s="302"/>
      <c r="Z11" s="302"/>
      <c r="AA11" s="303"/>
      <c r="AC11" s="301" t="s">
        <v>213</v>
      </c>
      <c r="AD11" s="302"/>
      <c r="AE11" s="302"/>
      <c r="AF11" s="302"/>
      <c r="AG11" s="302"/>
      <c r="AH11" s="302"/>
      <c r="AI11" s="303"/>
      <c r="AK11" s="301" t="s">
        <v>213</v>
      </c>
      <c r="AL11" s="302"/>
      <c r="AM11" s="302"/>
      <c r="AN11" s="302"/>
      <c r="AO11" s="302"/>
      <c r="AP11" s="302"/>
      <c r="AQ11" s="303"/>
      <c r="AS11" s="301" t="s">
        <v>213</v>
      </c>
      <c r="AT11" s="302"/>
      <c r="AU11" s="302"/>
      <c r="AV11" s="302"/>
      <c r="AW11" s="302"/>
      <c r="AX11" s="302"/>
      <c r="AY11" s="303"/>
      <c r="BA11" s="301" t="s">
        <v>213</v>
      </c>
      <c r="BB11" s="302"/>
      <c r="BC11" s="302"/>
      <c r="BD11" s="302"/>
      <c r="BE11" s="302"/>
      <c r="BF11" s="302"/>
      <c r="BG11" s="303"/>
      <c r="BI11" s="301" t="s">
        <v>213</v>
      </c>
      <c r="BJ11" s="302"/>
      <c r="BK11" s="302"/>
      <c r="BL11" s="302"/>
      <c r="BM11" s="302"/>
      <c r="BN11" s="302"/>
      <c r="BO11" s="303"/>
    </row>
    <row r="12" spans="1:67" x14ac:dyDescent="0.25">
      <c r="C12" s="150" t="s">
        <v>197</v>
      </c>
      <c r="D12" s="29" t="s">
        <v>114</v>
      </c>
      <c r="E12" s="123"/>
      <c r="F12" s="124"/>
      <c r="G12" s="124"/>
      <c r="H12" s="124"/>
      <c r="I12" s="124"/>
      <c r="J12" s="124"/>
      <c r="K12" s="124"/>
      <c r="L12" s="124"/>
      <c r="M12" s="124"/>
      <c r="N12" s="124"/>
      <c r="O12" s="124"/>
      <c r="P12" s="124"/>
      <c r="Q12" s="124"/>
      <c r="R12" s="124"/>
      <c r="T12" s="68"/>
      <c r="U12" s="301" t="s">
        <v>213</v>
      </c>
      <c r="V12" s="302"/>
      <c r="W12" s="302"/>
      <c r="X12" s="302"/>
      <c r="Y12" s="302"/>
      <c r="Z12" s="302"/>
      <c r="AA12" s="303"/>
      <c r="AC12" s="301" t="s">
        <v>213</v>
      </c>
      <c r="AD12" s="302"/>
      <c r="AE12" s="302"/>
      <c r="AF12" s="302"/>
      <c r="AG12" s="302"/>
      <c r="AH12" s="302"/>
      <c r="AI12" s="303"/>
      <c r="AK12" s="301" t="s">
        <v>213</v>
      </c>
      <c r="AL12" s="302"/>
      <c r="AM12" s="302"/>
      <c r="AN12" s="302"/>
      <c r="AO12" s="302"/>
      <c r="AP12" s="302"/>
      <c r="AQ12" s="303"/>
      <c r="AS12" s="301" t="s">
        <v>213</v>
      </c>
      <c r="AT12" s="302"/>
      <c r="AU12" s="302"/>
      <c r="AV12" s="302"/>
      <c r="AW12" s="302"/>
      <c r="AX12" s="302"/>
      <c r="AY12" s="303"/>
      <c r="BA12" s="301" t="s">
        <v>213</v>
      </c>
      <c r="BB12" s="302"/>
      <c r="BC12" s="302"/>
      <c r="BD12" s="302"/>
      <c r="BE12" s="302"/>
      <c r="BF12" s="302"/>
      <c r="BG12" s="303"/>
      <c r="BI12" s="301" t="s">
        <v>213</v>
      </c>
      <c r="BJ12" s="302"/>
      <c r="BK12" s="302"/>
      <c r="BL12" s="302"/>
      <c r="BM12" s="302"/>
      <c r="BN12" s="302"/>
      <c r="BO12" s="303"/>
    </row>
    <row r="13" spans="1:67" x14ac:dyDescent="0.25">
      <c r="C13" s="266" t="s">
        <v>192</v>
      </c>
      <c r="D13" s="29"/>
      <c r="E13" s="123"/>
      <c r="F13" s="124"/>
      <c r="G13" s="124"/>
      <c r="H13" s="124"/>
      <c r="I13" s="124"/>
      <c r="J13" s="124"/>
      <c r="K13" s="124"/>
      <c r="L13" s="124"/>
      <c r="M13" s="124"/>
      <c r="N13" s="124"/>
      <c r="O13" s="124"/>
      <c r="P13" s="124"/>
      <c r="Q13" s="124"/>
      <c r="R13" s="124"/>
      <c r="T13" s="68"/>
      <c r="U13" s="301" t="s">
        <v>214</v>
      </c>
      <c r="V13" s="302"/>
      <c r="W13" s="302"/>
      <c r="X13" s="302"/>
      <c r="Y13" s="302"/>
      <c r="Z13" s="302"/>
      <c r="AA13" s="303"/>
      <c r="AC13" s="301" t="s">
        <v>214</v>
      </c>
      <c r="AD13" s="302"/>
      <c r="AE13" s="302"/>
      <c r="AF13" s="302"/>
      <c r="AG13" s="302"/>
      <c r="AH13" s="302"/>
      <c r="AI13" s="303"/>
      <c r="AK13" s="301" t="s">
        <v>214</v>
      </c>
      <c r="AL13" s="302"/>
      <c r="AM13" s="302"/>
      <c r="AN13" s="302"/>
      <c r="AO13" s="302"/>
      <c r="AP13" s="302"/>
      <c r="AQ13" s="303"/>
      <c r="AS13" s="301" t="s">
        <v>214</v>
      </c>
      <c r="AT13" s="302"/>
      <c r="AU13" s="302"/>
      <c r="AV13" s="302"/>
      <c r="AW13" s="302"/>
      <c r="AX13" s="302"/>
      <c r="AY13" s="303"/>
      <c r="BA13" s="301" t="s">
        <v>214</v>
      </c>
      <c r="BB13" s="302"/>
      <c r="BC13" s="302"/>
      <c r="BD13" s="302"/>
      <c r="BE13" s="302"/>
      <c r="BF13" s="302"/>
      <c r="BG13" s="303"/>
      <c r="BI13" s="301" t="s">
        <v>214</v>
      </c>
      <c r="BJ13" s="302"/>
      <c r="BK13" s="302"/>
      <c r="BL13" s="302"/>
      <c r="BM13" s="302"/>
      <c r="BN13" s="302"/>
      <c r="BO13" s="303"/>
    </row>
    <row r="14" spans="1:67" x14ac:dyDescent="0.25">
      <c r="C14" s="30" t="s">
        <v>198</v>
      </c>
      <c r="D14" s="29" t="s">
        <v>114</v>
      </c>
      <c r="E14" s="123"/>
      <c r="F14" s="124"/>
      <c r="G14" s="124"/>
      <c r="H14" s="124"/>
      <c r="I14" s="124"/>
      <c r="J14" s="124"/>
      <c r="K14" s="124"/>
      <c r="L14" s="124"/>
      <c r="M14" s="124"/>
      <c r="N14" s="124"/>
      <c r="O14" s="124"/>
      <c r="P14" s="124"/>
      <c r="Q14" s="124"/>
      <c r="R14" s="124"/>
      <c r="T14" s="68"/>
      <c r="U14" s="301" t="s">
        <v>214</v>
      </c>
      <c r="V14" s="302"/>
      <c r="W14" s="302"/>
      <c r="X14" s="302"/>
      <c r="Y14" s="302"/>
      <c r="Z14" s="302"/>
      <c r="AA14" s="303"/>
      <c r="AC14" s="301" t="s">
        <v>214</v>
      </c>
      <c r="AD14" s="302"/>
      <c r="AE14" s="302"/>
      <c r="AF14" s="302"/>
      <c r="AG14" s="302"/>
      <c r="AH14" s="302"/>
      <c r="AI14" s="303"/>
      <c r="AK14" s="301" t="s">
        <v>214</v>
      </c>
      <c r="AL14" s="302"/>
      <c r="AM14" s="302"/>
      <c r="AN14" s="302"/>
      <c r="AO14" s="302"/>
      <c r="AP14" s="302"/>
      <c r="AQ14" s="303"/>
      <c r="AS14" s="301" t="s">
        <v>214</v>
      </c>
      <c r="AT14" s="302"/>
      <c r="AU14" s="302"/>
      <c r="AV14" s="302"/>
      <c r="AW14" s="302"/>
      <c r="AX14" s="302"/>
      <c r="AY14" s="303"/>
      <c r="BA14" s="301" t="s">
        <v>214</v>
      </c>
      <c r="BB14" s="302"/>
      <c r="BC14" s="302"/>
      <c r="BD14" s="302"/>
      <c r="BE14" s="302"/>
      <c r="BF14" s="302"/>
      <c r="BG14" s="303"/>
      <c r="BI14" s="301" t="s">
        <v>214</v>
      </c>
      <c r="BJ14" s="302"/>
      <c r="BK14" s="302"/>
      <c r="BL14" s="302"/>
      <c r="BM14" s="302"/>
      <c r="BN14" s="302"/>
      <c r="BO14" s="303"/>
    </row>
    <row r="15" spans="1:67" x14ac:dyDescent="0.25">
      <c r="C15" s="150" t="s">
        <v>199</v>
      </c>
      <c r="D15" s="29" t="s">
        <v>114</v>
      </c>
      <c r="E15" s="123"/>
      <c r="F15" s="124"/>
      <c r="G15" s="124"/>
      <c r="H15" s="124"/>
      <c r="I15" s="124"/>
      <c r="J15" s="124"/>
      <c r="K15" s="124"/>
      <c r="L15" s="124"/>
      <c r="M15" s="124"/>
      <c r="N15" s="124"/>
      <c r="O15" s="124"/>
      <c r="P15" s="124"/>
      <c r="Q15" s="124"/>
      <c r="R15" s="124"/>
      <c r="T15" s="68"/>
      <c r="U15" s="301" t="s">
        <v>214</v>
      </c>
      <c r="V15" s="302"/>
      <c r="W15" s="302"/>
      <c r="X15" s="302"/>
      <c r="Y15" s="302"/>
      <c r="Z15" s="302"/>
      <c r="AA15" s="303"/>
      <c r="AC15" s="301" t="s">
        <v>214</v>
      </c>
      <c r="AD15" s="302"/>
      <c r="AE15" s="302"/>
      <c r="AF15" s="302"/>
      <c r="AG15" s="302"/>
      <c r="AH15" s="302"/>
      <c r="AI15" s="303"/>
      <c r="AK15" s="301" t="s">
        <v>214</v>
      </c>
      <c r="AL15" s="302"/>
      <c r="AM15" s="302"/>
      <c r="AN15" s="302"/>
      <c r="AO15" s="302"/>
      <c r="AP15" s="302"/>
      <c r="AQ15" s="303"/>
      <c r="AS15" s="301" t="s">
        <v>214</v>
      </c>
      <c r="AT15" s="302"/>
      <c r="AU15" s="302"/>
      <c r="AV15" s="302"/>
      <c r="AW15" s="302"/>
      <c r="AX15" s="302"/>
      <c r="AY15" s="303"/>
      <c r="BA15" s="301" t="s">
        <v>214</v>
      </c>
      <c r="BB15" s="302"/>
      <c r="BC15" s="302"/>
      <c r="BD15" s="302"/>
      <c r="BE15" s="302"/>
      <c r="BF15" s="302"/>
      <c r="BG15" s="303"/>
      <c r="BI15" s="301" t="s">
        <v>214</v>
      </c>
      <c r="BJ15" s="302"/>
      <c r="BK15" s="302"/>
      <c r="BL15" s="302"/>
      <c r="BM15" s="302"/>
      <c r="BN15" s="302"/>
      <c r="BO15" s="303"/>
    </row>
    <row r="16" spans="1:67" x14ac:dyDescent="0.25">
      <c r="C16" s="150" t="s">
        <v>200</v>
      </c>
      <c r="D16" s="29" t="s">
        <v>114</v>
      </c>
      <c r="E16" s="123"/>
      <c r="F16" s="124"/>
      <c r="G16" s="124"/>
      <c r="H16" s="124"/>
      <c r="I16" s="124"/>
      <c r="J16" s="124"/>
      <c r="K16" s="124"/>
      <c r="L16" s="124"/>
      <c r="M16" s="124"/>
      <c r="N16" s="124"/>
      <c r="O16" s="124"/>
      <c r="P16" s="124"/>
      <c r="Q16" s="124"/>
      <c r="R16" s="124"/>
      <c r="T16" s="68"/>
      <c r="U16" s="301" t="s">
        <v>214</v>
      </c>
      <c r="V16" s="302"/>
      <c r="W16" s="302"/>
      <c r="X16" s="302"/>
      <c r="Y16" s="302"/>
      <c r="Z16" s="302"/>
      <c r="AA16" s="303"/>
      <c r="AC16" s="301" t="s">
        <v>214</v>
      </c>
      <c r="AD16" s="302"/>
      <c r="AE16" s="302"/>
      <c r="AF16" s="302"/>
      <c r="AG16" s="302"/>
      <c r="AH16" s="302"/>
      <c r="AI16" s="303"/>
      <c r="AK16" s="301" t="s">
        <v>214</v>
      </c>
      <c r="AL16" s="302"/>
      <c r="AM16" s="302"/>
      <c r="AN16" s="302"/>
      <c r="AO16" s="302"/>
      <c r="AP16" s="302"/>
      <c r="AQ16" s="303"/>
      <c r="AS16" s="301" t="s">
        <v>214</v>
      </c>
      <c r="AT16" s="302"/>
      <c r="AU16" s="302"/>
      <c r="AV16" s="302"/>
      <c r="AW16" s="302"/>
      <c r="AX16" s="302"/>
      <c r="AY16" s="303"/>
      <c r="BA16" s="301" t="s">
        <v>214</v>
      </c>
      <c r="BB16" s="302"/>
      <c r="BC16" s="302"/>
      <c r="BD16" s="302"/>
      <c r="BE16" s="302"/>
      <c r="BF16" s="302"/>
      <c r="BG16" s="303"/>
      <c r="BI16" s="301" t="s">
        <v>214</v>
      </c>
      <c r="BJ16" s="302"/>
      <c r="BK16" s="302"/>
      <c r="BL16" s="302"/>
      <c r="BM16" s="302"/>
      <c r="BN16" s="302"/>
      <c r="BO16" s="303"/>
    </row>
    <row r="17" spans="1:72" x14ac:dyDescent="0.25">
      <c r="A17" s="20"/>
      <c r="B17" s="20"/>
      <c r="C17" s="150" t="s">
        <v>201</v>
      </c>
      <c r="D17" s="29" t="s">
        <v>114</v>
      </c>
      <c r="E17" s="125"/>
      <c r="F17" s="126"/>
      <c r="G17" s="126"/>
      <c r="H17" s="126"/>
      <c r="I17" s="126"/>
      <c r="J17" s="126"/>
      <c r="K17" s="126"/>
      <c r="L17" s="126"/>
      <c r="M17" s="126"/>
      <c r="N17" s="126"/>
      <c r="O17" s="126"/>
      <c r="P17" s="126"/>
      <c r="Q17" s="126"/>
      <c r="R17" s="126"/>
      <c r="S17" s="20"/>
      <c r="T17" s="68"/>
      <c r="U17" s="301" t="s">
        <v>214</v>
      </c>
      <c r="V17" s="302"/>
      <c r="W17" s="302"/>
      <c r="X17" s="302"/>
      <c r="Y17" s="302"/>
      <c r="Z17" s="302"/>
      <c r="AA17" s="303"/>
      <c r="AB17" s="20"/>
      <c r="AC17" s="301" t="s">
        <v>214</v>
      </c>
      <c r="AD17" s="302"/>
      <c r="AE17" s="302"/>
      <c r="AF17" s="302"/>
      <c r="AG17" s="302"/>
      <c r="AH17" s="302"/>
      <c r="AI17" s="303"/>
      <c r="AK17" s="301" t="s">
        <v>214</v>
      </c>
      <c r="AL17" s="302"/>
      <c r="AM17" s="302"/>
      <c r="AN17" s="302"/>
      <c r="AO17" s="302"/>
      <c r="AP17" s="302"/>
      <c r="AQ17" s="303"/>
      <c r="AS17" s="301" t="s">
        <v>214</v>
      </c>
      <c r="AT17" s="302"/>
      <c r="AU17" s="302"/>
      <c r="AV17" s="302"/>
      <c r="AW17" s="302"/>
      <c r="AX17" s="302"/>
      <c r="AY17" s="303"/>
      <c r="BA17" s="301" t="s">
        <v>214</v>
      </c>
      <c r="BB17" s="302"/>
      <c r="BC17" s="302"/>
      <c r="BD17" s="302"/>
      <c r="BE17" s="302"/>
      <c r="BF17" s="302"/>
      <c r="BG17" s="303"/>
      <c r="BI17" s="301" t="s">
        <v>214</v>
      </c>
      <c r="BJ17" s="302"/>
      <c r="BK17" s="302"/>
      <c r="BL17" s="302"/>
      <c r="BM17" s="302"/>
      <c r="BN17" s="302"/>
      <c r="BO17" s="303"/>
      <c r="BP17" s="20"/>
      <c r="BQ17" s="20"/>
      <c r="BR17" s="20"/>
      <c r="BS17" s="20"/>
      <c r="BT17" s="20"/>
    </row>
    <row r="18" spans="1:72" x14ac:dyDescent="0.25">
      <c r="A18" s="20"/>
      <c r="B18" s="20"/>
      <c r="C18" s="30" t="s">
        <v>202</v>
      </c>
      <c r="D18" s="29" t="s">
        <v>114</v>
      </c>
      <c r="E18" s="29"/>
      <c r="F18" s="29"/>
      <c r="G18" s="29"/>
      <c r="H18" s="29"/>
      <c r="I18" s="29"/>
      <c r="J18" s="29"/>
      <c r="K18" s="29"/>
      <c r="L18" s="29"/>
      <c r="M18" s="29"/>
      <c r="N18" s="29"/>
      <c r="O18" s="29"/>
      <c r="P18" s="29"/>
      <c r="Q18" s="29"/>
      <c r="R18" s="29"/>
      <c r="T18" s="68"/>
      <c r="U18" s="301" t="s">
        <v>214</v>
      </c>
      <c r="V18" s="302"/>
      <c r="W18" s="302"/>
      <c r="X18" s="302"/>
      <c r="Y18" s="302"/>
      <c r="Z18" s="302"/>
      <c r="AA18" s="303"/>
      <c r="AC18" s="301" t="s">
        <v>214</v>
      </c>
      <c r="AD18" s="302"/>
      <c r="AE18" s="302"/>
      <c r="AF18" s="302"/>
      <c r="AG18" s="302"/>
      <c r="AH18" s="302"/>
      <c r="AI18" s="303"/>
      <c r="AK18" s="301" t="s">
        <v>214</v>
      </c>
      <c r="AL18" s="302"/>
      <c r="AM18" s="302"/>
      <c r="AN18" s="302"/>
      <c r="AO18" s="302"/>
      <c r="AP18" s="302"/>
      <c r="AQ18" s="303"/>
      <c r="AS18" s="301" t="s">
        <v>214</v>
      </c>
      <c r="AT18" s="302"/>
      <c r="AU18" s="302"/>
      <c r="AV18" s="302"/>
      <c r="AW18" s="302"/>
      <c r="AX18" s="302"/>
      <c r="AY18" s="303"/>
      <c r="BA18" s="301" t="s">
        <v>214</v>
      </c>
      <c r="BB18" s="302"/>
      <c r="BC18" s="302"/>
      <c r="BD18" s="302"/>
      <c r="BE18" s="302"/>
      <c r="BF18" s="302"/>
      <c r="BG18" s="303"/>
      <c r="BI18" s="301" t="s">
        <v>214</v>
      </c>
      <c r="BJ18" s="302"/>
      <c r="BK18" s="302"/>
      <c r="BL18" s="302"/>
      <c r="BM18" s="302"/>
      <c r="BN18" s="302"/>
      <c r="BO18" s="303"/>
      <c r="BP18" s="20"/>
      <c r="BQ18" s="20"/>
      <c r="BR18" s="20"/>
      <c r="BS18" s="20"/>
      <c r="BT18" s="20"/>
    </row>
    <row r="19" spans="1:72" x14ac:dyDescent="0.25">
      <c r="C19" s="30" t="s">
        <v>203</v>
      </c>
      <c r="D19" s="29" t="s">
        <v>114</v>
      </c>
      <c r="E19" s="119"/>
      <c r="F19" s="118"/>
      <c r="G19" s="118"/>
      <c r="H19" s="118"/>
      <c r="I19" s="118"/>
      <c r="J19" s="118"/>
      <c r="K19" s="118"/>
      <c r="L19" s="118"/>
      <c r="M19" s="118"/>
      <c r="N19" s="118"/>
      <c r="O19" s="118"/>
      <c r="P19" s="118"/>
      <c r="Q19" s="118"/>
      <c r="R19" s="118"/>
      <c r="T19" s="68"/>
      <c r="U19" s="301" t="s">
        <v>214</v>
      </c>
      <c r="V19" s="302"/>
      <c r="W19" s="302"/>
      <c r="X19" s="302"/>
      <c r="Y19" s="302"/>
      <c r="Z19" s="302"/>
      <c r="AA19" s="303"/>
      <c r="AC19" s="301" t="s">
        <v>214</v>
      </c>
      <c r="AD19" s="302"/>
      <c r="AE19" s="302"/>
      <c r="AF19" s="302"/>
      <c r="AG19" s="302"/>
      <c r="AH19" s="302"/>
      <c r="AI19" s="303"/>
      <c r="AK19" s="301" t="s">
        <v>214</v>
      </c>
      <c r="AL19" s="302"/>
      <c r="AM19" s="302"/>
      <c r="AN19" s="302"/>
      <c r="AO19" s="302"/>
      <c r="AP19" s="302"/>
      <c r="AQ19" s="303"/>
      <c r="AS19" s="301" t="s">
        <v>214</v>
      </c>
      <c r="AT19" s="302"/>
      <c r="AU19" s="302"/>
      <c r="AV19" s="302"/>
      <c r="AW19" s="302"/>
      <c r="AX19" s="302"/>
      <c r="AY19" s="303"/>
      <c r="BA19" s="301" t="s">
        <v>214</v>
      </c>
      <c r="BB19" s="302"/>
      <c r="BC19" s="302"/>
      <c r="BD19" s="302"/>
      <c r="BE19" s="302"/>
      <c r="BF19" s="302"/>
      <c r="BG19" s="303"/>
      <c r="BI19" s="301" t="s">
        <v>214</v>
      </c>
      <c r="BJ19" s="302"/>
      <c r="BK19" s="302"/>
      <c r="BL19" s="302"/>
      <c r="BM19" s="302"/>
      <c r="BN19" s="302"/>
      <c r="BO19" s="303"/>
    </row>
    <row r="20" spans="1:72" x14ac:dyDescent="0.25">
      <c r="C20" s="30" t="s">
        <v>204</v>
      </c>
      <c r="D20" s="29" t="s">
        <v>114</v>
      </c>
      <c r="E20" s="119"/>
      <c r="F20" s="118"/>
      <c r="G20" s="118"/>
      <c r="H20" s="118"/>
      <c r="I20" s="118"/>
      <c r="J20" s="118"/>
      <c r="K20" s="118"/>
      <c r="L20" s="118"/>
      <c r="M20" s="118"/>
      <c r="N20" s="118"/>
      <c r="O20" s="118"/>
      <c r="P20" s="118"/>
      <c r="Q20" s="118"/>
      <c r="R20" s="118"/>
      <c r="T20" s="68"/>
      <c r="U20" s="301" t="s">
        <v>214</v>
      </c>
      <c r="V20" s="302"/>
      <c r="W20" s="302"/>
      <c r="X20" s="302"/>
      <c r="Y20" s="302"/>
      <c r="Z20" s="302"/>
      <c r="AA20" s="303"/>
      <c r="AC20" s="301" t="s">
        <v>214</v>
      </c>
      <c r="AD20" s="302"/>
      <c r="AE20" s="302"/>
      <c r="AF20" s="302"/>
      <c r="AG20" s="302"/>
      <c r="AH20" s="302"/>
      <c r="AI20" s="303"/>
      <c r="AK20" s="301" t="s">
        <v>214</v>
      </c>
      <c r="AL20" s="302"/>
      <c r="AM20" s="302"/>
      <c r="AN20" s="302"/>
      <c r="AO20" s="302"/>
      <c r="AP20" s="302"/>
      <c r="AQ20" s="303"/>
      <c r="AS20" s="301" t="s">
        <v>214</v>
      </c>
      <c r="AT20" s="302"/>
      <c r="AU20" s="302"/>
      <c r="AV20" s="302"/>
      <c r="AW20" s="302"/>
      <c r="AX20" s="302"/>
      <c r="AY20" s="303"/>
      <c r="BA20" s="301" t="s">
        <v>214</v>
      </c>
      <c r="BB20" s="302"/>
      <c r="BC20" s="302"/>
      <c r="BD20" s="302"/>
      <c r="BE20" s="302"/>
      <c r="BF20" s="302"/>
      <c r="BG20" s="303"/>
      <c r="BI20" s="301" t="s">
        <v>214</v>
      </c>
      <c r="BJ20" s="302"/>
      <c r="BK20" s="302"/>
      <c r="BL20" s="302"/>
      <c r="BM20" s="302"/>
      <c r="BN20" s="302"/>
      <c r="BO20" s="303"/>
    </row>
    <row r="21" spans="1:72" x14ac:dyDescent="0.25">
      <c r="C21" s="30" t="s">
        <v>205</v>
      </c>
      <c r="D21" s="29" t="s">
        <v>114</v>
      </c>
      <c r="E21" s="119"/>
      <c r="F21" s="118"/>
      <c r="G21" s="118"/>
      <c r="H21" s="118"/>
      <c r="I21" s="118"/>
      <c r="J21" s="118"/>
      <c r="K21" s="118"/>
      <c r="L21" s="118"/>
      <c r="M21" s="118"/>
      <c r="N21" s="118"/>
      <c r="O21" s="118"/>
      <c r="P21" s="118"/>
      <c r="Q21" s="118"/>
      <c r="R21" s="118"/>
      <c r="T21" s="68"/>
      <c r="U21" s="301" t="s">
        <v>214</v>
      </c>
      <c r="V21" s="302"/>
      <c r="W21" s="302"/>
      <c r="X21" s="302"/>
      <c r="Y21" s="302"/>
      <c r="Z21" s="302"/>
      <c r="AA21" s="303"/>
      <c r="AC21" s="301" t="s">
        <v>214</v>
      </c>
      <c r="AD21" s="302"/>
      <c r="AE21" s="302"/>
      <c r="AF21" s="302"/>
      <c r="AG21" s="302"/>
      <c r="AH21" s="302"/>
      <c r="AI21" s="303"/>
      <c r="AK21" s="301" t="s">
        <v>214</v>
      </c>
      <c r="AL21" s="302"/>
      <c r="AM21" s="302"/>
      <c r="AN21" s="302"/>
      <c r="AO21" s="302"/>
      <c r="AP21" s="302"/>
      <c r="AQ21" s="303"/>
      <c r="AS21" s="301" t="s">
        <v>214</v>
      </c>
      <c r="AT21" s="302"/>
      <c r="AU21" s="302"/>
      <c r="AV21" s="302"/>
      <c r="AW21" s="302"/>
      <c r="AX21" s="302"/>
      <c r="AY21" s="303"/>
      <c r="BA21" s="301" t="s">
        <v>214</v>
      </c>
      <c r="BB21" s="302"/>
      <c r="BC21" s="302"/>
      <c r="BD21" s="302"/>
      <c r="BE21" s="302"/>
      <c r="BF21" s="302"/>
      <c r="BG21" s="303"/>
      <c r="BI21" s="301" t="s">
        <v>214</v>
      </c>
      <c r="BJ21" s="302"/>
      <c r="BK21" s="302"/>
      <c r="BL21" s="302"/>
      <c r="BM21" s="302"/>
      <c r="BN21" s="302"/>
      <c r="BO21" s="303"/>
    </row>
    <row r="22" spans="1:72" x14ac:dyDescent="0.25">
      <c r="C22" s="30" t="s">
        <v>207</v>
      </c>
      <c r="D22" s="29" t="s">
        <v>114</v>
      </c>
      <c r="E22" s="119"/>
      <c r="F22" s="118"/>
      <c r="G22" s="118"/>
      <c r="H22" s="118"/>
      <c r="I22" s="118"/>
      <c r="J22" s="118"/>
      <c r="K22" s="118"/>
      <c r="L22" s="118"/>
      <c r="M22" s="118"/>
      <c r="N22" s="118"/>
      <c r="O22" s="118"/>
      <c r="P22" s="118"/>
      <c r="Q22" s="118"/>
      <c r="R22" s="118"/>
      <c r="T22" s="68"/>
      <c r="U22" s="301" t="s">
        <v>214</v>
      </c>
      <c r="V22" s="302"/>
      <c r="W22" s="302"/>
      <c r="X22" s="302"/>
      <c r="Y22" s="302"/>
      <c r="Z22" s="302"/>
      <c r="AA22" s="303"/>
      <c r="AC22" s="301" t="s">
        <v>214</v>
      </c>
      <c r="AD22" s="302"/>
      <c r="AE22" s="302"/>
      <c r="AF22" s="302"/>
      <c r="AG22" s="302"/>
      <c r="AH22" s="302"/>
      <c r="AI22" s="303"/>
      <c r="AK22" s="301" t="s">
        <v>214</v>
      </c>
      <c r="AL22" s="302"/>
      <c r="AM22" s="302"/>
      <c r="AN22" s="302"/>
      <c r="AO22" s="302"/>
      <c r="AP22" s="302"/>
      <c r="AQ22" s="303"/>
      <c r="AS22" s="301" t="s">
        <v>214</v>
      </c>
      <c r="AT22" s="302"/>
      <c r="AU22" s="302"/>
      <c r="AV22" s="302"/>
      <c r="AW22" s="302"/>
      <c r="AX22" s="302"/>
      <c r="AY22" s="303"/>
      <c r="BA22" s="301" t="s">
        <v>214</v>
      </c>
      <c r="BB22" s="302"/>
      <c r="BC22" s="302"/>
      <c r="BD22" s="302"/>
      <c r="BE22" s="302"/>
      <c r="BF22" s="302"/>
      <c r="BG22" s="303"/>
      <c r="BI22" s="301" t="s">
        <v>214</v>
      </c>
      <c r="BJ22" s="302"/>
      <c r="BK22" s="302"/>
      <c r="BL22" s="302"/>
      <c r="BM22" s="302"/>
      <c r="BN22" s="302"/>
      <c r="BO22" s="303"/>
      <c r="BP22" s="114"/>
    </row>
    <row r="23" spans="1:72" x14ac:dyDescent="0.25">
      <c r="C23" s="30" t="s">
        <v>206</v>
      </c>
      <c r="D23" s="29" t="s">
        <v>114</v>
      </c>
      <c r="E23" s="119"/>
      <c r="F23" s="118"/>
      <c r="G23" s="118"/>
      <c r="H23" s="118"/>
      <c r="I23" s="118"/>
      <c r="J23" s="118"/>
      <c r="K23" s="118"/>
      <c r="L23" s="118"/>
      <c r="M23" s="118"/>
      <c r="N23" s="118"/>
      <c r="O23" s="118"/>
      <c r="P23" s="118"/>
      <c r="Q23" s="118"/>
      <c r="R23" s="118"/>
      <c r="T23" s="68"/>
      <c r="U23" s="301" t="s">
        <v>215</v>
      </c>
      <c r="V23" s="302"/>
      <c r="W23" s="302"/>
      <c r="X23" s="302"/>
      <c r="Y23" s="302"/>
      <c r="Z23" s="302"/>
      <c r="AA23" s="303"/>
      <c r="AB23" s="118"/>
      <c r="AC23" s="301" t="s">
        <v>215</v>
      </c>
      <c r="AD23" s="302"/>
      <c r="AE23" s="302"/>
      <c r="AF23" s="302"/>
      <c r="AG23" s="302"/>
      <c r="AH23" s="302"/>
      <c r="AI23" s="303"/>
      <c r="AK23" s="301" t="s">
        <v>215</v>
      </c>
      <c r="AL23" s="302"/>
      <c r="AM23" s="302"/>
      <c r="AN23" s="302"/>
      <c r="AO23" s="302"/>
      <c r="AP23" s="302"/>
      <c r="AQ23" s="303"/>
      <c r="AS23" s="301" t="s">
        <v>215</v>
      </c>
      <c r="AT23" s="302"/>
      <c r="AU23" s="302"/>
      <c r="AV23" s="302"/>
      <c r="AW23" s="302"/>
      <c r="AX23" s="302"/>
      <c r="AY23" s="303"/>
      <c r="BA23" s="301" t="s">
        <v>215</v>
      </c>
      <c r="BB23" s="302"/>
      <c r="BC23" s="302"/>
      <c r="BD23" s="302"/>
      <c r="BE23" s="302"/>
      <c r="BF23" s="302"/>
      <c r="BG23" s="303"/>
      <c r="BI23" s="301" t="s">
        <v>215</v>
      </c>
      <c r="BJ23" s="302"/>
      <c r="BK23" s="302"/>
      <c r="BL23" s="302"/>
      <c r="BM23" s="302"/>
      <c r="BN23" s="302"/>
      <c r="BO23" s="303"/>
      <c r="BP23" s="115"/>
    </row>
    <row r="24" spans="1:72" x14ac:dyDescent="0.25">
      <c r="C24" s="30" t="s">
        <v>208</v>
      </c>
      <c r="D24" s="29" t="s">
        <v>114</v>
      </c>
      <c r="E24" s="118"/>
      <c r="F24" s="118"/>
      <c r="G24" s="118"/>
      <c r="H24" s="118"/>
      <c r="I24" s="118"/>
      <c r="J24" s="118"/>
      <c r="K24" s="118"/>
      <c r="L24" s="118"/>
      <c r="M24" s="118"/>
      <c r="N24" s="118"/>
      <c r="O24" s="118"/>
      <c r="P24" s="118"/>
      <c r="Q24" s="118"/>
      <c r="R24" s="118"/>
      <c r="T24" s="68"/>
      <c r="U24" s="301" t="s">
        <v>215</v>
      </c>
      <c r="V24" s="302"/>
      <c r="W24" s="302"/>
      <c r="X24" s="302"/>
      <c r="Y24" s="302"/>
      <c r="Z24" s="302"/>
      <c r="AA24" s="303"/>
      <c r="AB24" s="118"/>
      <c r="AC24" s="301" t="s">
        <v>215</v>
      </c>
      <c r="AD24" s="302"/>
      <c r="AE24" s="302"/>
      <c r="AF24" s="302"/>
      <c r="AG24" s="302"/>
      <c r="AH24" s="302"/>
      <c r="AI24" s="303"/>
      <c r="AK24" s="301" t="s">
        <v>215</v>
      </c>
      <c r="AL24" s="302"/>
      <c r="AM24" s="302"/>
      <c r="AN24" s="302"/>
      <c r="AO24" s="302"/>
      <c r="AP24" s="302"/>
      <c r="AQ24" s="303"/>
      <c r="AS24" s="301" t="s">
        <v>215</v>
      </c>
      <c r="AT24" s="302"/>
      <c r="AU24" s="302"/>
      <c r="AV24" s="302"/>
      <c r="AW24" s="302"/>
      <c r="AX24" s="302"/>
      <c r="AY24" s="303"/>
      <c r="BA24" s="301" t="s">
        <v>215</v>
      </c>
      <c r="BB24" s="302"/>
      <c r="BC24" s="302"/>
      <c r="BD24" s="302"/>
      <c r="BE24" s="302"/>
      <c r="BF24" s="302"/>
      <c r="BG24" s="303"/>
      <c r="BI24" s="301" t="s">
        <v>215</v>
      </c>
      <c r="BJ24" s="302"/>
      <c r="BK24" s="302"/>
      <c r="BL24" s="302"/>
      <c r="BM24" s="302"/>
      <c r="BN24" s="302"/>
      <c r="BO24" s="303"/>
      <c r="BP24" s="115"/>
    </row>
    <row r="25" spans="1:72" x14ac:dyDescent="0.25">
      <c r="C25" s="30" t="s">
        <v>209</v>
      </c>
      <c r="D25" s="29" t="s">
        <v>114</v>
      </c>
      <c r="E25" s="119"/>
      <c r="F25" s="119"/>
      <c r="G25" s="119"/>
      <c r="H25" s="119"/>
      <c r="I25" s="119"/>
      <c r="J25" s="119"/>
      <c r="K25" s="119"/>
      <c r="L25" s="119"/>
      <c r="M25" s="119"/>
      <c r="N25" s="119"/>
      <c r="O25" s="119"/>
      <c r="P25" s="119"/>
      <c r="Q25" s="119"/>
      <c r="R25" s="118"/>
      <c r="T25" s="68"/>
      <c r="U25" s="301" t="s">
        <v>215</v>
      </c>
      <c r="V25" s="302"/>
      <c r="W25" s="302"/>
      <c r="X25" s="302"/>
      <c r="Y25" s="302"/>
      <c r="Z25" s="302"/>
      <c r="AA25" s="303"/>
      <c r="AB25" s="119"/>
      <c r="AC25" s="301" t="s">
        <v>215</v>
      </c>
      <c r="AD25" s="302"/>
      <c r="AE25" s="302"/>
      <c r="AF25" s="302"/>
      <c r="AG25" s="302"/>
      <c r="AH25" s="302"/>
      <c r="AI25" s="303"/>
      <c r="AJ25" s="119"/>
      <c r="AK25" s="301" t="s">
        <v>215</v>
      </c>
      <c r="AL25" s="302"/>
      <c r="AM25" s="302"/>
      <c r="AN25" s="302"/>
      <c r="AO25" s="302"/>
      <c r="AP25" s="302"/>
      <c r="AQ25" s="303"/>
      <c r="AR25" s="119"/>
      <c r="AS25" s="301" t="s">
        <v>215</v>
      </c>
      <c r="AT25" s="302"/>
      <c r="AU25" s="302"/>
      <c r="AV25" s="302"/>
      <c r="AW25" s="302"/>
      <c r="AX25" s="302"/>
      <c r="AY25" s="303"/>
      <c r="AZ25" s="119"/>
      <c r="BA25" s="301" t="s">
        <v>215</v>
      </c>
      <c r="BB25" s="302"/>
      <c r="BC25" s="302"/>
      <c r="BD25" s="302"/>
      <c r="BE25" s="302"/>
      <c r="BF25" s="302"/>
      <c r="BG25" s="303"/>
      <c r="BH25" s="119"/>
      <c r="BI25" s="301" t="s">
        <v>215</v>
      </c>
      <c r="BJ25" s="302"/>
      <c r="BK25" s="302"/>
      <c r="BL25" s="302"/>
      <c r="BM25" s="302"/>
      <c r="BN25" s="302"/>
      <c r="BO25" s="303"/>
      <c r="BP25" s="6"/>
    </row>
    <row r="26" spans="1:72" x14ac:dyDescent="0.25">
      <c r="C26" s="30" t="s">
        <v>210</v>
      </c>
      <c r="D26" s="29" t="s">
        <v>114</v>
      </c>
      <c r="E26" s="119"/>
      <c r="F26" s="119"/>
      <c r="G26" s="119"/>
      <c r="H26" s="119"/>
      <c r="I26" s="119"/>
      <c r="J26" s="119"/>
      <c r="K26" s="119"/>
      <c r="L26" s="119"/>
      <c r="M26" s="119"/>
      <c r="N26" s="119"/>
      <c r="O26" s="119"/>
      <c r="P26" s="119"/>
      <c r="Q26" s="119"/>
      <c r="R26" s="118"/>
      <c r="T26" s="68"/>
      <c r="U26" s="301" t="s">
        <v>215</v>
      </c>
      <c r="V26" s="302"/>
      <c r="W26" s="302"/>
      <c r="X26" s="302"/>
      <c r="Y26" s="302"/>
      <c r="Z26" s="302"/>
      <c r="AA26" s="303"/>
      <c r="AB26" s="119"/>
      <c r="AC26" s="301" t="s">
        <v>215</v>
      </c>
      <c r="AD26" s="302"/>
      <c r="AE26" s="302"/>
      <c r="AF26" s="302"/>
      <c r="AG26" s="302"/>
      <c r="AH26" s="302"/>
      <c r="AI26" s="303"/>
      <c r="AJ26" s="119"/>
      <c r="AK26" s="301" t="s">
        <v>215</v>
      </c>
      <c r="AL26" s="302"/>
      <c r="AM26" s="302"/>
      <c r="AN26" s="302"/>
      <c r="AO26" s="302"/>
      <c r="AP26" s="302"/>
      <c r="AQ26" s="303"/>
      <c r="AR26" s="119"/>
      <c r="AS26" s="301" t="s">
        <v>215</v>
      </c>
      <c r="AT26" s="302"/>
      <c r="AU26" s="302"/>
      <c r="AV26" s="302"/>
      <c r="AW26" s="302"/>
      <c r="AX26" s="302"/>
      <c r="AY26" s="303"/>
      <c r="AZ26" s="119"/>
      <c r="BA26" s="301" t="s">
        <v>215</v>
      </c>
      <c r="BB26" s="302"/>
      <c r="BC26" s="302"/>
      <c r="BD26" s="302"/>
      <c r="BE26" s="302"/>
      <c r="BF26" s="302"/>
      <c r="BG26" s="303"/>
      <c r="BH26" s="119"/>
      <c r="BI26" s="301" t="s">
        <v>215</v>
      </c>
      <c r="BJ26" s="302"/>
      <c r="BK26" s="302"/>
      <c r="BL26" s="302"/>
      <c r="BM26" s="302"/>
      <c r="BN26" s="302"/>
      <c r="BO26" s="303"/>
      <c r="BP26" s="6"/>
    </row>
    <row r="27" spans="1:72" x14ac:dyDescent="0.25">
      <c r="B27" s="14" t="str">
        <f>C27</f>
        <v>Mleko 650.000 t</v>
      </c>
      <c r="C27" s="30" t="s">
        <v>211</v>
      </c>
      <c r="D27" s="29" t="s">
        <v>114</v>
      </c>
      <c r="E27" s="119"/>
      <c r="F27" s="118"/>
      <c r="G27" s="118"/>
      <c r="H27" s="118"/>
      <c r="I27" s="118"/>
      <c r="J27" s="118"/>
      <c r="K27" s="118"/>
      <c r="L27" s="118"/>
      <c r="M27" s="118"/>
      <c r="N27" s="118"/>
      <c r="O27" s="118"/>
      <c r="P27" s="118"/>
      <c r="Q27" s="118"/>
      <c r="R27" s="118"/>
      <c r="T27" s="68"/>
      <c r="U27" s="301" t="s">
        <v>215</v>
      </c>
      <c r="V27" s="302"/>
      <c r="W27" s="302"/>
      <c r="X27" s="302"/>
      <c r="Y27" s="302"/>
      <c r="Z27" s="302"/>
      <c r="AA27" s="303"/>
      <c r="AC27" s="301" t="s">
        <v>215</v>
      </c>
      <c r="AD27" s="302"/>
      <c r="AE27" s="302"/>
      <c r="AF27" s="302"/>
      <c r="AG27" s="302"/>
      <c r="AH27" s="302"/>
      <c r="AI27" s="303"/>
      <c r="AK27" s="301" t="s">
        <v>215</v>
      </c>
      <c r="AL27" s="302"/>
      <c r="AM27" s="302"/>
      <c r="AN27" s="302"/>
      <c r="AO27" s="302"/>
      <c r="AP27" s="302"/>
      <c r="AQ27" s="303"/>
      <c r="AS27" s="301" t="s">
        <v>215</v>
      </c>
      <c r="AT27" s="302"/>
      <c r="AU27" s="302"/>
      <c r="AV27" s="302"/>
      <c r="AW27" s="302"/>
      <c r="AX27" s="302"/>
      <c r="AY27" s="303"/>
      <c r="BA27" s="301" t="s">
        <v>215</v>
      </c>
      <c r="BB27" s="302"/>
      <c r="BC27" s="302"/>
      <c r="BD27" s="302"/>
      <c r="BE27" s="302"/>
      <c r="BF27" s="302"/>
      <c r="BG27" s="303"/>
      <c r="BI27" s="301" t="s">
        <v>215</v>
      </c>
      <c r="BJ27" s="302"/>
      <c r="BK27" s="302"/>
      <c r="BL27" s="302"/>
      <c r="BM27" s="302"/>
      <c r="BN27" s="302"/>
      <c r="BO27" s="303"/>
    </row>
    <row r="28" spans="1:72" x14ac:dyDescent="0.25">
      <c r="B28" s="14" t="str">
        <f>B27</f>
        <v>Mleko 650.000 t</v>
      </c>
      <c r="C28" s="30" t="s">
        <v>212</v>
      </c>
      <c r="D28" s="29" t="s">
        <v>114</v>
      </c>
      <c r="E28" s="119"/>
      <c r="F28" s="118"/>
      <c r="G28" s="118"/>
      <c r="H28" s="118"/>
      <c r="I28" s="118"/>
      <c r="J28" s="118"/>
      <c r="K28" s="118"/>
      <c r="L28" s="118"/>
      <c r="M28" s="118"/>
      <c r="N28" s="118"/>
      <c r="O28" s="118"/>
      <c r="P28" s="118"/>
      <c r="Q28" s="118"/>
      <c r="R28" s="118"/>
      <c r="T28" s="68"/>
      <c r="U28" s="301" t="s">
        <v>215</v>
      </c>
      <c r="V28" s="302"/>
      <c r="W28" s="302"/>
      <c r="X28" s="302"/>
      <c r="Y28" s="302"/>
      <c r="Z28" s="302"/>
      <c r="AA28" s="303"/>
      <c r="AC28" s="301" t="s">
        <v>215</v>
      </c>
      <c r="AD28" s="302"/>
      <c r="AE28" s="302"/>
      <c r="AF28" s="302"/>
      <c r="AG28" s="302"/>
      <c r="AH28" s="302"/>
      <c r="AI28" s="303"/>
      <c r="AK28" s="301" t="s">
        <v>215</v>
      </c>
      <c r="AL28" s="302"/>
      <c r="AM28" s="302"/>
      <c r="AN28" s="302"/>
      <c r="AO28" s="302"/>
      <c r="AP28" s="302"/>
      <c r="AQ28" s="303"/>
      <c r="AS28" s="301" t="s">
        <v>215</v>
      </c>
      <c r="AT28" s="302"/>
      <c r="AU28" s="302"/>
      <c r="AV28" s="302"/>
      <c r="AW28" s="302"/>
      <c r="AX28" s="302"/>
      <c r="AY28" s="303"/>
      <c r="BA28" s="301" t="s">
        <v>215</v>
      </c>
      <c r="BB28" s="302"/>
      <c r="BC28" s="302"/>
      <c r="BD28" s="302"/>
      <c r="BE28" s="302"/>
      <c r="BF28" s="302"/>
      <c r="BG28" s="303"/>
      <c r="BI28" s="301" t="s">
        <v>215</v>
      </c>
      <c r="BJ28" s="302"/>
      <c r="BK28" s="302"/>
      <c r="BL28" s="302"/>
      <c r="BM28" s="302"/>
      <c r="BN28" s="302"/>
      <c r="BO28" s="303"/>
    </row>
    <row r="29" spans="1:72" x14ac:dyDescent="0.25">
      <c r="C29" s="117"/>
      <c r="D29" s="1"/>
      <c r="E29" s="116"/>
      <c r="F29" s="6"/>
      <c r="G29" s="6"/>
      <c r="H29" s="6"/>
      <c r="I29" s="6"/>
      <c r="J29" s="6"/>
      <c r="K29" s="6"/>
      <c r="L29" s="6"/>
      <c r="M29" s="6"/>
      <c r="N29" s="6"/>
      <c r="O29" s="6"/>
      <c r="P29" s="6"/>
      <c r="Q29" s="6"/>
      <c r="R29" s="6"/>
      <c r="T29" s="6"/>
      <c r="U29" s="6"/>
      <c r="V29" s="6"/>
      <c r="W29" s="6"/>
      <c r="X29" s="6"/>
      <c r="Y29" s="6"/>
      <c r="Z29" s="6"/>
      <c r="AA29" s="6"/>
      <c r="AC29" s="113"/>
      <c r="AD29" s="113"/>
      <c r="AE29" s="113"/>
      <c r="AF29" s="113"/>
      <c r="AG29" s="113"/>
      <c r="AH29" s="113"/>
      <c r="AI29" s="113"/>
      <c r="AK29" s="113"/>
      <c r="AL29" s="113"/>
      <c r="AM29" s="113"/>
      <c r="AN29" s="113"/>
      <c r="AO29" s="113"/>
      <c r="AP29" s="113"/>
      <c r="AQ29" s="113"/>
      <c r="AS29" s="113"/>
      <c r="AT29" s="113"/>
      <c r="AU29" s="113"/>
      <c r="AV29" s="113"/>
      <c r="AW29" s="113"/>
      <c r="AX29" s="113"/>
      <c r="AY29" s="113"/>
      <c r="BA29" s="113"/>
      <c r="BB29" s="113"/>
      <c r="BC29" s="113"/>
      <c r="BD29" s="113"/>
      <c r="BE29" s="113"/>
      <c r="BF29" s="113"/>
      <c r="BG29" s="113"/>
      <c r="BI29" s="113"/>
      <c r="BJ29" s="113"/>
      <c r="BK29" s="113"/>
      <c r="BL29" s="113"/>
      <c r="BM29" s="113"/>
      <c r="BN29" s="113"/>
      <c r="BO29" s="113"/>
    </row>
    <row r="30" spans="1:72" x14ac:dyDescent="0.25">
      <c r="B30" s="299" t="s">
        <v>216</v>
      </c>
      <c r="C30" s="299"/>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0"/>
      <c r="AK30" s="139"/>
      <c r="AL30" s="139"/>
      <c r="AM30" s="139"/>
      <c r="AN30" s="139"/>
      <c r="AO30" s="139"/>
      <c r="AP30" s="139"/>
      <c r="AQ30" s="139"/>
      <c r="AR30" s="130"/>
      <c r="AS30" s="139"/>
      <c r="AT30" s="139"/>
      <c r="AU30" s="139"/>
      <c r="AV30" s="139"/>
      <c r="AW30" s="139"/>
      <c r="AX30" s="139"/>
      <c r="AY30" s="139"/>
      <c r="AZ30" s="130"/>
      <c r="BA30" s="139"/>
      <c r="BB30" s="139"/>
      <c r="BC30" s="139"/>
      <c r="BD30" s="139"/>
      <c r="BE30" s="139"/>
      <c r="BF30" s="139"/>
      <c r="BG30" s="139"/>
      <c r="BH30" s="130"/>
      <c r="BI30" s="139"/>
      <c r="BJ30" s="139"/>
      <c r="BK30" s="139"/>
      <c r="BL30" s="139"/>
      <c r="BM30" s="139"/>
      <c r="BN30" s="139"/>
      <c r="BO30" s="139"/>
    </row>
    <row r="31" spans="1:72" x14ac:dyDescent="0.25">
      <c r="B31" s="268"/>
      <c r="C31" s="269" t="s">
        <v>217</v>
      </c>
      <c r="D31" s="272" t="s">
        <v>223</v>
      </c>
      <c r="E31" s="270"/>
      <c r="F31" s="270"/>
      <c r="G31" s="270"/>
      <c r="H31" s="270"/>
      <c r="I31" s="270"/>
      <c r="J31" s="270"/>
      <c r="K31" s="270"/>
      <c r="L31" s="270"/>
      <c r="M31" s="270"/>
      <c r="N31" s="270"/>
      <c r="O31" s="270"/>
      <c r="P31" s="270"/>
      <c r="Q31" s="270"/>
      <c r="R31" s="270"/>
      <c r="S31" s="268"/>
      <c r="T31" s="271">
        <v>-415.29646915294552</v>
      </c>
      <c r="U31" s="271">
        <v>-3662.695641734434</v>
      </c>
      <c r="V31" s="271">
        <v>-3294.0934849048535</v>
      </c>
      <c r="W31" s="271">
        <v>-4785.51819966535</v>
      </c>
      <c r="X31" s="271">
        <v>-2627.0717152497873</v>
      </c>
      <c r="Y31" s="271">
        <v>-1492.0389082232023</v>
      </c>
      <c r="Z31" s="271">
        <v>597.43505796181432</v>
      </c>
      <c r="AA31" s="271">
        <v>207.00875857315478</v>
      </c>
      <c r="AB31" s="268"/>
      <c r="AC31" s="271">
        <v>-4557.4967046298107</v>
      </c>
      <c r="AD31" s="271">
        <v>-4588.9417459495826</v>
      </c>
      <c r="AE31" s="271">
        <v>-5487.7490040819703</v>
      </c>
      <c r="AF31" s="271">
        <v>-4118.2456620609082</v>
      </c>
      <c r="AG31" s="271">
        <v>-3298.6922510228665</v>
      </c>
      <c r="AH31" s="271">
        <v>-1683.3950740863002</v>
      </c>
      <c r="AI31" s="271">
        <v>-1498.5467911770747</v>
      </c>
      <c r="AJ31" s="268"/>
      <c r="AK31" s="271">
        <v>-4557.4967046298107</v>
      </c>
      <c r="AL31" s="271">
        <v>-4588.9417459495826</v>
      </c>
      <c r="AM31" s="271">
        <v>-5487.7490040819703</v>
      </c>
      <c r="AN31" s="271">
        <v>-4118.2456620609082</v>
      </c>
      <c r="AO31" s="271">
        <v>-3298.6922510228665</v>
      </c>
      <c r="AP31" s="271">
        <v>-1683.3950740863002</v>
      </c>
      <c r="AQ31" s="271">
        <v>-1498.5467911770747</v>
      </c>
      <c r="AR31" s="268"/>
      <c r="AS31" s="271">
        <v>-4266.7403240321082</v>
      </c>
      <c r="AT31" s="271">
        <v>-3858.7427610326354</v>
      </c>
      <c r="AU31" s="271">
        <v>-3586.7804531060228</v>
      </c>
      <c r="AV31" s="271">
        <v>-3246.0514244964725</v>
      </c>
      <c r="AW31" s="271">
        <v>-3142.3473488849886</v>
      </c>
      <c r="AX31" s="271">
        <v>-2832.735409371307</v>
      </c>
      <c r="AY31" s="271">
        <v>-2952.2505713979567</v>
      </c>
      <c r="AZ31" s="268"/>
      <c r="BA31" s="271">
        <v>-4266.7403240321082</v>
      </c>
      <c r="BB31" s="271">
        <v>-3858.7427610326354</v>
      </c>
      <c r="BC31" s="271">
        <v>-3586.7804531060228</v>
      </c>
      <c r="BD31" s="271">
        <v>-3246.0514244964725</v>
      </c>
      <c r="BE31" s="271">
        <v>-3142.3473488849886</v>
      </c>
      <c r="BF31" s="271">
        <v>-2832.735409371307</v>
      </c>
      <c r="BG31" s="271">
        <v>-2952.2505713979567</v>
      </c>
      <c r="BH31" s="268"/>
      <c r="BI31" s="271"/>
      <c r="BJ31" s="271"/>
      <c r="BK31" s="271"/>
      <c r="BL31" s="271"/>
      <c r="BM31" s="271"/>
      <c r="BN31" s="271"/>
      <c r="BO31" s="271"/>
    </row>
    <row r="32" spans="1:72" x14ac:dyDescent="0.25">
      <c r="B32" s="268"/>
      <c r="C32" s="273" t="s">
        <v>219</v>
      </c>
      <c r="D32" s="272" t="s">
        <v>223</v>
      </c>
      <c r="E32" s="270">
        <v>-5668.2103253561627</v>
      </c>
      <c r="F32" s="270">
        <v>-5686.090473039023</v>
      </c>
      <c r="G32" s="270">
        <v>-5707.2655073304659</v>
      </c>
      <c r="H32" s="270">
        <v>-5017.1942824713387</v>
      </c>
      <c r="I32" s="270">
        <v>-5026.7466763290668</v>
      </c>
      <c r="J32" s="270">
        <v>-5036.3076672527977</v>
      </c>
      <c r="K32" s="270">
        <v>-5118.1819177647703</v>
      </c>
      <c r="L32" s="270">
        <v>-5200.1702348826166</v>
      </c>
      <c r="M32" s="270">
        <v>-5722.7380738526972</v>
      </c>
      <c r="N32" s="270">
        <v>1682.9914143044725</v>
      </c>
      <c r="O32" s="270">
        <v>1597.307458164961</v>
      </c>
      <c r="P32" s="270">
        <v>1654.2851514345803</v>
      </c>
      <c r="Q32" s="270">
        <v>1258.2460722096705</v>
      </c>
      <c r="R32" s="270">
        <v>1680.4846357043778</v>
      </c>
      <c r="S32" s="268"/>
      <c r="T32" s="271">
        <v>-301.74130553750695</v>
      </c>
      <c r="U32" s="271">
        <v>-3557.243493463357</v>
      </c>
      <c r="V32" s="271">
        <v>-3149.543822611307</v>
      </c>
      <c r="W32" s="271">
        <v>-4614.0845370062789</v>
      </c>
      <c r="X32" s="271">
        <v>-2413.8922117175161</v>
      </c>
      <c r="Y32" s="271">
        <v>-1248.4462761584123</v>
      </c>
      <c r="Z32" s="271">
        <v>862.33560519112143</v>
      </c>
      <c r="AA32" s="271">
        <v>480.51081424579024</v>
      </c>
      <c r="AB32" s="268"/>
      <c r="AC32" s="271">
        <v>-4458.8231153770685</v>
      </c>
      <c r="AD32" s="271">
        <v>-4449.392297535891</v>
      </c>
      <c r="AE32" s="271">
        <v>-5314.222972938388</v>
      </c>
      <c r="AF32" s="271">
        <v>-3903.3420496037002</v>
      </c>
      <c r="AG32" s="271">
        <v>-3050.3621066724559</v>
      </c>
      <c r="AH32" s="271">
        <v>-1408.9866246176957</v>
      </c>
      <c r="AI32" s="271">
        <v>-1207.2391591850917</v>
      </c>
      <c r="AJ32" s="268"/>
      <c r="AK32" s="271">
        <v>-4458.8231153770685</v>
      </c>
      <c r="AL32" s="271">
        <v>-4449.392297535891</v>
      </c>
      <c r="AM32" s="271">
        <v>-5314.222972938388</v>
      </c>
      <c r="AN32" s="271">
        <v>-3903.3420496037002</v>
      </c>
      <c r="AO32" s="271">
        <v>-3050.3621066724559</v>
      </c>
      <c r="AP32" s="271">
        <v>-1408.9866246176957</v>
      </c>
      <c r="AQ32" s="271">
        <v>-1207.2391591850917</v>
      </c>
      <c r="AR32" s="268"/>
      <c r="AS32" s="271">
        <v>-2483.3793102675031</v>
      </c>
      <c r="AT32" s="271">
        <v>-2073.8091410171387</v>
      </c>
      <c r="AU32" s="271">
        <v>-1972.2928532138269</v>
      </c>
      <c r="AV32" s="271">
        <v>-1589.0248634260147</v>
      </c>
      <c r="AW32" s="271">
        <v>-1705.8143638905633</v>
      </c>
      <c r="AX32" s="271">
        <v>-1576.5163546608985</v>
      </c>
      <c r="AY32" s="271">
        <v>-1983.6544441559763</v>
      </c>
      <c r="AZ32" s="268"/>
      <c r="BA32" s="271">
        <v>-2483.3793102675031</v>
      </c>
      <c r="BB32" s="271">
        <v>-2073.8091410171387</v>
      </c>
      <c r="BC32" s="271">
        <v>-1972.2928532138269</v>
      </c>
      <c r="BD32" s="271">
        <v>-1589.0248634260147</v>
      </c>
      <c r="BE32" s="271">
        <v>-1705.8143638905633</v>
      </c>
      <c r="BF32" s="271">
        <v>-1576.5163546608985</v>
      </c>
      <c r="BG32" s="271">
        <v>-1983.6544441559763</v>
      </c>
      <c r="BH32" s="268"/>
      <c r="BI32" s="271"/>
      <c r="BJ32" s="271"/>
      <c r="BK32" s="271"/>
      <c r="BL32" s="271"/>
      <c r="BM32" s="271"/>
      <c r="BN32" s="271"/>
      <c r="BO32" s="271"/>
    </row>
    <row r="33" spans="3:67" x14ac:dyDescent="0.25">
      <c r="C33" s="273" t="s">
        <v>220</v>
      </c>
      <c r="D33" s="272" t="s">
        <v>223</v>
      </c>
      <c r="E33" s="270">
        <v>-368.51353094782075</v>
      </c>
      <c r="F33" s="270">
        <v>-368.73475078461922</v>
      </c>
      <c r="G33" s="270">
        <v>-369.16797296502591</v>
      </c>
      <c r="H33" s="270">
        <v>3.2297315293246971</v>
      </c>
      <c r="I33" s="270">
        <v>3.2335172079253307</v>
      </c>
      <c r="J33" s="270">
        <v>3.2373028865259661</v>
      </c>
      <c r="K33" s="270">
        <v>3.2875315923846009</v>
      </c>
      <c r="L33" s="270">
        <v>3.3377602982466095</v>
      </c>
      <c r="M33" s="270">
        <v>-644.77648944732925</v>
      </c>
      <c r="N33" s="270">
        <v>-654.64356316239355</v>
      </c>
      <c r="O33" s="270">
        <v>-664.51063687745477</v>
      </c>
      <c r="P33" s="270">
        <v>-674.30548133657771</v>
      </c>
      <c r="Q33" s="270">
        <v>-684.10032579570111</v>
      </c>
      <c r="R33" s="270">
        <v>-693.895170254817</v>
      </c>
      <c r="S33" s="268"/>
      <c r="T33" s="271">
        <v>-15.339974883713605</v>
      </c>
      <c r="U33" s="271">
        <v>-29.128581490800403</v>
      </c>
      <c r="V33" s="271">
        <v>-49.294740868889718</v>
      </c>
      <c r="W33" s="271">
        <v>-65.913714609783611</v>
      </c>
      <c r="X33" s="271">
        <v>-79.749664303136981</v>
      </c>
      <c r="Y33" s="271">
        <v>-89.435002824162893</v>
      </c>
      <c r="Z33" s="271">
        <v>-94.952333000835949</v>
      </c>
      <c r="AA33" s="271">
        <v>-94.413744602834029</v>
      </c>
      <c r="AB33" s="268"/>
      <c r="AC33" s="271">
        <v>-30.475021119437333</v>
      </c>
      <c r="AD33" s="271">
        <v>-52.49792108535425</v>
      </c>
      <c r="AE33" s="271">
        <v>-71.245674179094223</v>
      </c>
      <c r="AF33" s="271">
        <v>-87.476755624463465</v>
      </c>
      <c r="AG33" s="271">
        <v>-100.0547742856207</v>
      </c>
      <c r="AH33" s="271">
        <v>-109.01016548982913</v>
      </c>
      <c r="AI33" s="271">
        <v>-113.08332074167393</v>
      </c>
      <c r="AJ33" s="268"/>
      <c r="AK33" s="271">
        <v>-30.475021119437333</v>
      </c>
      <c r="AL33" s="271">
        <v>-52.49792108535425</v>
      </c>
      <c r="AM33" s="271">
        <v>-71.245674179094223</v>
      </c>
      <c r="AN33" s="271">
        <v>-87.476755624463465</v>
      </c>
      <c r="AO33" s="271">
        <v>-100.0547742856207</v>
      </c>
      <c r="AP33" s="271">
        <v>-109.01016548982913</v>
      </c>
      <c r="AQ33" s="271">
        <v>-113.08332074167393</v>
      </c>
      <c r="AR33" s="268"/>
      <c r="AS33" s="271">
        <v>-1729.8618880688177</v>
      </c>
      <c r="AT33" s="271">
        <v>-1706.5847480786435</v>
      </c>
      <c r="AU33" s="271">
        <v>-1522.2483105353285</v>
      </c>
      <c r="AV33" s="271">
        <v>-1555.4363650180653</v>
      </c>
      <c r="AW33" s="271">
        <v>-1333.0368744278637</v>
      </c>
      <c r="AX33" s="271">
        <v>-1147.3914601592676</v>
      </c>
      <c r="AY33" s="271">
        <v>-870.00256473680702</v>
      </c>
      <c r="AZ33" s="268"/>
      <c r="BA33" s="271">
        <v>-1729.8618880688177</v>
      </c>
      <c r="BB33" s="271">
        <v>-1706.5847480786435</v>
      </c>
      <c r="BC33" s="271">
        <v>-1522.2483105353285</v>
      </c>
      <c r="BD33" s="271">
        <v>-1555.4363650180653</v>
      </c>
      <c r="BE33" s="271">
        <v>-1333.0368744278637</v>
      </c>
      <c r="BF33" s="271">
        <v>-1147.3914601592676</v>
      </c>
      <c r="BG33" s="271">
        <v>-870.00256473680702</v>
      </c>
      <c r="BH33" s="268"/>
      <c r="BI33" s="271"/>
      <c r="BJ33" s="271"/>
      <c r="BK33" s="271"/>
      <c r="BL33" s="271"/>
      <c r="BM33" s="271"/>
      <c r="BN33" s="271"/>
      <c r="BO33" s="271"/>
    </row>
    <row r="34" spans="3:67" x14ac:dyDescent="0.25">
      <c r="C34" s="273" t="s">
        <v>221</v>
      </c>
      <c r="D34" s="272" t="s">
        <v>223</v>
      </c>
      <c r="E34" s="270">
        <v>0</v>
      </c>
      <c r="F34" s="270">
        <v>0</v>
      </c>
      <c r="G34" s="270">
        <v>0</v>
      </c>
      <c r="H34" s="270">
        <v>0</v>
      </c>
      <c r="I34" s="270">
        <v>0</v>
      </c>
      <c r="J34" s="270">
        <v>0</v>
      </c>
      <c r="K34" s="270">
        <v>0</v>
      </c>
      <c r="L34" s="270">
        <v>0</v>
      </c>
      <c r="M34" s="270">
        <v>0</v>
      </c>
      <c r="N34" s="270">
        <v>0</v>
      </c>
      <c r="O34" s="270">
        <v>0</v>
      </c>
      <c r="P34" s="270">
        <v>0</v>
      </c>
      <c r="Q34" s="270">
        <v>0</v>
      </c>
      <c r="R34" s="270">
        <v>0</v>
      </c>
      <c r="S34" s="268"/>
      <c r="T34" s="271">
        <v>-98.215188731725021</v>
      </c>
      <c r="U34" s="271">
        <v>-76.323566780276593</v>
      </c>
      <c r="V34" s="271">
        <v>-95.254921424657098</v>
      </c>
      <c r="W34" s="271">
        <v>-105.519948049287</v>
      </c>
      <c r="X34" s="271">
        <v>-133.42983922913422</v>
      </c>
      <c r="Y34" s="271">
        <v>-154.15762924062707</v>
      </c>
      <c r="Z34" s="271">
        <v>-169.94821422847113</v>
      </c>
      <c r="AA34" s="271">
        <v>-179.08831106980145</v>
      </c>
      <c r="AB34" s="268"/>
      <c r="AC34" s="271">
        <v>-68.198568133304519</v>
      </c>
      <c r="AD34" s="271">
        <v>-87.05152732833723</v>
      </c>
      <c r="AE34" s="271">
        <v>-102.28035696448882</v>
      </c>
      <c r="AF34" s="271">
        <v>-127.42685683274517</v>
      </c>
      <c r="AG34" s="271">
        <v>-148.27537006479002</v>
      </c>
      <c r="AH34" s="271">
        <v>-165.39828397877514</v>
      </c>
      <c r="AI34" s="271">
        <v>-178.22431125030914</v>
      </c>
      <c r="AJ34" s="268"/>
      <c r="AK34" s="271">
        <v>-68.198568133304519</v>
      </c>
      <c r="AL34" s="271">
        <v>-87.05152732833723</v>
      </c>
      <c r="AM34" s="271">
        <v>-102.28035696448882</v>
      </c>
      <c r="AN34" s="271">
        <v>-127.42685683274517</v>
      </c>
      <c r="AO34" s="271">
        <v>-148.27537006479002</v>
      </c>
      <c r="AP34" s="271">
        <v>-165.39828397877514</v>
      </c>
      <c r="AQ34" s="271">
        <v>-178.22431125030914</v>
      </c>
      <c r="AR34" s="268"/>
      <c r="AS34" s="271">
        <v>-53.49912569578737</v>
      </c>
      <c r="AT34" s="271">
        <v>-78.348871936852731</v>
      </c>
      <c r="AU34" s="271">
        <v>-92.239289356867474</v>
      </c>
      <c r="AV34" s="271">
        <v>-101.59019605239233</v>
      </c>
      <c r="AW34" s="271">
        <v>-103.49611056656141</v>
      </c>
      <c r="AX34" s="271">
        <v>-108.82759455114106</v>
      </c>
      <c r="AY34" s="271">
        <v>-98.593562505173182</v>
      </c>
      <c r="AZ34" s="268"/>
      <c r="BA34" s="271">
        <v>-53.49912569578737</v>
      </c>
      <c r="BB34" s="271">
        <v>-78.348871936852731</v>
      </c>
      <c r="BC34" s="271">
        <v>-92.239289356867474</v>
      </c>
      <c r="BD34" s="271">
        <v>-101.59019605239233</v>
      </c>
      <c r="BE34" s="271">
        <v>-103.49611056656141</v>
      </c>
      <c r="BF34" s="271">
        <v>-108.82759455114106</v>
      </c>
      <c r="BG34" s="271">
        <v>-98.593562505173182</v>
      </c>
      <c r="BH34" s="268"/>
      <c r="BI34" s="271"/>
      <c r="BJ34" s="271"/>
      <c r="BK34" s="271"/>
      <c r="BL34" s="271"/>
      <c r="BM34" s="271"/>
      <c r="BN34" s="271"/>
      <c r="BO34" s="271"/>
    </row>
    <row r="35" spans="3:67" x14ac:dyDescent="0.25">
      <c r="C35" s="269" t="s">
        <v>218</v>
      </c>
      <c r="D35" s="272" t="s">
        <v>223</v>
      </c>
      <c r="E35" s="270">
        <v>-184.59003910534949</v>
      </c>
      <c r="F35" s="270">
        <v>-218.64636306645903</v>
      </c>
      <c r="G35" s="270">
        <v>-310.85658731156383</v>
      </c>
      <c r="H35" s="270">
        <v>-228.47205015732976</v>
      </c>
      <c r="I35" s="270">
        <v>-182.54236527556844</v>
      </c>
      <c r="J35" s="270">
        <v>-128.97447690370629</v>
      </c>
      <c r="K35" s="270">
        <v>-74.554169706584574</v>
      </c>
      <c r="L35" s="270">
        <v>-64.021071856703685</v>
      </c>
      <c r="M35" s="270">
        <v>-25.376596618479283</v>
      </c>
      <c r="N35" s="270">
        <v>-112.82899892985141</v>
      </c>
      <c r="O35" s="270">
        <v>-129.04129645678228</v>
      </c>
      <c r="P35" s="270">
        <v>-101.84240884574535</v>
      </c>
      <c r="Q35" s="270">
        <v>-85.746431424183243</v>
      </c>
      <c r="R35" s="270">
        <v>-125.92169330145819</v>
      </c>
      <c r="S35" s="268"/>
      <c r="T35" s="271">
        <v>-292.59296718176518</v>
      </c>
      <c r="U35" s="271">
        <v>-301.61302522434477</v>
      </c>
      <c r="V35" s="271">
        <v>-253.6507152584033</v>
      </c>
      <c r="W35" s="271">
        <v>-177.1422606602988</v>
      </c>
      <c r="X35" s="271">
        <v>-154.85505539488665</v>
      </c>
      <c r="Y35" s="271">
        <v>-185.16840401756144</v>
      </c>
      <c r="Z35" s="271">
        <v>-232.20902785812976</v>
      </c>
      <c r="AA35" s="271">
        <v>-272.05175794508403</v>
      </c>
      <c r="AB35" s="268"/>
      <c r="AC35" s="271">
        <v>-178.66726460436436</v>
      </c>
      <c r="AD35" s="271">
        <v>-113.6263951531166</v>
      </c>
      <c r="AE35" s="271">
        <v>-61.028092150454789</v>
      </c>
      <c r="AF35" s="271">
        <v>-53.73591325238673</v>
      </c>
      <c r="AG35" s="271">
        <v>-75.268358064701019</v>
      </c>
      <c r="AH35" s="271">
        <v>-114.23089585233932</v>
      </c>
      <c r="AI35" s="271">
        <v>-147.49027321106115</v>
      </c>
      <c r="AJ35" s="268"/>
      <c r="AK35" s="271">
        <v>-178.66726460436436</v>
      </c>
      <c r="AL35" s="271">
        <v>-113.6263951531166</v>
      </c>
      <c r="AM35" s="271">
        <v>-61.028092150454789</v>
      </c>
      <c r="AN35" s="271">
        <v>-53.73591325238673</v>
      </c>
      <c r="AO35" s="271">
        <v>-75.268358064701019</v>
      </c>
      <c r="AP35" s="271">
        <v>-114.23089585233932</v>
      </c>
      <c r="AQ35" s="271">
        <v>-147.49027321106115</v>
      </c>
      <c r="AR35" s="268"/>
      <c r="AS35" s="271">
        <v>-207.60145798852463</v>
      </c>
      <c r="AT35" s="271">
        <v>-222.32368391412257</v>
      </c>
      <c r="AU35" s="271">
        <v>-255.38187635086862</v>
      </c>
      <c r="AV35" s="271">
        <v>-277.26047389494693</v>
      </c>
      <c r="AW35" s="271">
        <v>-294.11732466217694</v>
      </c>
      <c r="AX35" s="271">
        <v>-303.19981850146883</v>
      </c>
      <c r="AY35" s="271">
        <v>-307.22073685792992</v>
      </c>
      <c r="AZ35" s="268"/>
      <c r="BA35" s="271">
        <v>-207.60145798852463</v>
      </c>
      <c r="BB35" s="271">
        <v>-222.32368391412257</v>
      </c>
      <c r="BC35" s="271">
        <v>-255.38187635086862</v>
      </c>
      <c r="BD35" s="271">
        <v>-277.26047389494693</v>
      </c>
      <c r="BE35" s="271">
        <v>-294.11732466217694</v>
      </c>
      <c r="BF35" s="271">
        <v>-303.19981850146883</v>
      </c>
      <c r="BG35" s="271">
        <v>-307.22073685792992</v>
      </c>
      <c r="BH35" s="268"/>
      <c r="BI35" s="271"/>
      <c r="BJ35" s="271"/>
      <c r="BK35" s="271"/>
      <c r="BL35" s="271"/>
      <c r="BM35" s="271"/>
      <c r="BN35" s="271"/>
      <c r="BO35" s="271"/>
    </row>
    <row r="36" spans="3:67" x14ac:dyDescent="0.25">
      <c r="C36" s="269" t="s">
        <v>222</v>
      </c>
      <c r="D36" s="272" t="s">
        <v>224</v>
      </c>
      <c r="E36" s="270">
        <v>3236000</v>
      </c>
      <c r="F36" s="270">
        <v>3718000</v>
      </c>
      <c r="G36" s="270">
        <v>3242000</v>
      </c>
      <c r="H36" s="270">
        <v>3427000</v>
      </c>
      <c r="I36" s="270">
        <v>3374000</v>
      </c>
      <c r="J36" s="270">
        <v>3374000</v>
      </c>
      <c r="K36" s="270">
        <v>3896000</v>
      </c>
      <c r="L36" s="270">
        <v>3911000</v>
      </c>
      <c r="M36" s="270">
        <v>3924000</v>
      </c>
      <c r="N36" s="270">
        <v>6350000</v>
      </c>
      <c r="O36" s="270">
        <v>6031000</v>
      </c>
      <c r="P36" s="270">
        <v>6103000</v>
      </c>
      <c r="Q36" s="270">
        <v>4985000</v>
      </c>
      <c r="R36" s="270">
        <v>6061000</v>
      </c>
      <c r="S36" s="268"/>
      <c r="T36" s="274">
        <v>6211139.7113386365</v>
      </c>
      <c r="U36" s="274">
        <v>6600000</v>
      </c>
      <c r="V36" s="274">
        <v>6100000</v>
      </c>
      <c r="W36" s="274">
        <v>5700000</v>
      </c>
      <c r="X36" s="274">
        <v>6450000</v>
      </c>
      <c r="Y36" s="274">
        <v>7200000</v>
      </c>
      <c r="Z36" s="274">
        <v>7950000</v>
      </c>
      <c r="AA36" s="274">
        <v>8700000</v>
      </c>
      <c r="AB36" s="268"/>
      <c r="AC36" s="274">
        <v>4620000</v>
      </c>
      <c r="AD36" s="274">
        <v>4270000</v>
      </c>
      <c r="AE36" s="274">
        <v>3990000</v>
      </c>
      <c r="AF36" s="274">
        <v>4515000</v>
      </c>
      <c r="AG36" s="274">
        <v>5040000</v>
      </c>
      <c r="AH36" s="274">
        <v>5565000</v>
      </c>
      <c r="AI36" s="274">
        <v>6090000</v>
      </c>
      <c r="AJ36" s="268"/>
      <c r="AK36" s="274">
        <v>4620000</v>
      </c>
      <c r="AL36" s="274">
        <v>4270000</v>
      </c>
      <c r="AM36" s="274">
        <v>3990000</v>
      </c>
      <c r="AN36" s="274">
        <v>4515000</v>
      </c>
      <c r="AO36" s="274">
        <v>5040000</v>
      </c>
      <c r="AP36" s="274">
        <v>5565000</v>
      </c>
      <c r="AQ36" s="274">
        <v>6090000</v>
      </c>
      <c r="AR36" s="268"/>
      <c r="AS36" s="274">
        <v>6047820.7868525721</v>
      </c>
      <c r="AT36" s="274">
        <v>6728719.9004771244</v>
      </c>
      <c r="AU36" s="274">
        <v>7161990.1355741275</v>
      </c>
      <c r="AV36" s="274">
        <v>7301472.43137132</v>
      </c>
      <c r="AW36" s="274">
        <v>7317378.7282511368</v>
      </c>
      <c r="AX36" s="274">
        <v>7333315.1401235927</v>
      </c>
      <c r="AY36" s="274">
        <v>7349281.7240046654</v>
      </c>
      <c r="AZ36" s="268"/>
      <c r="BA36" s="274">
        <v>6047820.7868525721</v>
      </c>
      <c r="BB36" s="274">
        <v>6728719.9004771244</v>
      </c>
      <c r="BC36" s="274">
        <v>7161990.1355741275</v>
      </c>
      <c r="BD36" s="274">
        <v>7301472.43137132</v>
      </c>
      <c r="BE36" s="274">
        <v>7317378.7282511368</v>
      </c>
      <c r="BF36" s="274">
        <v>7333315.1401235927</v>
      </c>
      <c r="BG36" s="274">
        <v>7349281.7240046654</v>
      </c>
      <c r="BH36" s="268"/>
      <c r="BI36" s="271"/>
      <c r="BJ36" s="271"/>
      <c r="BK36" s="271"/>
      <c r="BL36" s="271"/>
      <c r="BM36" s="271"/>
      <c r="BN36" s="271"/>
      <c r="BO36" s="271"/>
    </row>
    <row r="37" spans="3:67" x14ac:dyDescent="0.25">
      <c r="E37" s="193"/>
    </row>
  </sheetData>
  <mergeCells count="122">
    <mergeCell ref="B7:C7"/>
    <mergeCell ref="U12:AA12"/>
    <mergeCell ref="AC12:AI12"/>
    <mergeCell ref="AK12:AQ12"/>
    <mergeCell ref="AS12:AY12"/>
    <mergeCell ref="BA12:BG12"/>
    <mergeCell ref="AC9:AI9"/>
    <mergeCell ref="AC10:AI10"/>
    <mergeCell ref="AC11:AI11"/>
    <mergeCell ref="AK9:AQ9"/>
    <mergeCell ref="AC14:AI14"/>
    <mergeCell ref="AK14:AQ14"/>
    <mergeCell ref="AS14:AY14"/>
    <mergeCell ref="BA14:BG14"/>
    <mergeCell ref="BI14:BO14"/>
    <mergeCell ref="BI12:BO12"/>
    <mergeCell ref="U13:AA13"/>
    <mergeCell ref="AC13:AI13"/>
    <mergeCell ref="AK13:AQ13"/>
    <mergeCell ref="AS13:AY13"/>
    <mergeCell ref="BA13:BG13"/>
    <mergeCell ref="BI13:BO13"/>
    <mergeCell ref="AC16:AI16"/>
    <mergeCell ref="AK16:AQ16"/>
    <mergeCell ref="AS16:AY16"/>
    <mergeCell ref="BA16:BG16"/>
    <mergeCell ref="BI16:BO16"/>
    <mergeCell ref="U15:AA15"/>
    <mergeCell ref="AC15:AI15"/>
    <mergeCell ref="AK15:AQ15"/>
    <mergeCell ref="AS15:AY15"/>
    <mergeCell ref="BA15:BG15"/>
    <mergeCell ref="BI15:BO15"/>
    <mergeCell ref="U23:AA23"/>
    <mergeCell ref="U24:AA24"/>
    <mergeCell ref="U25:AA25"/>
    <mergeCell ref="U26:AA26"/>
    <mergeCell ref="U27:AA27"/>
    <mergeCell ref="U28:AA28"/>
    <mergeCell ref="B30:C30"/>
    <mergeCell ref="U9:AA9"/>
    <mergeCell ref="U10:AA10"/>
    <mergeCell ref="U11:AA11"/>
    <mergeCell ref="U17:AA17"/>
    <mergeCell ref="U18:AA18"/>
    <mergeCell ref="U19:AA19"/>
    <mergeCell ref="U20:AA20"/>
    <mergeCell ref="U21:AA21"/>
    <mergeCell ref="U22:AA22"/>
    <mergeCell ref="U16:AA16"/>
    <mergeCell ref="U14:AA14"/>
    <mergeCell ref="AC23:AI23"/>
    <mergeCell ref="AC24:AI24"/>
    <mergeCell ref="AC25:AI25"/>
    <mergeCell ref="AC26:AI26"/>
    <mergeCell ref="AC27:AI27"/>
    <mergeCell ref="AC28:AI28"/>
    <mergeCell ref="AC17:AI17"/>
    <mergeCell ref="AC18:AI18"/>
    <mergeCell ref="AC19:AI19"/>
    <mergeCell ref="AC20:AI20"/>
    <mergeCell ref="AC21:AI21"/>
    <mergeCell ref="AC22:AI22"/>
    <mergeCell ref="AK27:AQ27"/>
    <mergeCell ref="AK28:AQ28"/>
    <mergeCell ref="AS9:AY9"/>
    <mergeCell ref="AS10:AY10"/>
    <mergeCell ref="AS11:AY11"/>
    <mergeCell ref="AS17:AY17"/>
    <mergeCell ref="AS18:AY18"/>
    <mergeCell ref="AS19:AY19"/>
    <mergeCell ref="AS20:AY20"/>
    <mergeCell ref="AS21:AY21"/>
    <mergeCell ref="AK21:AQ21"/>
    <mergeCell ref="AK22:AQ22"/>
    <mergeCell ref="AK23:AQ23"/>
    <mergeCell ref="AK24:AQ24"/>
    <mergeCell ref="AK25:AQ25"/>
    <mergeCell ref="AK26:AQ26"/>
    <mergeCell ref="AK10:AQ10"/>
    <mergeCell ref="AK11:AQ11"/>
    <mergeCell ref="AK17:AQ17"/>
    <mergeCell ref="AK18:AQ18"/>
    <mergeCell ref="AK19:AQ19"/>
    <mergeCell ref="AK20:AQ20"/>
    <mergeCell ref="BA26:BG26"/>
    <mergeCell ref="BA27:BG27"/>
    <mergeCell ref="BA28:BG28"/>
    <mergeCell ref="AS28:AY28"/>
    <mergeCell ref="BA9:BG9"/>
    <mergeCell ref="BA10:BG10"/>
    <mergeCell ref="BA11:BG11"/>
    <mergeCell ref="BA17:BG17"/>
    <mergeCell ref="BA18:BG18"/>
    <mergeCell ref="BA19:BG19"/>
    <mergeCell ref="BA20:BG20"/>
    <mergeCell ref="BA21:BG21"/>
    <mergeCell ref="BA22:BG22"/>
    <mergeCell ref="AS22:AY22"/>
    <mergeCell ref="AS23:AY23"/>
    <mergeCell ref="AS24:AY24"/>
    <mergeCell ref="AS25:AY25"/>
    <mergeCell ref="AS26:AY26"/>
    <mergeCell ref="AS27:AY27"/>
    <mergeCell ref="BI9:BO9"/>
    <mergeCell ref="BI10:BO10"/>
    <mergeCell ref="BI11:BO11"/>
    <mergeCell ref="BI17:BO17"/>
    <mergeCell ref="BI18:BO18"/>
    <mergeCell ref="BI19:BO19"/>
    <mergeCell ref="BA23:BG23"/>
    <mergeCell ref="BA24:BG24"/>
    <mergeCell ref="BA25:BG25"/>
    <mergeCell ref="BI26:BO26"/>
    <mergeCell ref="BI27:BO27"/>
    <mergeCell ref="BI28:BO28"/>
    <mergeCell ref="BI20:BO20"/>
    <mergeCell ref="BI21:BO21"/>
    <mergeCell ref="BI22:BO22"/>
    <mergeCell ref="BI23:BO23"/>
    <mergeCell ref="BI24:BO24"/>
    <mergeCell ref="BI25:BO2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338"/>
  <sheetViews>
    <sheetView workbookViewId="0">
      <pane xSplit="4" ySplit="7" topLeftCell="E8" activePane="bottomRight" state="frozen"/>
      <selection pane="topRight" activeCell="E1" sqref="E1"/>
      <selection pane="bottomLeft" activeCell="A8" sqref="A8"/>
      <selection pane="bottomRight" activeCell="B3" sqref="B3"/>
    </sheetView>
  </sheetViews>
  <sheetFormatPr defaultColWidth="9.140625" defaultRowHeight="15" x14ac:dyDescent="0.25"/>
  <cols>
    <col min="1" max="2" width="9.140625" style="282"/>
    <col min="3" max="3" width="43.85546875" style="282" bestFit="1" customWidth="1"/>
    <col min="4" max="4" width="10.140625" style="282" bestFit="1" customWidth="1"/>
    <col min="5" max="18" width="9.140625" style="282" customWidth="1"/>
    <col min="19" max="16384" width="9.140625" style="282"/>
  </cols>
  <sheetData>
    <row r="1" spans="1:147" ht="91.5" customHeight="1" x14ac:dyDescent="0.25">
      <c r="A1" s="15"/>
      <c r="B1" s="15"/>
      <c r="C1" s="56"/>
      <c r="D1" s="15"/>
      <c r="E1" s="15"/>
      <c r="F1" s="15"/>
      <c r="G1" s="15"/>
      <c r="H1" s="15"/>
      <c r="I1" s="6"/>
      <c r="J1" s="6"/>
      <c r="K1" s="6"/>
      <c r="L1" s="6"/>
      <c r="M1" s="6"/>
      <c r="N1" s="6"/>
      <c r="O1" s="6"/>
      <c r="P1" s="6"/>
      <c r="Q1" s="6"/>
      <c r="R1" s="6"/>
      <c r="S1" s="6"/>
      <c r="T1" s="6"/>
      <c r="U1" s="6"/>
      <c r="V1" s="6"/>
      <c r="W1" s="6"/>
      <c r="X1" s="6"/>
      <c r="Y1" s="6"/>
      <c r="Z1" s="6"/>
      <c r="AA1" s="6"/>
      <c r="AB1" s="6"/>
      <c r="AC1" s="6"/>
      <c r="AD1" s="6"/>
      <c r="AE1" s="6"/>
      <c r="AF1" s="6"/>
      <c r="AG1" s="6"/>
      <c r="AH1" s="6"/>
      <c r="AI1" s="6"/>
      <c r="AJ1" s="4"/>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row>
    <row r="2" spans="1:147" x14ac:dyDescent="0.25">
      <c r="A2" s="6"/>
      <c r="B2" s="6"/>
      <c r="C2" s="6"/>
      <c r="D2" s="6"/>
      <c r="E2" s="6"/>
      <c r="F2" s="6"/>
      <c r="G2" s="6"/>
      <c r="H2" s="6"/>
      <c r="I2" s="6"/>
      <c r="J2" s="6"/>
      <c r="K2" s="6"/>
      <c r="L2" s="6"/>
      <c r="M2" s="6"/>
      <c r="N2" s="6"/>
      <c r="O2" s="6"/>
      <c r="P2" s="6"/>
      <c r="Q2" s="6"/>
      <c r="R2" s="6"/>
      <c r="S2" s="6"/>
      <c r="T2" s="6"/>
      <c r="U2" s="287" t="s">
        <v>133</v>
      </c>
      <c r="V2" s="287" t="s">
        <v>133</v>
      </c>
      <c r="W2" s="287" t="s">
        <v>133</v>
      </c>
      <c r="X2" s="287" t="s">
        <v>133</v>
      </c>
      <c r="Y2" s="287" t="s">
        <v>133</v>
      </c>
      <c r="Z2" s="287" t="s">
        <v>133</v>
      </c>
      <c r="AA2" s="287" t="s">
        <v>133</v>
      </c>
      <c r="AB2" s="287"/>
      <c r="AC2" s="287" t="s">
        <v>134</v>
      </c>
      <c r="AD2" s="287" t="s">
        <v>134</v>
      </c>
      <c r="AE2" s="287" t="s">
        <v>134</v>
      </c>
      <c r="AF2" s="287" t="s">
        <v>134</v>
      </c>
      <c r="AG2" s="287" t="s">
        <v>134</v>
      </c>
      <c r="AH2" s="287" t="s">
        <v>134</v>
      </c>
      <c r="AI2" s="287" t="s">
        <v>134</v>
      </c>
      <c r="AJ2" s="99"/>
      <c r="AK2" s="287" t="s">
        <v>261</v>
      </c>
      <c r="AL2" s="287" t="s">
        <v>261</v>
      </c>
      <c r="AM2" s="287" t="s">
        <v>261</v>
      </c>
      <c r="AN2" s="287" t="s">
        <v>261</v>
      </c>
      <c r="AO2" s="287" t="s">
        <v>261</v>
      </c>
      <c r="AP2" s="287" t="s">
        <v>261</v>
      </c>
      <c r="AQ2" s="287" t="s">
        <v>261</v>
      </c>
      <c r="AR2" s="99"/>
      <c r="AS2" s="287" t="s">
        <v>136</v>
      </c>
      <c r="AT2" s="287" t="s">
        <v>136</v>
      </c>
      <c r="AU2" s="287" t="s">
        <v>136</v>
      </c>
      <c r="AV2" s="287" t="s">
        <v>136</v>
      </c>
      <c r="AW2" s="287" t="s">
        <v>136</v>
      </c>
      <c r="AX2" s="287" t="s">
        <v>136</v>
      </c>
      <c r="AY2" s="287" t="s">
        <v>136</v>
      </c>
      <c r="AZ2" s="99"/>
      <c r="BA2" s="287" t="s">
        <v>262</v>
      </c>
      <c r="BB2" s="287" t="s">
        <v>262</v>
      </c>
      <c r="BC2" s="287" t="s">
        <v>262</v>
      </c>
      <c r="BD2" s="287" t="s">
        <v>262</v>
      </c>
      <c r="BE2" s="287" t="s">
        <v>262</v>
      </c>
      <c r="BF2" s="287" t="s">
        <v>262</v>
      </c>
      <c r="BG2" s="287" t="s">
        <v>262</v>
      </c>
      <c r="BH2" s="99"/>
      <c r="BI2" s="287"/>
      <c r="BJ2" s="287" t="s">
        <v>138</v>
      </c>
      <c r="BK2" s="287" t="s">
        <v>138</v>
      </c>
      <c r="BL2" s="287" t="s">
        <v>138</v>
      </c>
      <c r="BM2" s="287" t="s">
        <v>138</v>
      </c>
      <c r="BN2" s="287" t="s">
        <v>138</v>
      </c>
      <c r="BO2" s="287" t="s">
        <v>138</v>
      </c>
      <c r="BP2" s="4"/>
      <c r="BQ2" s="4"/>
      <c r="BR2" s="4"/>
      <c r="BS2" s="4"/>
      <c r="BT2" s="4"/>
      <c r="BU2" s="4"/>
      <c r="BV2" s="4"/>
      <c r="BW2" s="4" t="s">
        <v>133</v>
      </c>
      <c r="BX2" s="4" t="s">
        <v>134</v>
      </c>
      <c r="BY2" s="4" t="s">
        <v>135</v>
      </c>
      <c r="BZ2" s="4" t="s">
        <v>136</v>
      </c>
      <c r="CA2" s="4" t="s">
        <v>262</v>
      </c>
      <c r="CB2" s="4" t="s">
        <v>138</v>
      </c>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row>
    <row r="3" spans="1:147" ht="18" x14ac:dyDescent="0.25">
      <c r="B3" s="43" t="s">
        <v>266</v>
      </c>
      <c r="C3" s="22"/>
      <c r="D3" s="23">
        <v>4</v>
      </c>
      <c r="E3" s="23">
        <v>5</v>
      </c>
      <c r="F3" s="23">
        <v>6</v>
      </c>
      <c r="G3" s="23">
        <v>7</v>
      </c>
      <c r="H3" s="23">
        <v>8</v>
      </c>
      <c r="I3" s="23">
        <v>9</v>
      </c>
      <c r="J3" s="23">
        <v>10</v>
      </c>
      <c r="K3" s="23">
        <v>11</v>
      </c>
      <c r="L3" s="23">
        <v>12</v>
      </c>
      <c r="M3" s="23">
        <v>13</v>
      </c>
      <c r="N3" s="23">
        <v>14</v>
      </c>
      <c r="O3" s="23">
        <v>15</v>
      </c>
      <c r="P3" s="23">
        <v>16</v>
      </c>
      <c r="Q3" s="23">
        <v>17</v>
      </c>
      <c r="R3" s="23">
        <v>18</v>
      </c>
      <c r="S3" s="23">
        <v>19</v>
      </c>
      <c r="T3" s="23">
        <v>20</v>
      </c>
      <c r="U3" s="23">
        <v>21</v>
      </c>
      <c r="V3" s="23">
        <v>22</v>
      </c>
      <c r="W3" s="23">
        <v>23</v>
      </c>
      <c r="X3" s="23">
        <v>24</v>
      </c>
      <c r="Y3" s="23">
        <v>25</v>
      </c>
      <c r="Z3" s="23">
        <v>26</v>
      </c>
      <c r="AA3" s="23">
        <v>27</v>
      </c>
      <c r="AB3" s="23">
        <v>28</v>
      </c>
      <c r="AC3" s="23">
        <v>29</v>
      </c>
      <c r="AD3" s="23">
        <v>30</v>
      </c>
      <c r="AE3" s="23">
        <v>31</v>
      </c>
      <c r="AF3" s="23">
        <v>32</v>
      </c>
      <c r="AG3" s="23">
        <v>33</v>
      </c>
      <c r="AH3" s="23">
        <v>34</v>
      </c>
      <c r="AI3" s="23">
        <v>35</v>
      </c>
      <c r="AJ3" s="23">
        <v>36</v>
      </c>
      <c r="AK3" s="23">
        <v>37</v>
      </c>
      <c r="AL3" s="23">
        <v>38</v>
      </c>
      <c r="AM3" s="23">
        <v>39</v>
      </c>
      <c r="AN3" s="23">
        <v>40</v>
      </c>
      <c r="AO3" s="23">
        <v>41</v>
      </c>
      <c r="AP3" s="23">
        <v>42</v>
      </c>
      <c r="AQ3" s="23">
        <v>43</v>
      </c>
      <c r="AR3" s="23">
        <v>44</v>
      </c>
      <c r="AS3" s="23">
        <v>45</v>
      </c>
      <c r="AT3" s="23">
        <v>46</v>
      </c>
      <c r="AU3" s="23">
        <v>47</v>
      </c>
      <c r="AV3" s="23">
        <v>48</v>
      </c>
      <c r="AW3" s="23">
        <v>49</v>
      </c>
      <c r="AX3" s="23">
        <v>50</v>
      </c>
      <c r="AY3" s="23">
        <v>51</v>
      </c>
      <c r="AZ3" s="23">
        <v>52</v>
      </c>
      <c r="BA3" s="23">
        <v>53</v>
      </c>
      <c r="BB3" s="23">
        <v>54</v>
      </c>
      <c r="BC3" s="23">
        <v>55</v>
      </c>
      <c r="BD3" s="23">
        <v>56</v>
      </c>
      <c r="BE3" s="23">
        <v>57</v>
      </c>
      <c r="BF3" s="23">
        <v>58</v>
      </c>
      <c r="BG3" s="23">
        <v>59</v>
      </c>
      <c r="BH3" s="23">
        <v>60</v>
      </c>
      <c r="BI3" s="23">
        <v>61</v>
      </c>
      <c r="BJ3" s="23">
        <v>62</v>
      </c>
      <c r="BK3" s="23">
        <v>63</v>
      </c>
      <c r="BL3" s="23">
        <v>64</v>
      </c>
      <c r="BM3" s="23">
        <v>65</v>
      </c>
      <c r="BN3" s="23">
        <v>66</v>
      </c>
      <c r="BO3" s="23">
        <v>67</v>
      </c>
      <c r="DQ3" s="4"/>
      <c r="DR3" s="4"/>
      <c r="DS3" s="4"/>
      <c r="DT3" s="4"/>
      <c r="DU3" s="4"/>
      <c r="DV3" s="4"/>
      <c r="DW3" s="4"/>
      <c r="DX3" s="4"/>
      <c r="DY3" s="4"/>
      <c r="DZ3" s="4"/>
      <c r="EA3" s="4"/>
      <c r="EB3" s="4"/>
      <c r="EC3" s="4"/>
      <c r="ED3" s="4"/>
      <c r="EE3" s="4"/>
      <c r="EF3" s="4"/>
      <c r="EG3" s="4"/>
      <c r="EH3" s="4"/>
      <c r="EI3" s="4"/>
      <c r="EJ3" s="4"/>
      <c r="EK3" s="4"/>
      <c r="EL3" s="4"/>
      <c r="EM3" s="4"/>
      <c r="EN3" s="4"/>
      <c r="EO3" s="4"/>
      <c r="EP3" s="4"/>
      <c r="EQ3" s="4"/>
    </row>
    <row r="4" spans="1:147" x14ac:dyDescent="0.25">
      <c r="B4" s="55" t="s">
        <v>260</v>
      </c>
      <c r="C4" s="36"/>
      <c r="D4" s="26"/>
      <c r="E4" s="37" t="s">
        <v>74</v>
      </c>
      <c r="F4" s="38"/>
      <c r="G4" s="38"/>
      <c r="H4" s="38"/>
      <c r="I4" s="38"/>
      <c r="J4" s="38"/>
      <c r="K4" s="38"/>
      <c r="L4" s="38"/>
      <c r="M4" s="38"/>
      <c r="N4" s="38"/>
      <c r="O4" s="38"/>
      <c r="P4" s="38"/>
      <c r="Q4" s="38"/>
      <c r="R4" s="38"/>
      <c r="S4" s="38"/>
      <c r="T4" s="39"/>
      <c r="U4" s="37" t="s">
        <v>63</v>
      </c>
      <c r="V4" s="40"/>
      <c r="W4" s="40"/>
      <c r="X4" s="40"/>
      <c r="Y4" s="40"/>
      <c r="Z4" s="40"/>
      <c r="AA4" s="40"/>
      <c r="AB4" s="40"/>
      <c r="AC4" s="40"/>
      <c r="AD4" s="40"/>
      <c r="AE4" s="40"/>
      <c r="AF4" s="40"/>
      <c r="AG4" s="40"/>
      <c r="AH4" s="40"/>
      <c r="AI4" s="40"/>
      <c r="AK4" s="40"/>
      <c r="AL4" s="40"/>
      <c r="AM4" s="40"/>
      <c r="AN4" s="40"/>
      <c r="AO4" s="40"/>
      <c r="AP4" s="40"/>
      <c r="AQ4" s="40"/>
      <c r="AS4" s="40"/>
      <c r="AT4" s="40"/>
      <c r="AU4" s="40"/>
      <c r="AV4" s="40"/>
      <c r="AW4" s="40"/>
      <c r="AX4" s="40"/>
      <c r="AY4" s="40"/>
      <c r="BA4" s="40"/>
      <c r="BB4" s="40"/>
      <c r="BC4" s="40"/>
      <c r="BD4" s="40"/>
      <c r="BE4" s="40"/>
      <c r="BF4" s="40"/>
      <c r="BG4" s="40"/>
      <c r="BI4" s="40"/>
      <c r="BJ4" s="40"/>
      <c r="BK4" s="40"/>
      <c r="BL4" s="40"/>
      <c r="BM4" s="40"/>
      <c r="BN4" s="40"/>
      <c r="BO4" s="40"/>
      <c r="DQ4" s="4"/>
      <c r="DR4" s="4"/>
      <c r="DS4" s="4"/>
      <c r="DT4" s="4"/>
      <c r="DU4" s="4"/>
      <c r="DV4" s="4"/>
      <c r="DW4" s="4"/>
      <c r="DX4" s="4"/>
      <c r="DY4" s="4"/>
      <c r="DZ4" s="4"/>
      <c r="EA4" s="4"/>
      <c r="EB4" s="4"/>
      <c r="EC4" s="4"/>
      <c r="ED4" s="4"/>
      <c r="EE4" s="4"/>
      <c r="EF4" s="4"/>
      <c r="EG4" s="4"/>
      <c r="EH4" s="4"/>
      <c r="EI4" s="4"/>
      <c r="EJ4" s="4"/>
      <c r="EK4" s="4"/>
      <c r="EL4" s="4"/>
      <c r="EM4" s="4"/>
      <c r="EN4" s="4"/>
      <c r="EO4" s="4"/>
      <c r="EP4" s="4"/>
      <c r="EQ4" s="4"/>
    </row>
    <row r="5" spans="1:147" x14ac:dyDescent="0.25">
      <c r="A5" s="25"/>
      <c r="B5" s="136"/>
      <c r="C5" s="135"/>
      <c r="D5" s="136"/>
      <c r="E5" s="137"/>
      <c r="F5" s="138"/>
      <c r="G5" s="138"/>
      <c r="H5" s="138"/>
      <c r="I5" s="138"/>
      <c r="J5" s="138"/>
      <c r="K5" s="138"/>
      <c r="L5" s="138"/>
      <c r="M5" s="138"/>
      <c r="N5" s="138"/>
      <c r="O5" s="138"/>
      <c r="P5" s="138"/>
      <c r="Q5" s="138"/>
      <c r="R5" s="138"/>
      <c r="S5" s="136"/>
      <c r="T5" s="140"/>
      <c r="U5" s="141" t="s">
        <v>68</v>
      </c>
      <c r="V5" s="141"/>
      <c r="W5" s="141"/>
      <c r="X5" s="141"/>
      <c r="Y5" s="141"/>
      <c r="Z5" s="141"/>
      <c r="AA5" s="141"/>
      <c r="AB5" s="151"/>
      <c r="AC5" s="141" t="s">
        <v>67</v>
      </c>
      <c r="AD5" s="141"/>
      <c r="AE5" s="141"/>
      <c r="AF5" s="141"/>
      <c r="AG5" s="141"/>
      <c r="AH5" s="141"/>
      <c r="AI5" s="141"/>
      <c r="AJ5" s="139"/>
      <c r="AK5" s="141" t="s">
        <v>69</v>
      </c>
      <c r="AL5" s="141"/>
      <c r="AM5" s="141"/>
      <c r="AN5" s="141"/>
      <c r="AO5" s="141"/>
      <c r="AP5" s="141"/>
      <c r="AQ5" s="141"/>
      <c r="AR5" s="139"/>
      <c r="AS5" s="141" t="s">
        <v>70</v>
      </c>
      <c r="AT5" s="141"/>
      <c r="AU5" s="141"/>
      <c r="AV5" s="141"/>
      <c r="AW5" s="141"/>
      <c r="AX5" s="141"/>
      <c r="AY5" s="141"/>
      <c r="AZ5" s="139"/>
      <c r="BA5" s="141" t="s">
        <v>71</v>
      </c>
      <c r="BB5" s="141"/>
      <c r="BC5" s="141"/>
      <c r="BD5" s="141"/>
      <c r="BE5" s="141"/>
      <c r="BF5" s="141"/>
      <c r="BG5" s="141"/>
      <c r="BH5" s="130"/>
      <c r="BI5" s="42" t="s">
        <v>72</v>
      </c>
      <c r="BJ5" s="42"/>
      <c r="BK5" s="42"/>
      <c r="BL5" s="42"/>
      <c r="BM5" s="42"/>
      <c r="BN5" s="42"/>
      <c r="BO5" s="42"/>
      <c r="DQ5" s="4"/>
      <c r="DR5" s="4"/>
      <c r="DS5" s="4"/>
      <c r="DT5" s="4"/>
      <c r="DU5" s="4"/>
      <c r="DV5" s="4"/>
      <c r="DW5" s="4"/>
      <c r="DX5" s="4"/>
      <c r="DY5" s="4"/>
      <c r="DZ5" s="4"/>
      <c r="EA5" s="4"/>
      <c r="EB5" s="4"/>
      <c r="EC5" s="4"/>
      <c r="ED5" s="4"/>
      <c r="EE5" s="4"/>
      <c r="EF5" s="4"/>
      <c r="EG5" s="4"/>
      <c r="EH5" s="4"/>
      <c r="EI5" s="4"/>
      <c r="EJ5" s="4"/>
      <c r="EK5" s="4"/>
      <c r="EL5" s="4"/>
      <c r="EM5" s="4"/>
      <c r="EN5" s="4"/>
      <c r="EO5" s="4"/>
      <c r="EP5" s="4"/>
      <c r="EQ5" s="4"/>
    </row>
    <row r="6" spans="1:147" x14ac:dyDescent="0.25">
      <c r="A6" s="24"/>
      <c r="B6" s="152"/>
      <c r="C6" s="27"/>
      <c r="D6" s="27"/>
      <c r="E6" s="27">
        <v>2005</v>
      </c>
      <c r="F6" s="27">
        <v>2006</v>
      </c>
      <c r="G6" s="27">
        <v>2007</v>
      </c>
      <c r="H6" s="27">
        <v>2008</v>
      </c>
      <c r="I6" s="27">
        <v>2009</v>
      </c>
      <c r="J6" s="27">
        <v>2010</v>
      </c>
      <c r="K6" s="27">
        <v>2011</v>
      </c>
      <c r="L6" s="27">
        <v>2012</v>
      </c>
      <c r="M6" s="27">
        <v>2013</v>
      </c>
      <c r="N6" s="27">
        <v>2014</v>
      </c>
      <c r="O6" s="27">
        <v>2015</v>
      </c>
      <c r="P6" s="27">
        <v>2016</v>
      </c>
      <c r="Q6" s="27">
        <v>2017</v>
      </c>
      <c r="R6" s="27">
        <v>2018</v>
      </c>
      <c r="S6" s="152"/>
      <c r="T6" s="27">
        <v>2017</v>
      </c>
      <c r="U6" s="27">
        <v>2020</v>
      </c>
      <c r="V6" s="27">
        <v>2025</v>
      </c>
      <c r="W6" s="27">
        <v>2030</v>
      </c>
      <c r="X6" s="27">
        <v>2035</v>
      </c>
      <c r="Y6" s="27">
        <v>2040</v>
      </c>
      <c r="Z6" s="27">
        <v>2045</v>
      </c>
      <c r="AA6" s="27">
        <v>2050</v>
      </c>
      <c r="AB6" s="139"/>
      <c r="AC6" s="27">
        <v>2020</v>
      </c>
      <c r="AD6" s="27">
        <v>2025</v>
      </c>
      <c r="AE6" s="27">
        <v>2030</v>
      </c>
      <c r="AF6" s="27">
        <v>2035</v>
      </c>
      <c r="AG6" s="27">
        <v>2040</v>
      </c>
      <c r="AH6" s="27">
        <v>2045</v>
      </c>
      <c r="AI6" s="27">
        <v>2050</v>
      </c>
      <c r="AJ6" s="139"/>
      <c r="AK6" s="27">
        <v>2020</v>
      </c>
      <c r="AL6" s="27">
        <v>2025</v>
      </c>
      <c r="AM6" s="27">
        <v>2030</v>
      </c>
      <c r="AN6" s="27">
        <v>2035</v>
      </c>
      <c r="AO6" s="27">
        <v>2040</v>
      </c>
      <c r="AP6" s="27">
        <v>2045</v>
      </c>
      <c r="AQ6" s="27">
        <v>2050</v>
      </c>
      <c r="AR6" s="139"/>
      <c r="AS6" s="27">
        <v>2020</v>
      </c>
      <c r="AT6" s="27">
        <v>2025</v>
      </c>
      <c r="AU6" s="27">
        <v>2030</v>
      </c>
      <c r="AV6" s="27">
        <v>2035</v>
      </c>
      <c r="AW6" s="27">
        <v>2040</v>
      </c>
      <c r="AX6" s="27">
        <v>2045</v>
      </c>
      <c r="AY6" s="27">
        <v>2050</v>
      </c>
      <c r="AZ6" s="139"/>
      <c r="BA6" s="27">
        <v>2020</v>
      </c>
      <c r="BB6" s="27">
        <v>2025</v>
      </c>
      <c r="BC6" s="27">
        <v>2030</v>
      </c>
      <c r="BD6" s="27">
        <v>2035</v>
      </c>
      <c r="BE6" s="27">
        <v>2040</v>
      </c>
      <c r="BF6" s="27">
        <v>2045</v>
      </c>
      <c r="BG6" s="27">
        <v>2050</v>
      </c>
      <c r="BH6" s="130"/>
      <c r="BI6" s="2">
        <v>2020</v>
      </c>
      <c r="BJ6" s="2">
        <v>2025</v>
      </c>
      <c r="BK6" s="2">
        <v>2030</v>
      </c>
      <c r="BL6" s="2">
        <v>2035</v>
      </c>
      <c r="BM6" s="2">
        <v>2040</v>
      </c>
      <c r="BN6" s="2">
        <v>2045</v>
      </c>
      <c r="BO6" s="2">
        <v>2050</v>
      </c>
      <c r="DQ6" s="4"/>
      <c r="DR6" s="4"/>
      <c r="DS6" s="4"/>
      <c r="DT6" s="4"/>
      <c r="DU6" s="4"/>
      <c r="DV6" s="4"/>
      <c r="DW6" s="4"/>
      <c r="DX6" s="4"/>
      <c r="DY6" s="4"/>
      <c r="DZ6" s="4"/>
      <c r="EA6" s="4"/>
      <c r="EB6" s="4"/>
      <c r="EC6" s="4"/>
      <c r="ED6" s="4"/>
      <c r="EE6" s="4"/>
      <c r="EF6" s="4"/>
      <c r="EG6" s="4"/>
      <c r="EH6" s="4"/>
      <c r="EI6" s="4"/>
      <c r="EJ6" s="4"/>
      <c r="EK6" s="4"/>
      <c r="EL6" s="4"/>
      <c r="EM6" s="4"/>
      <c r="EN6" s="4"/>
      <c r="EO6" s="4"/>
      <c r="EP6" s="4"/>
      <c r="EQ6" s="4"/>
    </row>
    <row r="7" spans="1:147" x14ac:dyDescent="0.25">
      <c r="A7" s="6"/>
      <c r="B7" s="168"/>
      <c r="C7" s="168"/>
      <c r="D7" s="286"/>
      <c r="E7" s="159"/>
      <c r="F7" s="159"/>
      <c r="G7" s="159"/>
      <c r="H7" s="159"/>
      <c r="I7" s="159"/>
      <c r="J7" s="159"/>
      <c r="K7" s="159"/>
      <c r="L7" s="159"/>
      <c r="M7" s="159"/>
      <c r="N7" s="159"/>
      <c r="O7" s="159"/>
      <c r="P7" s="159"/>
      <c r="Q7" s="159"/>
      <c r="R7" s="159"/>
      <c r="S7" s="160"/>
      <c r="T7" s="159"/>
      <c r="U7" s="159"/>
      <c r="V7" s="159"/>
      <c r="W7" s="159"/>
      <c r="X7" s="159"/>
      <c r="Y7" s="159"/>
      <c r="Z7" s="159"/>
      <c r="AA7" s="159"/>
      <c r="AB7" s="148"/>
      <c r="AC7" s="159"/>
      <c r="AD7" s="159"/>
      <c r="AE7" s="159"/>
      <c r="AF7" s="159"/>
      <c r="AG7" s="159"/>
      <c r="AH7" s="159"/>
      <c r="AI7" s="159"/>
      <c r="AJ7" s="148"/>
      <c r="AK7" s="159"/>
      <c r="AL7" s="159"/>
      <c r="AM7" s="159"/>
      <c r="AN7" s="159"/>
      <c r="AO7" s="159"/>
      <c r="AP7" s="159"/>
      <c r="AQ7" s="159"/>
      <c r="AR7" s="148"/>
      <c r="AS7" s="159"/>
      <c r="AT7" s="159"/>
      <c r="AU7" s="159"/>
      <c r="AV7" s="159"/>
      <c r="AW7" s="159"/>
      <c r="AX7" s="159"/>
      <c r="AY7" s="159"/>
      <c r="AZ7" s="148"/>
      <c r="BA7" s="159"/>
      <c r="BB7" s="159"/>
      <c r="BC7" s="159"/>
      <c r="BD7" s="159"/>
      <c r="BE7" s="159"/>
      <c r="BF7" s="159"/>
      <c r="BG7" s="159"/>
      <c r="BH7" s="148"/>
      <c r="BI7" s="161"/>
      <c r="BJ7" s="161"/>
      <c r="BK7" s="161"/>
      <c r="BL7" s="148"/>
      <c r="BM7" s="161"/>
      <c r="BN7" s="161"/>
      <c r="BO7" s="161"/>
      <c r="DQ7" s="4"/>
      <c r="DR7" s="4"/>
      <c r="DS7" s="4"/>
      <c r="DT7" s="4"/>
      <c r="DU7" s="4"/>
      <c r="DV7" s="4"/>
      <c r="DW7" s="4"/>
      <c r="DX7" s="4"/>
      <c r="DY7" s="4"/>
      <c r="DZ7" s="4"/>
      <c r="EA7" s="4"/>
      <c r="EB7" s="4"/>
      <c r="EC7" s="4"/>
      <c r="ED7" s="4"/>
      <c r="EE7" s="4"/>
      <c r="EF7" s="4"/>
      <c r="EG7" s="4"/>
      <c r="EH7" s="4"/>
      <c r="EI7" s="4"/>
      <c r="EJ7" s="4"/>
      <c r="EK7" s="4"/>
      <c r="EL7" s="4"/>
      <c r="EM7" s="4"/>
      <c r="EN7" s="4"/>
      <c r="EO7" s="4"/>
      <c r="EP7" s="4"/>
      <c r="EQ7" s="4"/>
    </row>
    <row r="8" spans="1:147" x14ac:dyDescent="0.25">
      <c r="A8" s="6"/>
      <c r="C8" s="283" t="s">
        <v>267</v>
      </c>
      <c r="D8" s="284" t="s">
        <v>268</v>
      </c>
      <c r="E8" s="290">
        <f>E11/E12</f>
        <v>1</v>
      </c>
      <c r="F8" s="290">
        <f t="shared" ref="F8:BG8" si="0">F11/F12</f>
        <v>1.0488371050618304</v>
      </c>
      <c r="G8" s="290">
        <f t="shared" si="0"/>
        <v>1.1131804482503851</v>
      </c>
      <c r="H8" s="290">
        <f t="shared" si="0"/>
        <v>1.1134125254546174</v>
      </c>
      <c r="I8" s="290">
        <f t="shared" si="0"/>
        <v>1.1339758705385923</v>
      </c>
      <c r="J8" s="290">
        <f t="shared" si="0"/>
        <v>1.1477327804937449</v>
      </c>
      <c r="K8" s="290">
        <f t="shared" si="0"/>
        <v>1.1569966212474805</v>
      </c>
      <c r="L8" s="290">
        <f t="shared" si="0"/>
        <v>1.1596988010152978</v>
      </c>
      <c r="M8" s="290">
        <f t="shared" si="0"/>
        <v>1.1914899601258291</v>
      </c>
      <c r="N8" s="290">
        <f t="shared" si="0"/>
        <v>1.3524577973441398</v>
      </c>
      <c r="O8" s="290">
        <f t="shared" si="0"/>
        <v>1.3678440903217295</v>
      </c>
      <c r="P8" s="290">
        <f t="shared" si="0"/>
        <v>1.3418826150874312</v>
      </c>
      <c r="Q8" s="290">
        <f t="shared" si="0"/>
        <v>1.4262762093603829</v>
      </c>
      <c r="R8" s="290">
        <f t="shared" si="0"/>
        <v>1.4300670935476123</v>
      </c>
      <c r="S8" s="290"/>
      <c r="T8" s="290">
        <f t="shared" si="0"/>
        <v>1.4191886490455752</v>
      </c>
      <c r="U8" s="290">
        <f t="shared" si="0"/>
        <v>1.4914763957559087</v>
      </c>
      <c r="V8" s="290">
        <f t="shared" si="0"/>
        <v>1.6307122706849231</v>
      </c>
      <c r="W8" s="290">
        <f t="shared" si="0"/>
        <v>1.7569513682572742</v>
      </c>
      <c r="X8" s="290">
        <f t="shared" si="0"/>
        <v>1.8918222038888934</v>
      </c>
      <c r="Y8" s="290">
        <f t="shared" si="0"/>
        <v>2.116466561537953</v>
      </c>
      <c r="Z8" s="290">
        <f t="shared" si="0"/>
        <v>2.2653808798288773</v>
      </c>
      <c r="AA8" s="290">
        <f t="shared" si="0"/>
        <v>2.4460322977928071</v>
      </c>
      <c r="AB8" s="290"/>
      <c r="AC8" s="290">
        <f t="shared" si="0"/>
        <v>1.5113940607348209</v>
      </c>
      <c r="AD8" s="290">
        <f t="shared" si="0"/>
        <v>1.6778896216652319</v>
      </c>
      <c r="AE8" s="290">
        <f t="shared" si="0"/>
        <v>1.9968775897156394</v>
      </c>
      <c r="AF8" s="290">
        <f t="shared" si="0"/>
        <v>2.8385921066024071</v>
      </c>
      <c r="AG8" s="290">
        <f t="shared" si="0"/>
        <v>3.7135681966511682</v>
      </c>
      <c r="AH8" s="290">
        <f t="shared" si="0"/>
        <v>4.6668571964349388</v>
      </c>
      <c r="AI8" s="290">
        <f t="shared" si="0"/>
        <v>6.4120441026549644</v>
      </c>
      <c r="AJ8" s="290"/>
      <c r="AK8" s="290">
        <f t="shared" si="0"/>
        <v>1.5113972247248331</v>
      </c>
      <c r="AL8" s="290">
        <f t="shared" si="0"/>
        <v>1.6779072448089905</v>
      </c>
      <c r="AM8" s="290">
        <f t="shared" si="0"/>
        <v>1.9969315701719674</v>
      </c>
      <c r="AN8" s="290">
        <f t="shared" si="0"/>
        <v>2.678700168011908</v>
      </c>
      <c r="AO8" s="290">
        <f t="shared" si="0"/>
        <v>3.442721619867311</v>
      </c>
      <c r="AP8" s="290">
        <f t="shared" si="0"/>
        <v>4.0209430525713552</v>
      </c>
      <c r="AQ8" s="290">
        <f t="shared" si="0"/>
        <v>5.7751134012029457</v>
      </c>
      <c r="AR8" s="290"/>
      <c r="AS8" s="290">
        <f t="shared" si="0"/>
        <v>1.5294736679730074</v>
      </c>
      <c r="AT8" s="290">
        <f t="shared" si="0"/>
        <v>1.7542516583024639</v>
      </c>
      <c r="AU8" s="290">
        <f t="shared" si="0"/>
        <v>2.2667699940058923</v>
      </c>
      <c r="AV8" s="290">
        <f t="shared" si="0"/>
        <v>3.4319469472360522</v>
      </c>
      <c r="AW8" s="290">
        <f t="shared" si="0"/>
        <v>5.3817293449689085</v>
      </c>
      <c r="AX8" s="290">
        <f t="shared" si="0"/>
        <v>8.3735341954310982</v>
      </c>
      <c r="AY8" s="290">
        <f t="shared" si="0"/>
        <v>17.030313253413155</v>
      </c>
      <c r="AZ8" s="290"/>
      <c r="BA8" s="290">
        <f t="shared" si="0"/>
        <v>1.5294736679730074</v>
      </c>
      <c r="BB8" s="290">
        <f t="shared" si="0"/>
        <v>1.7542516583024639</v>
      </c>
      <c r="BC8" s="290">
        <f t="shared" si="0"/>
        <v>2.2667698062998047</v>
      </c>
      <c r="BD8" s="290">
        <f t="shared" si="0"/>
        <v>3.2700994089698479</v>
      </c>
      <c r="BE8" s="290">
        <f t="shared" si="0"/>
        <v>4.9992643984392942</v>
      </c>
      <c r="BF8" s="290">
        <f t="shared" si="0"/>
        <v>7.4759606402726986</v>
      </c>
      <c r="BG8" s="290">
        <f t="shared" si="0"/>
        <v>16.745982031858418</v>
      </c>
      <c r="BH8" s="289"/>
      <c r="BI8" s="289"/>
      <c r="BJ8" s="289"/>
      <c r="BK8" s="289"/>
      <c r="BL8" s="289"/>
      <c r="BM8" s="289"/>
      <c r="BN8" s="289"/>
      <c r="BO8" s="289"/>
      <c r="DQ8" s="4"/>
      <c r="DR8" s="4"/>
      <c r="DS8" s="4"/>
      <c r="DT8" s="4"/>
      <c r="DU8" s="4"/>
      <c r="DV8" s="4"/>
      <c r="DW8" s="4"/>
      <c r="DX8" s="4"/>
      <c r="DY8" s="4"/>
      <c r="DZ8" s="4"/>
      <c r="EA8" s="4"/>
      <c r="EB8" s="4"/>
      <c r="EC8" s="4"/>
      <c r="ED8" s="4"/>
      <c r="EE8" s="4"/>
      <c r="EF8" s="4"/>
      <c r="EG8" s="4"/>
      <c r="EH8" s="4"/>
      <c r="EI8" s="4"/>
      <c r="EJ8" s="4"/>
      <c r="EK8" s="4"/>
      <c r="EL8" s="4"/>
      <c r="EM8" s="4"/>
      <c r="EN8" s="4"/>
      <c r="EO8" s="4"/>
      <c r="EP8" s="4"/>
      <c r="EQ8" s="4"/>
    </row>
    <row r="9" spans="1:147" x14ac:dyDescent="0.25">
      <c r="A9" s="6"/>
      <c r="C9" s="283" t="s">
        <v>278</v>
      </c>
      <c r="D9" s="284" t="s">
        <v>268</v>
      </c>
      <c r="E9" s="290">
        <f>E14/E11</f>
        <v>1</v>
      </c>
      <c r="F9" s="290">
        <f t="shared" ref="F9:BG9" si="1">F14/F11</f>
        <v>0.95917553722567128</v>
      </c>
      <c r="G9" s="290">
        <f t="shared" si="1"/>
        <v>0.88619884902322577</v>
      </c>
      <c r="H9" s="290">
        <f t="shared" si="1"/>
        <v>0.92340639888456211</v>
      </c>
      <c r="I9" s="290">
        <f t="shared" si="1"/>
        <v>0.92651475909623027</v>
      </c>
      <c r="J9" s="290">
        <f t="shared" si="1"/>
        <v>0.9350976768194037</v>
      </c>
      <c r="K9" s="290">
        <f t="shared" si="1"/>
        <v>0.93269184233178037</v>
      </c>
      <c r="L9" s="290">
        <f t="shared" si="1"/>
        <v>0.93770210219580075</v>
      </c>
      <c r="M9" s="290">
        <f t="shared" si="1"/>
        <v>0.92739323816285635</v>
      </c>
      <c r="N9" s="290">
        <f t="shared" si="1"/>
        <v>0.85918185345213283</v>
      </c>
      <c r="O9" s="290">
        <f t="shared" si="1"/>
        <v>0.85906026126327217</v>
      </c>
      <c r="P9" s="290">
        <f t="shared" si="1"/>
        <v>0.86610214137668806</v>
      </c>
      <c r="Q9" s="290">
        <f t="shared" si="1"/>
        <v>0.83867274300765571</v>
      </c>
      <c r="R9" s="290">
        <f t="shared" si="1"/>
        <v>0.83482205907547569</v>
      </c>
      <c r="S9" s="290"/>
      <c r="T9" s="290">
        <f t="shared" si="1"/>
        <v>0.8487303227201336</v>
      </c>
      <c r="U9" s="290">
        <f t="shared" si="1"/>
        <v>0.82316463921318872</v>
      </c>
      <c r="V9" s="290">
        <f t="shared" si="1"/>
        <v>0.76918877229481397</v>
      </c>
      <c r="W9" s="290">
        <f t="shared" si="1"/>
        <v>0.72703520953944789</v>
      </c>
      <c r="X9" s="290">
        <f t="shared" si="1"/>
        <v>0.67819542957854595</v>
      </c>
      <c r="Y9" s="290">
        <f t="shared" si="1"/>
        <v>0.63301871735911652</v>
      </c>
      <c r="Z9" s="290">
        <f t="shared" si="1"/>
        <v>0.594199135222237</v>
      </c>
      <c r="AA9" s="290">
        <f t="shared" si="1"/>
        <v>0.56007362297151775</v>
      </c>
      <c r="AB9" s="290"/>
      <c r="AC9" s="290">
        <f t="shared" si="1"/>
        <v>0.8143828965823291</v>
      </c>
      <c r="AD9" s="290">
        <f t="shared" si="1"/>
        <v>0.746826195905538</v>
      </c>
      <c r="AE9" s="290">
        <f t="shared" si="1"/>
        <v>0.68448502526672983</v>
      </c>
      <c r="AF9" s="290">
        <f t="shared" si="1"/>
        <v>0.61525011944071806</v>
      </c>
      <c r="AG9" s="290">
        <f t="shared" si="1"/>
        <v>0.55769050484497051</v>
      </c>
      <c r="AH9" s="290">
        <f t="shared" si="1"/>
        <v>0.49582471956064322</v>
      </c>
      <c r="AI9" s="290">
        <f t="shared" si="1"/>
        <v>0.44818179191256574</v>
      </c>
      <c r="AJ9" s="290"/>
      <c r="AK9" s="290">
        <f t="shared" si="1"/>
        <v>0.8143828965823291</v>
      </c>
      <c r="AL9" s="290">
        <f t="shared" si="1"/>
        <v>0.746826195905538</v>
      </c>
      <c r="AM9" s="290">
        <f t="shared" si="1"/>
        <v>0.68448502526672983</v>
      </c>
      <c r="AN9" s="290">
        <f t="shared" si="1"/>
        <v>0.61525011944071806</v>
      </c>
      <c r="AO9" s="290">
        <f t="shared" si="1"/>
        <v>0.55769050484497051</v>
      </c>
      <c r="AP9" s="290">
        <f t="shared" si="1"/>
        <v>0.49582471956064322</v>
      </c>
      <c r="AQ9" s="290">
        <f t="shared" si="1"/>
        <v>0.44818179191256574</v>
      </c>
      <c r="AR9" s="290"/>
      <c r="AS9" s="290">
        <f t="shared" si="1"/>
        <v>0.80708056818295382</v>
      </c>
      <c r="AT9" s="290">
        <f t="shared" si="1"/>
        <v>0.7243894900877007</v>
      </c>
      <c r="AU9" s="290">
        <f t="shared" si="1"/>
        <v>0.64674606620556596</v>
      </c>
      <c r="AV9" s="290">
        <f t="shared" si="1"/>
        <v>0.55710771261877257</v>
      </c>
      <c r="AW9" s="290">
        <f t="shared" si="1"/>
        <v>0.47468100043804079</v>
      </c>
      <c r="AX9" s="290">
        <f t="shared" si="1"/>
        <v>0.42060310427385156</v>
      </c>
      <c r="AY9" s="290">
        <f t="shared" si="1"/>
        <v>0.38564517477639837</v>
      </c>
      <c r="AZ9" s="290"/>
      <c r="BA9" s="290">
        <f t="shared" si="1"/>
        <v>0.80708056818295382</v>
      </c>
      <c r="BB9" s="290">
        <f t="shared" si="1"/>
        <v>0.7243894900877007</v>
      </c>
      <c r="BC9" s="290">
        <f t="shared" si="1"/>
        <v>0.64674606620556596</v>
      </c>
      <c r="BD9" s="290">
        <f t="shared" si="1"/>
        <v>0.55710771261877257</v>
      </c>
      <c r="BE9" s="290">
        <f t="shared" si="1"/>
        <v>0.47468100043804079</v>
      </c>
      <c r="BF9" s="290">
        <f t="shared" si="1"/>
        <v>0.42060310427385156</v>
      </c>
      <c r="BG9" s="290">
        <f t="shared" si="1"/>
        <v>0.38564517477639837</v>
      </c>
      <c r="BH9" s="289"/>
      <c r="BI9" s="289"/>
      <c r="BJ9" s="289"/>
      <c r="BK9" s="289"/>
      <c r="BL9" s="289"/>
      <c r="BM9" s="289"/>
      <c r="BN9" s="289"/>
      <c r="BO9" s="289"/>
      <c r="DQ9" s="4"/>
      <c r="DR9" s="4"/>
      <c r="DS9" s="4"/>
      <c r="DT9" s="4"/>
      <c r="DU9" s="4"/>
      <c r="DV9" s="4"/>
      <c r="DW9" s="4"/>
      <c r="DX9" s="4"/>
      <c r="DY9" s="4"/>
      <c r="DZ9" s="4"/>
      <c r="EA9" s="4"/>
      <c r="EB9" s="4"/>
      <c r="EC9" s="4"/>
      <c r="ED9" s="4"/>
      <c r="EE9" s="4"/>
      <c r="EF9" s="4"/>
      <c r="EG9" s="4"/>
      <c r="EH9" s="4"/>
      <c r="EI9" s="4"/>
      <c r="EJ9" s="4"/>
      <c r="EK9" s="4"/>
      <c r="EL9" s="4"/>
      <c r="EM9" s="4"/>
      <c r="EN9" s="4"/>
      <c r="EO9" s="4"/>
      <c r="EP9" s="4"/>
      <c r="EQ9" s="4"/>
    </row>
    <row r="10" spans="1:147" x14ac:dyDescent="0.25">
      <c r="A10" s="6"/>
      <c r="C10" s="283" t="s">
        <v>279</v>
      </c>
      <c r="D10" s="284" t="s">
        <v>268</v>
      </c>
      <c r="E10" s="290">
        <f>E13/E11</f>
        <v>1</v>
      </c>
      <c r="F10" s="290">
        <f t="shared" ref="F10:BG10" si="2">F13/F11</f>
        <v>0.94928489504994618</v>
      </c>
      <c r="G10" s="290">
        <f t="shared" si="2"/>
        <v>0.88814055491179389</v>
      </c>
      <c r="H10" s="290">
        <f t="shared" si="2"/>
        <v>0.91534255829841438</v>
      </c>
      <c r="I10" s="290">
        <f t="shared" si="2"/>
        <v>0.92151777577986982</v>
      </c>
      <c r="J10" s="290">
        <f t="shared" si="2"/>
        <v>0.92465459185493271</v>
      </c>
      <c r="K10" s="290">
        <f t="shared" si="2"/>
        <v>0.93448399590186082</v>
      </c>
      <c r="L10" s="290">
        <f t="shared" si="2"/>
        <v>0.92362089716507056</v>
      </c>
      <c r="M10" s="290">
        <f t="shared" si="2"/>
        <v>0.90532100957912653</v>
      </c>
      <c r="N10" s="290">
        <f t="shared" si="2"/>
        <v>0.85288809377565988</v>
      </c>
      <c r="O10" s="290">
        <f t="shared" si="2"/>
        <v>0.82489899879593143</v>
      </c>
      <c r="P10" s="290">
        <f t="shared" si="2"/>
        <v>0.82682960333101641</v>
      </c>
      <c r="Q10" s="290">
        <f t="shared" si="2"/>
        <v>0.80222180725046088</v>
      </c>
      <c r="R10" s="290">
        <f t="shared" si="2"/>
        <v>0</v>
      </c>
      <c r="S10" s="290"/>
      <c r="T10" s="290">
        <f t="shared" si="2"/>
        <v>0.8184571234365422</v>
      </c>
      <c r="U10" s="290">
        <f t="shared" si="2"/>
        <v>0.7746662503846794</v>
      </c>
      <c r="V10" s="290">
        <f t="shared" si="2"/>
        <v>0.72181863582714434</v>
      </c>
      <c r="W10" s="290">
        <f t="shared" si="2"/>
        <v>0.68361078437241907</v>
      </c>
      <c r="X10" s="290">
        <f t="shared" si="2"/>
        <v>0.64033726155494197</v>
      </c>
      <c r="Y10" s="290">
        <f t="shared" si="2"/>
        <v>0.59641966815931113</v>
      </c>
      <c r="Z10" s="290">
        <f t="shared" si="2"/>
        <v>0.48301776501937194</v>
      </c>
      <c r="AA10" s="290">
        <f t="shared" si="2"/>
        <v>0.45678331666983335</v>
      </c>
      <c r="AB10" s="290"/>
      <c r="AC10" s="290">
        <f t="shared" si="2"/>
        <v>0.76664023702176776</v>
      </c>
      <c r="AD10" s="290">
        <f t="shared" si="2"/>
        <v>0.70527386205937725</v>
      </c>
      <c r="AE10" s="290">
        <f t="shared" si="2"/>
        <v>0.63673552229549091</v>
      </c>
      <c r="AF10" s="290">
        <f t="shared" si="2"/>
        <v>0.58566822885692515</v>
      </c>
      <c r="AG10" s="290">
        <f t="shared" si="2"/>
        <v>0.65449511816631623</v>
      </c>
      <c r="AH10" s="290">
        <f t="shared" si="2"/>
        <v>0.51780778898586477</v>
      </c>
      <c r="AI10" s="290">
        <f t="shared" si="2"/>
        <v>0.47315432087395876</v>
      </c>
      <c r="AJ10" s="290"/>
      <c r="AK10" s="290">
        <f t="shared" si="2"/>
        <v>0.7666384871723696</v>
      </c>
      <c r="AL10" s="290">
        <f t="shared" si="2"/>
        <v>0.70516324504250705</v>
      </c>
      <c r="AM10" s="290">
        <f t="shared" si="2"/>
        <v>0.63676842276981749</v>
      </c>
      <c r="AN10" s="290">
        <f t="shared" si="2"/>
        <v>0.59569597391834228</v>
      </c>
      <c r="AO10" s="290">
        <f t="shared" si="2"/>
        <v>0.54526187458823561</v>
      </c>
      <c r="AP10" s="290">
        <f t="shared" si="2"/>
        <v>0.42168950397024119</v>
      </c>
      <c r="AQ10" s="290">
        <f t="shared" si="2"/>
        <v>0.38363925132747267</v>
      </c>
      <c r="AR10" s="290"/>
      <c r="AS10" s="290">
        <f t="shared" si="2"/>
        <v>0.76108289674030538</v>
      </c>
      <c r="AT10" s="290">
        <f t="shared" si="2"/>
        <v>0.6873645384397753</v>
      </c>
      <c r="AU10" s="290">
        <f t="shared" si="2"/>
        <v>0.60477152872970963</v>
      </c>
      <c r="AV10" s="290">
        <f t="shared" si="2"/>
        <v>0.5452307604321025</v>
      </c>
      <c r="AW10" s="290">
        <f t="shared" si="2"/>
        <v>0.60010813976906296</v>
      </c>
      <c r="AX10" s="290">
        <f t="shared" si="2"/>
        <v>0.46844284836023675</v>
      </c>
      <c r="AY10" s="290">
        <f t="shared" si="2"/>
        <v>0.40593307640468457</v>
      </c>
      <c r="AZ10" s="290"/>
      <c r="BA10" s="290">
        <f t="shared" si="2"/>
        <v>0.76108289674030538</v>
      </c>
      <c r="BB10" s="290">
        <f t="shared" si="2"/>
        <v>0.6873645384397753</v>
      </c>
      <c r="BC10" s="290">
        <f t="shared" si="2"/>
        <v>0.60477780230469702</v>
      </c>
      <c r="BD10" s="290">
        <f t="shared" si="2"/>
        <v>0.5499921299593834</v>
      </c>
      <c r="BE10" s="290">
        <f t="shared" si="2"/>
        <v>0.48433738335235271</v>
      </c>
      <c r="BF10" s="290">
        <f t="shared" si="2"/>
        <v>0.36367476929511694</v>
      </c>
      <c r="BG10" s="290">
        <f t="shared" si="2"/>
        <v>0.31642722676355217</v>
      </c>
      <c r="BH10" s="289"/>
      <c r="BI10" s="289"/>
      <c r="BJ10" s="289"/>
      <c r="BK10" s="289"/>
      <c r="BL10" s="289"/>
      <c r="BM10" s="289"/>
      <c r="BN10" s="289"/>
      <c r="BO10" s="289"/>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row>
    <row r="11" spans="1:147" x14ac:dyDescent="0.25">
      <c r="A11" s="6"/>
      <c r="C11" s="288" t="s">
        <v>273</v>
      </c>
      <c r="D11" s="284" t="s">
        <v>268</v>
      </c>
      <c r="E11" s="290">
        <v>1</v>
      </c>
      <c r="F11" s="290">
        <v>1.0574764663287473</v>
      </c>
      <c r="G11" s="290">
        <v>1.1312756456673909</v>
      </c>
      <c r="H11" s="290">
        <v>1.170981173062998</v>
      </c>
      <c r="I11" s="290">
        <v>1.0826092203717115</v>
      </c>
      <c r="J11" s="290">
        <v>1.0971518223509533</v>
      </c>
      <c r="K11" s="290">
        <v>1.1065954622254406</v>
      </c>
      <c r="L11" s="290">
        <v>1.0773895727733527</v>
      </c>
      <c r="M11" s="290">
        <v>1.0663166787352161</v>
      </c>
      <c r="N11" s="290">
        <v>1.0958242819213131</v>
      </c>
      <c r="O11" s="290">
        <v>1.1200518947622495</v>
      </c>
      <c r="P11" s="290">
        <v>1.1549903451605117</v>
      </c>
      <c r="Q11" s="290">
        <v>1.2108375573256096</v>
      </c>
      <c r="R11" s="290">
        <v>1.2235193786322449</v>
      </c>
      <c r="S11" s="290"/>
      <c r="T11" s="290">
        <v>1.2108375573256096</v>
      </c>
      <c r="U11" s="290">
        <v>1.2488830212455151</v>
      </c>
      <c r="V11" s="290">
        <v>1.3520423682716323</v>
      </c>
      <c r="W11" s="290">
        <v>1.4493726975625041</v>
      </c>
      <c r="X11" s="290">
        <v>1.5537096068409386</v>
      </c>
      <c r="Y11" s="290">
        <v>1.6573608579756047</v>
      </c>
      <c r="Z11" s="290">
        <v>1.7592179205328298</v>
      </c>
      <c r="AA11" s="290">
        <v>1.8765790655491779</v>
      </c>
      <c r="AB11" s="290"/>
      <c r="AC11" s="290">
        <f>U11</f>
        <v>1.2488830212455151</v>
      </c>
      <c r="AD11" s="290">
        <f t="shared" ref="AD11:AI11" si="3">V11</f>
        <v>1.3520423682716323</v>
      </c>
      <c r="AE11" s="290">
        <f t="shared" si="3"/>
        <v>1.4493726975625041</v>
      </c>
      <c r="AF11" s="290">
        <f t="shared" si="3"/>
        <v>1.5537096068409386</v>
      </c>
      <c r="AG11" s="290">
        <f t="shared" si="3"/>
        <v>1.6573608579756047</v>
      </c>
      <c r="AH11" s="290">
        <f t="shared" si="3"/>
        <v>1.7592179205328298</v>
      </c>
      <c r="AI11" s="290">
        <f t="shared" si="3"/>
        <v>1.8765790655491779</v>
      </c>
      <c r="AJ11" s="290"/>
      <c r="AK11" s="290">
        <f>AC11</f>
        <v>1.2488830212455151</v>
      </c>
      <c r="AL11" s="290">
        <f t="shared" ref="AL11" si="4">AD11</f>
        <v>1.3520423682716323</v>
      </c>
      <c r="AM11" s="290">
        <f t="shared" ref="AM11" si="5">AE11</f>
        <v>1.4493726975625041</v>
      </c>
      <c r="AN11" s="290">
        <f t="shared" ref="AN11" si="6">AF11</f>
        <v>1.5537096068409386</v>
      </c>
      <c r="AO11" s="290">
        <f t="shared" ref="AO11" si="7">AG11</f>
        <v>1.6573608579756047</v>
      </c>
      <c r="AP11" s="290">
        <f t="shared" ref="AP11" si="8">AH11</f>
        <v>1.7592179205328298</v>
      </c>
      <c r="AQ11" s="290">
        <f t="shared" ref="AQ11" si="9">AI11</f>
        <v>1.8765790655491779</v>
      </c>
      <c r="AR11" s="290"/>
      <c r="AS11" s="290">
        <f>AK11</f>
        <v>1.2488830212455151</v>
      </c>
      <c r="AT11" s="290">
        <f t="shared" ref="AT11" si="10">AL11</f>
        <v>1.3520423682716323</v>
      </c>
      <c r="AU11" s="290">
        <f t="shared" ref="AU11" si="11">AM11</f>
        <v>1.4493726975625041</v>
      </c>
      <c r="AV11" s="290">
        <f t="shared" ref="AV11" si="12">AN11</f>
        <v>1.5537096068409386</v>
      </c>
      <c r="AW11" s="290">
        <f t="shared" ref="AW11" si="13">AO11</f>
        <v>1.6573608579756047</v>
      </c>
      <c r="AX11" s="290">
        <f t="shared" ref="AX11" si="14">AP11</f>
        <v>1.7592179205328298</v>
      </c>
      <c r="AY11" s="290">
        <f t="shared" ref="AY11" si="15">AQ11</f>
        <v>1.8765790655491779</v>
      </c>
      <c r="AZ11" s="290"/>
      <c r="BA11" s="290">
        <f>AS11</f>
        <v>1.2488830212455151</v>
      </c>
      <c r="BB11" s="290">
        <f t="shared" ref="BB11" si="16">AT11</f>
        <v>1.3520423682716323</v>
      </c>
      <c r="BC11" s="290">
        <f t="shared" ref="BC11" si="17">AU11</f>
        <v>1.4493726975625041</v>
      </c>
      <c r="BD11" s="290">
        <f t="shared" ref="BD11" si="18">AV11</f>
        <v>1.5537096068409386</v>
      </c>
      <c r="BE11" s="290">
        <f t="shared" ref="BE11" si="19">AW11</f>
        <v>1.6573608579756047</v>
      </c>
      <c r="BF11" s="290">
        <f t="shared" ref="BF11" si="20">AX11</f>
        <v>1.7592179205328298</v>
      </c>
      <c r="BG11" s="290">
        <f t="shared" ref="BG11" si="21">AY11</f>
        <v>1.8765790655491779</v>
      </c>
      <c r="BH11" s="289"/>
      <c r="BI11" s="289"/>
      <c r="BJ11" s="289"/>
      <c r="BK11" s="289"/>
      <c r="BL11" s="289"/>
      <c r="BM11" s="289"/>
      <c r="BN11" s="289"/>
      <c r="BO11" s="289"/>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row>
    <row r="12" spans="1:147" x14ac:dyDescent="0.25">
      <c r="A12" s="6"/>
      <c r="C12" s="288" t="s">
        <v>274</v>
      </c>
      <c r="D12" s="284" t="s">
        <v>268</v>
      </c>
      <c r="E12" s="290">
        <f>EmisijeTGP!E45/EmisijeTGP!$E45</f>
        <v>1</v>
      </c>
      <c r="F12" s="290">
        <f>EmisijeTGP!F45/EmisijeTGP!$E45</f>
        <v>1.0082370858403293</v>
      </c>
      <c r="G12" s="290">
        <f>EmisijeTGP!G45/EmisijeTGP!$E45</f>
        <v>1.016255403556042</v>
      </c>
      <c r="H12" s="290">
        <f>EmisijeTGP!H45/EmisijeTGP!$E45</f>
        <v>1.0517046883273338</v>
      </c>
      <c r="I12" s="290">
        <f>EmisijeTGP!I45/EmisijeTGP!$E45</f>
        <v>0.95470216650863671</v>
      </c>
      <c r="J12" s="290">
        <f>EmisijeTGP!J45/EmisijeTGP!$E45</f>
        <v>0.95592967369893178</v>
      </c>
      <c r="K12" s="290">
        <f>EmisijeTGP!K45/EmisijeTGP!$E45</f>
        <v>0.95643793759077966</v>
      </c>
      <c r="L12" s="290">
        <f>EmisijeTGP!L45/EmisijeTGP!$E45</f>
        <v>0.92902533988145486</v>
      </c>
      <c r="M12" s="290">
        <f>EmisijeTGP!M45/EmisijeTGP!$E45</f>
        <v>0.89494390588285455</v>
      </c>
      <c r="N12" s="290">
        <f>EmisijeTGP!N45/EmisijeTGP!$E45</f>
        <v>0.81024656301528564</v>
      </c>
      <c r="O12" s="290">
        <f>EmisijeTGP!O45/EmisijeTGP!$E45</f>
        <v>0.81884470802429177</v>
      </c>
      <c r="P12" s="290">
        <f>EmisijeTGP!P45/EmisijeTGP!$E45</f>
        <v>0.86072383096285776</v>
      </c>
      <c r="Q12" s="290">
        <f>EmisijeTGP!Q45/EmisijeTGP!$E45</f>
        <v>0.84895025898848353</v>
      </c>
      <c r="R12" s="290">
        <f>EmisijeTGP!R45/EmisijeTGP!$E45</f>
        <v>0.85556781507154467</v>
      </c>
      <c r="S12" s="290"/>
      <c r="T12" s="290">
        <f>EmisijeTGP!T45/EmisijeTGP!$E45</f>
        <v>0.85318999566401221</v>
      </c>
      <c r="U12" s="290">
        <f>EmisijeTGP!U45/EmisijeTGP!$E45</f>
        <v>0.83734682278532291</v>
      </c>
      <c r="V12" s="290">
        <f>EmisijeTGP!V45/EmisijeTGP!$E45</f>
        <v>0.82911154381867413</v>
      </c>
      <c r="W12" s="290">
        <f>EmisijeTGP!W45/EmisijeTGP!$E45</f>
        <v>0.82493615005413701</v>
      </c>
      <c r="X12" s="290">
        <f>EmisijeTGP!X45/EmisijeTGP!$E45</f>
        <v>0.82127675827415536</v>
      </c>
      <c r="Y12" s="290">
        <f>EmisijeTGP!Y45/EmisijeTGP!$E45</f>
        <v>0.78307916037722125</v>
      </c>
      <c r="Z12" s="290">
        <f>EmisijeTGP!Z45/EmisijeTGP!$E45</f>
        <v>0.77656606718854182</v>
      </c>
      <c r="AA12" s="290">
        <f>EmisijeTGP!AA45/EmisijeTGP!$E45</f>
        <v>0.76719308540713915</v>
      </c>
      <c r="AB12" s="290"/>
      <c r="AC12" s="290">
        <f>EmisijeTGP!AC45/EmisijeTGP!$E45</f>
        <v>0.82631198156113161</v>
      </c>
      <c r="AD12" s="290">
        <f>EmisijeTGP!AD45/EmisijeTGP!$E45</f>
        <v>0.80579935105015399</v>
      </c>
      <c r="AE12" s="290">
        <f>EmisijeTGP!AE45/EmisijeTGP!$E45</f>
        <v>0.72581950191994415</v>
      </c>
      <c r="AF12" s="290">
        <f>EmisijeTGP!AF45/EmisijeTGP!$E45</f>
        <v>0.54735219027316273</v>
      </c>
      <c r="AG12" s="290">
        <f>EmisijeTGP!AG45/EmisijeTGP!$E45</f>
        <v>0.44629875370814093</v>
      </c>
      <c r="AH12" s="290">
        <f>EmisijeTGP!AH45/EmisijeTGP!$E45</f>
        <v>0.37695987824026728</v>
      </c>
      <c r="AI12" s="290">
        <f>EmisijeTGP!AI45/EmisijeTGP!$E45</f>
        <v>0.2926647158855572</v>
      </c>
      <c r="AJ12" s="290"/>
      <c r="AK12" s="290">
        <f>EmisijeTGP!AK45/EmisijeTGP!$E45</f>
        <v>0.82631025174264716</v>
      </c>
      <c r="AL12" s="290">
        <f>EmisijeTGP!AL45/EmisijeTGP!$E45</f>
        <v>0.80579088769924589</v>
      </c>
      <c r="AM12" s="290">
        <f>EmisijeTGP!AM45/EmisijeTGP!$E45</f>
        <v>0.72579988178447707</v>
      </c>
      <c r="AN12" s="290">
        <f>EmisijeTGP!AN45/EmisijeTGP!$E45</f>
        <v>0.58002370903425116</v>
      </c>
      <c r="AO12" s="290">
        <f>EmisijeTGP!AO45/EmisijeTGP!$E45</f>
        <v>0.48141007057070229</v>
      </c>
      <c r="AP12" s="290">
        <f>EmisijeTGP!AP45/EmisijeTGP!$E45</f>
        <v>0.43751376170518669</v>
      </c>
      <c r="AQ12" s="290">
        <f>EmisijeTGP!AQ45/EmisijeTGP!$E45</f>
        <v>0.32494237518492536</v>
      </c>
      <c r="AR12" s="290"/>
      <c r="AS12" s="290">
        <f>EmisijeTGP!AS45/EmisijeTGP!$E45</f>
        <v>0.81654431024016538</v>
      </c>
      <c r="AT12" s="290">
        <f>EmisijeTGP!AT45/EmisijeTGP!$E45</f>
        <v>0.77072315244664646</v>
      </c>
      <c r="AU12" s="290">
        <f>EmisijeTGP!AU45/EmisijeTGP!$E45</f>
        <v>0.63939998385153163</v>
      </c>
      <c r="AV12" s="290">
        <f>EmisijeTGP!AV45/EmisijeTGP!$E45</f>
        <v>0.45271958766502257</v>
      </c>
      <c r="AW12" s="290">
        <f>EmisijeTGP!AW45/EmisijeTGP!$E45</f>
        <v>0.3079606482858494</v>
      </c>
      <c r="AX12" s="290">
        <f>EmisijeTGP!AX45/EmisijeTGP!$E45</f>
        <v>0.21009264182532655</v>
      </c>
      <c r="AY12" s="290">
        <f>EmisijeTGP!AY45/EmisijeTGP!$E45</f>
        <v>0.11019051955330772</v>
      </c>
      <c r="AZ12" s="290"/>
      <c r="BA12" s="290">
        <f>EmisijeTGP!BA45/EmisijeTGP!$E45</f>
        <v>0.81654431024016538</v>
      </c>
      <c r="BB12" s="290">
        <f>EmisijeTGP!BB45/EmisijeTGP!$E45</f>
        <v>0.77072315244664646</v>
      </c>
      <c r="BC12" s="290">
        <f>EmisijeTGP!BC45/EmisijeTGP!$E45</f>
        <v>0.63940003679880009</v>
      </c>
      <c r="BD12" s="290">
        <f>EmisijeTGP!BD45/EmisijeTGP!$E45</f>
        <v>0.47512610857612758</v>
      </c>
      <c r="BE12" s="290">
        <f>EmisijeTGP!BE45/EmisijeTGP!$E45</f>
        <v>0.33152094506003954</v>
      </c>
      <c r="BF12" s="290">
        <f>EmisijeTGP!BF45/EmisijeTGP!$E45</f>
        <v>0.23531663757778415</v>
      </c>
      <c r="BG12" s="290">
        <f>EmisijeTGP!BG45/EmisijeTGP!$E45</f>
        <v>0.11206145223248641</v>
      </c>
      <c r="BH12" s="289"/>
      <c r="BI12" s="289"/>
      <c r="BJ12" s="289"/>
      <c r="BK12" s="289"/>
      <c r="BL12" s="289"/>
      <c r="BM12" s="289"/>
      <c r="BN12" s="289"/>
      <c r="BO12" s="289"/>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row>
    <row r="13" spans="1:147" x14ac:dyDescent="0.25">
      <c r="A13" s="6"/>
      <c r="C13" s="288" t="s">
        <v>275</v>
      </c>
      <c r="D13" s="284" t="s">
        <v>268</v>
      </c>
      <c r="E13" s="290">
        <f>EnergetskaBilanca!E8/EnergetskaBilanca!$E$8</f>
        <v>1</v>
      </c>
      <c r="F13" s="290">
        <f>EnergetskaBilanca!F8/EnergetskaBilanca!$E$8</f>
        <v>1.0038464363566728</v>
      </c>
      <c r="G13" s="290">
        <f>EnergetskaBilanca!G8/EnergetskaBilanca!$E$8</f>
        <v>1.0047317797012345</v>
      </c>
      <c r="H13" s="290">
        <f>EnergetskaBilanca!H8/EnergetskaBilanca!$E$8</f>
        <v>1.0718489026707629</v>
      </c>
      <c r="I13" s="290">
        <f>EnergetskaBilanca!I8/EnergetskaBilanca!$E$8</f>
        <v>0.99764364079571843</v>
      </c>
      <c r="J13" s="290">
        <f>EnergetskaBilanca!J8/EnergetskaBilanca!$E$8</f>
        <v>1.0144864704988164</v>
      </c>
      <c r="K13" s="290">
        <f>EnergetskaBilanca!K8/EnergetskaBilanca!$E$8</f>
        <v>1.0340957493872964</v>
      </c>
      <c r="L13" s="290">
        <f>EnergetskaBilanca!L8/EnergetskaBilanca!$E$8</f>
        <v>0.99509952380121613</v>
      </c>
      <c r="M13" s="290">
        <f>EnergetskaBilanca!M8/EnergetskaBilanca!$E$8</f>
        <v>0.96535889212362691</v>
      </c>
      <c r="N13" s="290">
        <f>EnergetskaBilanca!N8/EnergetskaBilanca!$E$8</f>
        <v>0.93461548292095009</v>
      </c>
      <c r="O13" s="290">
        <f>EnergetskaBilanca!O8/EnergetskaBilanca!$E$8</f>
        <v>0.92392968658886565</v>
      </c>
      <c r="P13" s="290">
        <f>EnergetskaBilanca!P8/EnergetskaBilanca!$E$8</f>
        <v>0.95498020894021962</v>
      </c>
      <c r="Q13" s="290">
        <f>EnergetskaBilanca!Q8/EnergetskaBilanca!$E$8</f>
        <v>0.97136029352448405</v>
      </c>
      <c r="R13" s="290"/>
      <c r="S13" s="290"/>
      <c r="T13" s="290">
        <f>EnergetskaBilanca!T8/EnergetskaBilanca!$E$8</f>
        <v>0.99101862411764774</v>
      </c>
      <c r="U13" s="290">
        <f>EnergetskaBilanca!U8/EnergetskaBilanca!$E$8</f>
        <v>0.96746752723735308</v>
      </c>
      <c r="V13" s="290">
        <f>EnergetskaBilanca!V8/EnergetskaBilanca!$E$8</f>
        <v>0.97592937784633105</v>
      </c>
      <c r="W13" s="290">
        <f>EnergetskaBilanca!W8/EnergetskaBilanca!$E$8</f>
        <v>0.99080680662867238</v>
      </c>
      <c r="X13" s="290">
        <f>EnergetskaBilanca!X8/EnergetskaBilanca!$E$8</f>
        <v>0.9948981548961322</v>
      </c>
      <c r="Y13" s="290">
        <f>EnergetskaBilanca!Y8/EnergetskaBilanca!$E$8</f>
        <v>0.98848261293404127</v>
      </c>
      <c r="Z13" s="290">
        <f>EnergetskaBilanca!Z8/EnergetskaBilanca!$E$8</f>
        <v>0.84973350815779447</v>
      </c>
      <c r="AA13" s="290">
        <f>EnergetskaBilanca!AA8/EnergetskaBilanca!$E$8</f>
        <v>0.85719000955473001</v>
      </c>
      <c r="AB13" s="290"/>
      <c r="AC13" s="290">
        <f>EnergetskaBilanca!AC8/EnergetskaBilanca!$E$8</f>
        <v>0.95744397542012305</v>
      </c>
      <c r="AD13" s="290">
        <f>EnergetskaBilanca!AD8/EnergetskaBilanca!$E$8</f>
        <v>0.95356014273884093</v>
      </c>
      <c r="AE13" s="290">
        <f>EnergetskaBilanca!AE8/EnergetskaBilanca!$E$8</f>
        <v>0.92286708158328556</v>
      </c>
      <c r="AF13" s="290">
        <f>EnergetskaBilanca!AF8/EnergetskaBilanca!$E$8</f>
        <v>0.909958353596522</v>
      </c>
      <c r="AG13" s="290">
        <f>EnergetskaBilanca!AG8/EnergetskaBilanca!$E$8</f>
        <v>1.0847345905849706</v>
      </c>
      <c r="AH13" s="290">
        <f>EnergetskaBilanca!AH8/EnergetskaBilanca!$E$8</f>
        <v>0.91093674177541539</v>
      </c>
      <c r="AI13" s="290">
        <f>EnergetskaBilanca!AI8/EnergetskaBilanca!$E$8</f>
        <v>0.88791149332620933</v>
      </c>
      <c r="AJ13" s="290"/>
      <c r="AK13" s="290">
        <f>EnergetskaBilanca!AK8/EnergetskaBilanca!$E$8</f>
        <v>0.95744179006291996</v>
      </c>
      <c r="AL13" s="290">
        <f>EnergetskaBilanca!AL8/EnergetskaBilanca!$E$8</f>
        <v>0.95341058384538058</v>
      </c>
      <c r="AM13" s="290">
        <f>EnergetskaBilanca!AM8/EnergetskaBilanca!$E$8</f>
        <v>0.92291476663251149</v>
      </c>
      <c r="AN13" s="290">
        <f>EnergetskaBilanca!AN8/EnergetskaBilanca!$E$8</f>
        <v>0.92553855743339752</v>
      </c>
      <c r="AO13" s="290">
        <f>EnergetskaBilanca!AO8/EnergetskaBilanca!$E$8</f>
        <v>0.90369568828894475</v>
      </c>
      <c r="AP13" s="290">
        <f>EnergetskaBilanca!AP8/EnergetskaBilanca!$E$8</f>
        <v>0.74184373228504819</v>
      </c>
      <c r="AQ13" s="290">
        <f>EnergetskaBilanca!AQ8/EnergetskaBilanca!$E$8</f>
        <v>0.71992938776409487</v>
      </c>
      <c r="AR13" s="290"/>
      <c r="AS13" s="290">
        <f>EnergetskaBilanca!AS8/EnergetskaBilanca!$E$8</f>
        <v>0.950503507499321</v>
      </c>
      <c r="AT13" s="290">
        <f>EnergetskaBilanca!AT8/EnergetskaBilanca!$E$8</f>
        <v>0.92934597841805122</v>
      </c>
      <c r="AU13" s="290">
        <f>EnergetskaBilanca!AU8/EnergetskaBilanca!$E$8</f>
        <v>0.87653934200397876</v>
      </c>
      <c r="AV13" s="290">
        <f>EnergetskaBilanca!AV8/EnergetskaBilanca!$E$8</f>
        <v>0.84713027042854794</v>
      </c>
      <c r="AW13" s="290">
        <f>EnergetskaBilanca!AW8/EnergetskaBilanca!$E$8</f>
        <v>0.99459574140579832</v>
      </c>
      <c r="AX13" s="290">
        <f>EnergetskaBilanca!AX8/EnergetskaBilanca!$E$8</f>
        <v>0.82409305358077145</v>
      </c>
      <c r="AY13" s="290">
        <f>EnergetskaBilanca!AY8/EnergetskaBilanca!$E$8</f>
        <v>0.76176551319500596</v>
      </c>
      <c r="AZ13" s="290"/>
      <c r="BA13" s="290">
        <f>EnergetskaBilanca!BA8/EnergetskaBilanca!$E$8</f>
        <v>0.950503507499321</v>
      </c>
      <c r="BB13" s="290">
        <f>EnergetskaBilanca!BB8/EnergetskaBilanca!$E$8</f>
        <v>0.92934597841805122</v>
      </c>
      <c r="BC13" s="290">
        <f>EnergetskaBilanca!BC8/EnergetskaBilanca!$E$8</f>
        <v>0.8765484347522815</v>
      </c>
      <c r="BD13" s="290">
        <f>EnergetskaBilanca!BD8/EnergetskaBilanca!$E$8</f>
        <v>0.85452805600480408</v>
      </c>
      <c r="BE13" s="290">
        <f>EnergetskaBilanca!BE8/EnergetskaBilanca!$E$8</f>
        <v>0.80272182122251468</v>
      </c>
      <c r="BF13" s="290">
        <f>EnergetskaBilanca!BF8/EnergetskaBilanca!$E$8</f>
        <v>0.63978317138961227</v>
      </c>
      <c r="BG13" s="290">
        <f>EnergetskaBilanca!BG8/EnergetskaBilanca!$E$8</f>
        <v>0.59380070951426456</v>
      </c>
      <c r="BH13" s="289"/>
      <c r="BI13" s="289"/>
      <c r="BJ13" s="289"/>
      <c r="BK13" s="289"/>
      <c r="BL13" s="289"/>
      <c r="BM13" s="289"/>
      <c r="BN13" s="289"/>
      <c r="BO13" s="289"/>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row>
    <row r="14" spans="1:147" x14ac:dyDescent="0.25">
      <c r="A14" s="6"/>
      <c r="C14" s="288" t="s">
        <v>276</v>
      </c>
      <c r="D14" s="284" t="s">
        <v>268</v>
      </c>
      <c r="E14" s="290">
        <f>EnergetskaBilanca!E50/EnergetskaBilanca!$E$50</f>
        <v>1</v>
      </c>
      <c r="F14" s="290">
        <f>EnergetskaBilanca!F50/EnergetskaBilanca!$E$50</f>
        <v>1.0143055576943807</v>
      </c>
      <c r="G14" s="290">
        <f>EnergetskaBilanca!G50/EnergetskaBilanca!$E$50</f>
        <v>1.0025351751184484</v>
      </c>
      <c r="H14" s="290">
        <f>EnergetskaBilanca!H50/EnergetskaBilanca!$E$50</f>
        <v>1.0812915081797232</v>
      </c>
      <c r="I14" s="290">
        <f>EnergetskaBilanca!I50/EnergetskaBilanca!$E$50</f>
        <v>1.0030534210080539</v>
      </c>
      <c r="J14" s="290">
        <f>EnergetskaBilanca!J50/EnergetskaBilanca!$E$50</f>
        <v>1.0259441201985515</v>
      </c>
      <c r="K14" s="290">
        <f>EnergetskaBilanca!K50/EnergetskaBilanca!$E$50</f>
        <v>1.0321125603790342</v>
      </c>
      <c r="L14" s="290">
        <f>EnergetskaBilanca!L50/EnergetskaBilanca!$E$50</f>
        <v>1.0102704672734084</v>
      </c>
      <c r="M14" s="290">
        <f>EnergetskaBilanca!M50/EnergetskaBilanca!$E$50</f>
        <v>0.98889487759931416</v>
      </c>
      <c r="N14" s="290">
        <f>EnergetskaBilanca!N50/EnergetskaBilanca!$E$50</f>
        <v>0.94151233759900632</v>
      </c>
      <c r="O14" s="290">
        <f>EnergetskaBilanca!O50/EnergetskaBilanca!$E$50</f>
        <v>0.96219207334288115</v>
      </c>
      <c r="P14" s="290">
        <f>EnergetskaBilanca!P50/EnergetskaBilanca!$E$50</f>
        <v>1.0003396112129193</v>
      </c>
      <c r="Q14" s="290">
        <f>EnergetskaBilanca!Q50/EnergetskaBilanca!$E$50</f>
        <v>1.0154964555389585</v>
      </c>
      <c r="R14" s="290">
        <f>EnergetskaBilanca!R50/EnergetskaBilanca!$E$50</f>
        <v>1.0214209669885173</v>
      </c>
      <c r="S14" s="290"/>
      <c r="T14" s="290">
        <f>EnergetskaBilanca!T50/EnergetskaBilanca!$E$50</f>
        <v>1.0276745507906229</v>
      </c>
      <c r="U14" s="290">
        <f>EnergetskaBilanca!U50/EnergetskaBilanca!$E$50</f>
        <v>1.0280363416030416</v>
      </c>
      <c r="V14" s="290">
        <f>EnergetskaBilanca!V50/EnergetskaBilanca!$E$50</f>
        <v>1.0399758093414295</v>
      </c>
      <c r="W14" s="290">
        <f>EnergetskaBilanca!W50/EnergetskaBilanca!$E$50</f>
        <v>1.05374498287311</v>
      </c>
      <c r="X14" s="290">
        <f>EnergetskaBilanca!X50/EnergetskaBilanca!$E$50</f>
        <v>1.0537187542518041</v>
      </c>
      <c r="Y14" s="290">
        <f>EnergetskaBilanca!Y50/EnergetskaBilanca!$E$50</f>
        <v>1.0491404445169221</v>
      </c>
      <c r="Z14" s="290">
        <f>EnergetskaBilanca!Z50/EnergetskaBilanca!$E$50</f>
        <v>1.0453257670480696</v>
      </c>
      <c r="AA14" s="290">
        <f>EnergetskaBilanca!AA50/EnergetskaBilanca!$E$50</f>
        <v>1.0510224360346334</v>
      </c>
      <c r="AB14" s="290"/>
      <c r="AC14" s="290">
        <f>EnergetskaBilanca!AC50/EnergetskaBilanca!$E$50</f>
        <v>1.0170689723344131</v>
      </c>
      <c r="AD14" s="290">
        <f>EnergetskaBilanca!AD50/EnergetskaBilanca!$E$50</f>
        <v>1.0097406585994175</v>
      </c>
      <c r="AE14" s="290">
        <f>EnergetskaBilanca!AE50/EnergetskaBilanca!$E$50</f>
        <v>0.99207390751197899</v>
      </c>
      <c r="AF14" s="290">
        <f>EnergetskaBilanca!AF50/EnergetskaBilanca!$E$50</f>
        <v>0.95592002118507857</v>
      </c>
      <c r="AG14" s="290">
        <f>EnergetskaBilanca!AG50/EnergetskaBilanca!$E$50</f>
        <v>0.92429441359470854</v>
      </c>
      <c r="AH14" s="290">
        <f>EnergetskaBilanca!AH50/EnergetskaBilanca!$E$50</f>
        <v>0.87226373209424823</v>
      </c>
      <c r="AI14" s="290">
        <f>EnergetskaBilanca!AI50/EnergetskaBilanca!$E$50</f>
        <v>0.84104856826343866</v>
      </c>
      <c r="AJ14" s="290"/>
      <c r="AK14" s="290">
        <f>EnergetskaBilanca!AK50/EnergetskaBilanca!$E$50</f>
        <v>1.0170689723344131</v>
      </c>
      <c r="AL14" s="290">
        <f>EnergetskaBilanca!AL50/EnergetskaBilanca!$E$50</f>
        <v>1.0097406585994175</v>
      </c>
      <c r="AM14" s="290">
        <f>EnergetskaBilanca!AM50/EnergetskaBilanca!$E$50</f>
        <v>0.99207390751197899</v>
      </c>
      <c r="AN14" s="290">
        <f>EnergetskaBilanca!AN50/EnergetskaBilanca!$E$50</f>
        <v>0.95592002118507857</v>
      </c>
      <c r="AO14" s="290">
        <f>EnergetskaBilanca!AO50/EnergetskaBilanca!$E$50</f>
        <v>0.92429441359470854</v>
      </c>
      <c r="AP14" s="290">
        <f>EnergetskaBilanca!AP50/EnergetskaBilanca!$E$50</f>
        <v>0.87226373209424823</v>
      </c>
      <c r="AQ14" s="290">
        <f>EnergetskaBilanca!AQ50/EnergetskaBilanca!$E$50</f>
        <v>0.84104856826343866</v>
      </c>
      <c r="AR14" s="290"/>
      <c r="AS14" s="290">
        <f>EnergetskaBilanca!AS50/EnergetskaBilanca!$E$50</f>
        <v>1.0079492183808743</v>
      </c>
      <c r="AT14" s="290">
        <f>EnergetskaBilanca!AT50/EnergetskaBilanca!$E$50</f>
        <v>0.9794052817292549</v>
      </c>
      <c r="AU14" s="290">
        <f>EnergetskaBilanca!AU50/EnergetskaBilanca!$E$50</f>
        <v>0.93737609061429894</v>
      </c>
      <c r="AV14" s="290">
        <f>EnergetskaBilanca!AV50/EnergetskaBilanca!$E$50</f>
        <v>0.86558360514096766</v>
      </c>
      <c r="AW14" s="290">
        <f>EnergetskaBilanca!AW50/EnergetskaBilanca!$E$50</f>
        <v>0.78671771015070968</v>
      </c>
      <c r="AX14" s="290">
        <f>EnergetskaBilanca!AX50/EnergetskaBilanca!$E$50</f>
        <v>0.73993251847029806</v>
      </c>
      <c r="AY14" s="290">
        <f>EnergetskaBilanca!AY50/EnergetskaBilanca!$E$50</f>
        <v>0.72369366171544303</v>
      </c>
      <c r="AZ14" s="290"/>
      <c r="BA14" s="290">
        <f>EnergetskaBilanca!BA50/EnergetskaBilanca!$E$50</f>
        <v>1.0079492183808743</v>
      </c>
      <c r="BB14" s="290">
        <f>EnergetskaBilanca!BB50/EnergetskaBilanca!$E$50</f>
        <v>0.9794052817292549</v>
      </c>
      <c r="BC14" s="290">
        <f>EnergetskaBilanca!BC50/EnergetskaBilanca!$E$50</f>
        <v>0.93737609061429894</v>
      </c>
      <c r="BD14" s="290">
        <f>EnergetskaBilanca!BD50/EnergetskaBilanca!$E$50</f>
        <v>0.86558360514096766</v>
      </c>
      <c r="BE14" s="290">
        <f>EnergetskaBilanca!BE50/EnergetskaBilanca!$E$50</f>
        <v>0.78671771015070968</v>
      </c>
      <c r="BF14" s="290">
        <f>EnergetskaBilanca!BF50/EnergetskaBilanca!$E$50</f>
        <v>0.73993251847029806</v>
      </c>
      <c r="BG14" s="290">
        <f>EnergetskaBilanca!BG50/EnergetskaBilanca!$E$50</f>
        <v>0.72369366171544303</v>
      </c>
      <c r="BH14" s="289"/>
      <c r="BI14" s="289"/>
      <c r="BJ14" s="289"/>
      <c r="BK14" s="289"/>
      <c r="BL14" s="289"/>
      <c r="BM14" s="289"/>
      <c r="BN14" s="289"/>
      <c r="BO14" s="289"/>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row>
    <row r="15" spans="1:147" x14ac:dyDescent="0.25">
      <c r="A15" s="6"/>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row>
    <row r="16" spans="1:147" x14ac:dyDescent="0.25">
      <c r="A16" s="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row>
    <row r="17" spans="1:147" x14ac:dyDescent="0.25">
      <c r="A17" s="4"/>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row>
    <row r="18" spans="1:147" x14ac:dyDescent="0.25">
      <c r="A18" s="4"/>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row>
    <row r="19" spans="1:147" x14ac:dyDescent="0.25">
      <c r="A19" s="4"/>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row>
    <row r="20" spans="1:147" x14ac:dyDescent="0.25">
      <c r="A20" s="4"/>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row>
    <row r="21" spans="1:147" x14ac:dyDescent="0.25">
      <c r="A21" s="4"/>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row>
    <row r="22" spans="1:147" x14ac:dyDescent="0.25">
      <c r="A22" s="4"/>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row>
    <row r="23" spans="1:147" x14ac:dyDescent="0.25">
      <c r="A23" s="4"/>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row>
    <row r="24" spans="1:147" x14ac:dyDescent="0.25">
      <c r="A24" s="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row>
    <row r="25" spans="1:147" x14ac:dyDescent="0.25">
      <c r="A25" s="4"/>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row>
    <row r="26" spans="1:147" x14ac:dyDescent="0.25">
      <c r="A26" s="4"/>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row>
    <row r="27" spans="1:147" x14ac:dyDescent="0.25">
      <c r="A27" s="4"/>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row>
    <row r="28" spans="1:147" x14ac:dyDescent="0.25">
      <c r="A28" s="4"/>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row>
    <row r="29" spans="1:147" x14ac:dyDescent="0.25">
      <c r="A29" s="4"/>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row>
    <row r="30" spans="1:147" x14ac:dyDescent="0.25">
      <c r="A30" s="4"/>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row>
    <row r="31" spans="1:147" x14ac:dyDescent="0.25">
      <c r="A31" s="4"/>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row>
    <row r="32" spans="1:147" x14ac:dyDescent="0.25">
      <c r="A32" s="4"/>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row>
    <row r="33" spans="1:147" x14ac:dyDescent="0.25">
      <c r="A33" s="4"/>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row>
    <row r="34" spans="1:147" x14ac:dyDescent="0.25">
      <c r="A34" s="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row>
    <row r="35" spans="1:147" x14ac:dyDescent="0.25">
      <c r="A35" s="4"/>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row>
    <row r="36" spans="1:147" x14ac:dyDescent="0.25">
      <c r="A36" s="4"/>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row>
    <row r="37" spans="1:147" x14ac:dyDescent="0.25">
      <c r="A37" s="4"/>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row>
    <row r="38" spans="1:147" x14ac:dyDescent="0.25">
      <c r="A38" s="4"/>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row>
    <row r="39" spans="1:147" x14ac:dyDescent="0.25">
      <c r="A39" s="4"/>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row>
    <row r="40" spans="1:147" x14ac:dyDescent="0.25">
      <c r="A40" s="4"/>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row>
    <row r="41" spans="1:147" x14ac:dyDescent="0.25">
      <c r="A41" s="4"/>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row>
    <row r="42" spans="1:147" x14ac:dyDescent="0.25">
      <c r="A42" s="4"/>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row>
    <row r="43" spans="1:147" x14ac:dyDescent="0.25">
      <c r="A43" s="4"/>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row>
    <row r="44" spans="1:147" x14ac:dyDescent="0.25">
      <c r="A44" s="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row>
    <row r="45" spans="1:147" x14ac:dyDescent="0.25">
      <c r="A45" s="4"/>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row>
    <row r="46" spans="1:147" x14ac:dyDescent="0.25">
      <c r="A46" s="4"/>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row>
    <row r="47" spans="1:147" x14ac:dyDescent="0.25">
      <c r="A47" s="4"/>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row>
    <row r="48" spans="1:147" x14ac:dyDescent="0.25">
      <c r="A48" s="4"/>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row>
    <row r="49" spans="1:147" x14ac:dyDescent="0.25">
      <c r="A49" s="4"/>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row>
    <row r="50" spans="1:147" x14ac:dyDescent="0.25">
      <c r="A50" s="4"/>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row>
    <row r="51" spans="1:147" x14ac:dyDescent="0.25">
      <c r="A51" s="4"/>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row>
    <row r="52" spans="1:147" x14ac:dyDescent="0.25">
      <c r="A52" s="4"/>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row>
    <row r="53" spans="1:147" x14ac:dyDescent="0.25">
      <c r="A53" s="4"/>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row>
    <row r="54" spans="1:147" x14ac:dyDescent="0.25">
      <c r="A54" s="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row>
    <row r="55" spans="1:147" x14ac:dyDescent="0.25">
      <c r="A55" s="4"/>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row>
    <row r="56" spans="1:147" x14ac:dyDescent="0.25">
      <c r="A56" s="4"/>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row>
    <row r="57" spans="1:147" x14ac:dyDescent="0.25">
      <c r="A57" s="4"/>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row>
    <row r="58" spans="1:147" x14ac:dyDescent="0.25">
      <c r="A58" s="4"/>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row>
    <row r="59" spans="1:147" x14ac:dyDescent="0.25">
      <c r="A59" s="4"/>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row>
    <row r="60" spans="1:147" x14ac:dyDescent="0.25">
      <c r="A60" s="4"/>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row>
    <row r="61" spans="1:147" x14ac:dyDescent="0.25">
      <c r="A61" s="4"/>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row>
    <row r="62" spans="1:147" x14ac:dyDescent="0.25">
      <c r="A62" s="4"/>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row>
    <row r="63" spans="1:147" x14ac:dyDescent="0.25">
      <c r="A63" s="4"/>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row>
    <row r="64" spans="1:147" x14ac:dyDescent="0.25">
      <c r="A64" s="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row>
    <row r="65" spans="1:147" x14ac:dyDescent="0.25">
      <c r="A65" s="4"/>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row>
    <row r="66" spans="1:147" x14ac:dyDescent="0.25">
      <c r="A66" s="4"/>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row>
    <row r="67" spans="1:147" x14ac:dyDescent="0.25">
      <c r="A67" s="4"/>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row>
    <row r="68" spans="1:147" x14ac:dyDescent="0.25">
      <c r="A68" s="4"/>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row>
    <row r="69" spans="1:147" x14ac:dyDescent="0.25">
      <c r="A69" s="4"/>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row>
    <row r="70" spans="1:147" x14ac:dyDescent="0.25">
      <c r="A70" s="4"/>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row>
    <row r="71" spans="1:147" x14ac:dyDescent="0.25">
      <c r="A71" s="4"/>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row>
    <row r="72" spans="1:147" x14ac:dyDescent="0.25">
      <c r="A72" s="4"/>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row>
    <row r="73" spans="1:147" x14ac:dyDescent="0.25">
      <c r="A73" s="4"/>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row>
    <row r="74" spans="1:147" x14ac:dyDescent="0.25">
      <c r="A74" s="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row>
    <row r="75" spans="1:147" x14ac:dyDescent="0.25">
      <c r="A75" s="4"/>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row>
    <row r="76" spans="1:147" x14ac:dyDescent="0.25">
      <c r="A76" s="4"/>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row>
    <row r="77" spans="1:147" x14ac:dyDescent="0.25">
      <c r="A77" s="4"/>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row>
    <row r="78" spans="1:147" x14ac:dyDescent="0.25">
      <c r="A78" s="4"/>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row>
    <row r="79" spans="1:147" x14ac:dyDescent="0.25">
      <c r="A79" s="4"/>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row>
    <row r="80" spans="1:147" x14ac:dyDescent="0.25">
      <c r="A80" s="4"/>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row>
    <row r="81" spans="1:147" x14ac:dyDescent="0.25">
      <c r="A81" s="4"/>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row>
    <row r="82" spans="1:147" x14ac:dyDescent="0.25">
      <c r="A82" s="4"/>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row>
    <row r="83" spans="1:147" x14ac:dyDescent="0.25">
      <c r="A83" s="4"/>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row>
    <row r="84" spans="1:147" x14ac:dyDescent="0.25">
      <c r="A84" s="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row>
    <row r="85" spans="1:147" x14ac:dyDescent="0.25">
      <c r="A85" s="4"/>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row>
    <row r="86" spans="1:147" x14ac:dyDescent="0.25">
      <c r="A86" s="4"/>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row>
    <row r="87" spans="1:147" x14ac:dyDescent="0.25">
      <c r="A87" s="4"/>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row>
    <row r="88" spans="1:147" x14ac:dyDescent="0.25">
      <c r="A88" s="4"/>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row>
    <row r="89" spans="1:147" x14ac:dyDescent="0.25">
      <c r="A89" s="4"/>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row>
    <row r="90" spans="1:147" x14ac:dyDescent="0.25">
      <c r="A90" s="4"/>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row>
    <row r="91" spans="1:147" x14ac:dyDescent="0.25">
      <c r="A91" s="4"/>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row>
    <row r="92" spans="1:147" x14ac:dyDescent="0.25">
      <c r="A92" s="4"/>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row>
    <row r="93" spans="1:147" x14ac:dyDescent="0.25">
      <c r="A93" s="4"/>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row>
    <row r="94" spans="1:147" x14ac:dyDescent="0.25">
      <c r="A94" s="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row>
    <row r="95" spans="1:147" x14ac:dyDescent="0.25">
      <c r="A95" s="4"/>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row>
    <row r="96" spans="1:147" x14ac:dyDescent="0.25">
      <c r="A96" s="4"/>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row>
    <row r="97" spans="1:147" x14ac:dyDescent="0.25">
      <c r="A97" s="4"/>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row>
    <row r="98" spans="1:147" x14ac:dyDescent="0.25">
      <c r="A98" s="4"/>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row>
    <row r="99" spans="1:147" x14ac:dyDescent="0.25">
      <c r="A99" s="4"/>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row>
    <row r="100" spans="1:147" x14ac:dyDescent="0.25">
      <c r="A100" s="4"/>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row>
    <row r="101" spans="1:147" x14ac:dyDescent="0.25">
      <c r="A101" s="4"/>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row>
    <row r="102" spans="1:147" x14ac:dyDescent="0.25">
      <c r="A102" s="4"/>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row>
    <row r="103" spans="1:147" x14ac:dyDescent="0.25">
      <c r="A103" s="4"/>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row>
    <row r="104" spans="1:147" x14ac:dyDescent="0.25">
      <c r="A104" s="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row>
    <row r="105" spans="1:147" x14ac:dyDescent="0.25">
      <c r="A105" s="4"/>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row>
    <row r="106" spans="1:147" x14ac:dyDescent="0.25">
      <c r="A106" s="4"/>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row>
    <row r="107" spans="1:147" x14ac:dyDescent="0.25">
      <c r="A107" s="4"/>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row>
    <row r="108" spans="1:147" x14ac:dyDescent="0.25">
      <c r="A108" s="4"/>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row>
    <row r="109" spans="1:147" x14ac:dyDescent="0.25">
      <c r="A109" s="4"/>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row>
    <row r="110" spans="1:147" x14ac:dyDescent="0.25">
      <c r="A110" s="4"/>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row>
    <row r="111" spans="1:147" x14ac:dyDescent="0.25">
      <c r="A111" s="4"/>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s="285"/>
      <c r="CJ111" s="285"/>
      <c r="CK111" s="285"/>
      <c r="CL111" s="285"/>
      <c r="CM111" s="285"/>
      <c r="CN111" s="285"/>
      <c r="CO111" s="285"/>
      <c r="CP111" s="285"/>
      <c r="CQ111" s="285"/>
      <c r="CR111" s="285"/>
      <c r="CS111" s="285"/>
      <c r="CT111" s="285"/>
      <c r="CU111" s="285"/>
      <c r="CV111" s="285"/>
      <c r="CW111" s="285"/>
      <c r="CX111" s="285"/>
      <c r="CY111" s="285"/>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row>
    <row r="112" spans="1:147" x14ac:dyDescent="0.25">
      <c r="A112" s="4"/>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row>
    <row r="113" spans="1:147" x14ac:dyDescent="0.25">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row>
    <row r="114" spans="1:147" x14ac:dyDescent="0.25">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row>
    <row r="115" spans="1:147" x14ac:dyDescent="0.2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row>
    <row r="116" spans="1:147" x14ac:dyDescent="0.25">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row>
    <row r="117" spans="1:147" x14ac:dyDescent="0.25">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row>
    <row r="118" spans="1:147" x14ac:dyDescent="0.25">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row>
    <row r="119" spans="1:147" x14ac:dyDescent="0.25">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row>
    <row r="120" spans="1:147" x14ac:dyDescent="0.25">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EG120" s="4"/>
      <c r="EH120" s="4"/>
      <c r="EI120" s="4"/>
      <c r="EJ120" s="4"/>
      <c r="EK120" s="4"/>
      <c r="EL120" s="4"/>
      <c r="EM120" s="4"/>
      <c r="EN120" s="4"/>
      <c r="EO120" s="4"/>
      <c r="EP120" s="4"/>
      <c r="EQ120" s="4"/>
    </row>
    <row r="121" spans="1:147" x14ac:dyDescent="0.25">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row>
    <row r="122" spans="1:147" x14ac:dyDescent="0.25">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DQ122" s="4"/>
      <c r="DR122" s="4"/>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row>
    <row r="123" spans="1:147" x14ac:dyDescent="0.25">
      <c r="A123" s="4"/>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DQ123" s="4"/>
      <c r="DR123" s="4"/>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row>
    <row r="124" spans="1:147" x14ac:dyDescent="0.25">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row>
    <row r="125" spans="1:147" x14ac:dyDescent="0.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row>
    <row r="126" spans="1:147" x14ac:dyDescent="0.25">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row>
    <row r="127" spans="1:147" x14ac:dyDescent="0.25">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row>
    <row r="128" spans="1:147" x14ac:dyDescent="0.25">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row>
    <row r="129" spans="2:147" x14ac:dyDescent="0.25">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row>
    <row r="130" spans="2:147" x14ac:dyDescent="0.25">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row>
    <row r="131" spans="2:147" x14ac:dyDescent="0.25">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row>
    <row r="132" spans="2:147" x14ac:dyDescent="0.25">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row>
    <row r="133" spans="2:147" x14ac:dyDescent="0.25">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row>
    <row r="134" spans="2:147" x14ac:dyDescent="0.25">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row>
    <row r="135" spans="2:147" x14ac:dyDescent="0.2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row>
    <row r="136" spans="2:147" x14ac:dyDescent="0.25">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row>
    <row r="137" spans="2:147" x14ac:dyDescent="0.25">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row>
    <row r="138" spans="2:147" x14ac:dyDescent="0.25">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row>
    <row r="139" spans="2:147" x14ac:dyDescent="0.25">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row>
    <row r="140" spans="2:147" x14ac:dyDescent="0.25">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row>
    <row r="141" spans="2:147" x14ac:dyDescent="0.25">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row>
    <row r="142" spans="2:147" x14ac:dyDescent="0.25">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row>
    <row r="143" spans="2:147" x14ac:dyDescent="0.25">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row>
    <row r="144" spans="2:147" x14ac:dyDescent="0.25">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row>
    <row r="145" spans="2:86" x14ac:dyDescent="0.2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row>
    <row r="146" spans="2:86" x14ac:dyDescent="0.25">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row>
    <row r="147" spans="2:86" x14ac:dyDescent="0.25">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row>
    <row r="148" spans="2:86" x14ac:dyDescent="0.25">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row>
    <row r="149" spans="2:86" x14ac:dyDescent="0.25">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row>
    <row r="150" spans="2:86" x14ac:dyDescent="0.25">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row>
    <row r="151" spans="2:86" x14ac:dyDescent="0.25">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row>
    <row r="152" spans="2:86" x14ac:dyDescent="0.25">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row>
    <row r="153" spans="2:86" x14ac:dyDescent="0.25">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row>
    <row r="154" spans="2:86" x14ac:dyDescent="0.25">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row>
    <row r="155" spans="2:86" x14ac:dyDescent="0.2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row>
    <row r="156" spans="2:86" x14ac:dyDescent="0.25">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row>
    <row r="157" spans="2:86" x14ac:dyDescent="0.25">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row>
    <row r="158" spans="2:86" x14ac:dyDescent="0.25">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row>
    <row r="159" spans="2:86" x14ac:dyDescent="0.25">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row>
    <row r="160" spans="2:86" x14ac:dyDescent="0.25">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row>
    <row r="161" spans="1:86" x14ac:dyDescent="0.25">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row>
    <row r="162" spans="1:86" x14ac:dyDescent="0.25">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row>
    <row r="163" spans="1:86" x14ac:dyDescent="0.25">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row>
    <row r="164" spans="1:86" x14ac:dyDescent="0.25">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row>
    <row r="165" spans="1:86" x14ac:dyDescent="0.2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row>
    <row r="166" spans="1:86" x14ac:dyDescent="0.25">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row>
    <row r="167" spans="1:86" x14ac:dyDescent="0.25">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row>
    <row r="168" spans="1:86" x14ac:dyDescent="0.25">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row>
    <row r="169" spans="1:86" x14ac:dyDescent="0.25">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row>
    <row r="170" spans="1:86" x14ac:dyDescent="0.25">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row>
    <row r="171" spans="1:86" x14ac:dyDescent="0.25">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row>
    <row r="172" spans="1:86" x14ac:dyDescent="0.25">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row>
    <row r="173" spans="1:86" x14ac:dyDescent="0.25">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row>
    <row r="174" spans="1:86" x14ac:dyDescent="0.25">
      <c r="A174" s="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row>
    <row r="175" spans="1:86" x14ac:dyDescent="0.2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row>
    <row r="176" spans="1:86" x14ac:dyDescent="0.25">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row>
    <row r="177" spans="2:86" x14ac:dyDescent="0.25">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row>
    <row r="178" spans="2:86" x14ac:dyDescent="0.25">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row>
    <row r="179" spans="2:86" x14ac:dyDescent="0.25">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row>
    <row r="180" spans="2:86" x14ac:dyDescent="0.25">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row>
    <row r="181" spans="2:86" x14ac:dyDescent="0.25">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row>
    <row r="182" spans="2:86" x14ac:dyDescent="0.25">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row>
    <row r="183" spans="2:86" x14ac:dyDescent="0.25">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row>
    <row r="184" spans="2:86" x14ac:dyDescent="0.25">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row>
    <row r="185" spans="2:86" x14ac:dyDescent="0.2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row>
    <row r="186" spans="2:86" x14ac:dyDescent="0.25">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row>
    <row r="187" spans="2:86" x14ac:dyDescent="0.25">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row>
    <row r="188" spans="2:86" x14ac:dyDescent="0.25">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row>
    <row r="189" spans="2:86" x14ac:dyDescent="0.25">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row>
    <row r="190" spans="2:86" x14ac:dyDescent="0.25">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row>
    <row r="191" spans="2:86" x14ac:dyDescent="0.25">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row>
    <row r="192" spans="2:86" x14ac:dyDescent="0.25">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row>
    <row r="193" spans="2:86" x14ac:dyDescent="0.25">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row>
    <row r="194" spans="2:86" x14ac:dyDescent="0.25">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row>
    <row r="195" spans="2:86" x14ac:dyDescent="0.2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row>
    <row r="196" spans="2:86" x14ac:dyDescent="0.25">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row>
    <row r="197" spans="2:86" x14ac:dyDescent="0.25">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row>
    <row r="198" spans="2:86" x14ac:dyDescent="0.25">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row>
    <row r="199" spans="2:86" x14ac:dyDescent="0.25">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row>
    <row r="200" spans="2:86" x14ac:dyDescent="0.25">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row>
    <row r="201" spans="2:86" x14ac:dyDescent="0.25">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row>
    <row r="202" spans="2:86" x14ac:dyDescent="0.25">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row>
    <row r="203" spans="2:86" x14ac:dyDescent="0.25">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row>
    <row r="204" spans="2:86" x14ac:dyDescent="0.25">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row>
    <row r="205" spans="2:86" x14ac:dyDescent="0.2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row>
    <row r="206" spans="2:86" x14ac:dyDescent="0.25">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row>
    <row r="207" spans="2:86" x14ac:dyDescent="0.25">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row>
    <row r="208" spans="2:86" x14ac:dyDescent="0.25">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row>
    <row r="209" spans="2:86" x14ac:dyDescent="0.25">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row>
    <row r="210" spans="2:86" x14ac:dyDescent="0.25">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row>
    <row r="211" spans="2:86" x14ac:dyDescent="0.25">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row>
    <row r="212" spans="2:86" x14ac:dyDescent="0.25">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row>
    <row r="213" spans="2:86" x14ac:dyDescent="0.25">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row>
    <row r="214" spans="2:86" x14ac:dyDescent="0.25">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row>
    <row r="215" spans="2:86" x14ac:dyDescent="0.2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row>
    <row r="216" spans="2:86" x14ac:dyDescent="0.25">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row>
    <row r="217" spans="2:86" x14ac:dyDescent="0.25">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row>
    <row r="218" spans="2:86" x14ac:dyDescent="0.25">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row>
    <row r="219" spans="2:86" x14ac:dyDescent="0.25">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row>
    <row r="220" spans="2:86" x14ac:dyDescent="0.25">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row>
    <row r="221" spans="2:86" x14ac:dyDescent="0.25">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row>
    <row r="222" spans="2:86" x14ac:dyDescent="0.25">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row>
    <row r="223" spans="2:86" x14ac:dyDescent="0.25">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row>
    <row r="224" spans="2:86" x14ac:dyDescent="0.25">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row>
    <row r="225" spans="2:86" x14ac:dyDescent="0.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row>
    <row r="226" spans="2:86" x14ac:dyDescent="0.25">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row>
    <row r="227" spans="2:86" x14ac:dyDescent="0.25">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row>
    <row r="228" spans="2:86" x14ac:dyDescent="0.25">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row>
    <row r="229" spans="2:86" x14ac:dyDescent="0.25">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row>
    <row r="230" spans="2:86" x14ac:dyDescent="0.25">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row>
    <row r="231" spans="2:86" x14ac:dyDescent="0.25">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row>
    <row r="232" spans="2:86" x14ac:dyDescent="0.25">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row>
    <row r="233" spans="2:86" x14ac:dyDescent="0.25">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row>
    <row r="234" spans="2:86" x14ac:dyDescent="0.25">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row>
    <row r="235" spans="2:86" x14ac:dyDescent="0.2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row>
    <row r="236" spans="2:86" x14ac:dyDescent="0.25">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row>
    <row r="237" spans="2:86" x14ac:dyDescent="0.25">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row>
    <row r="238" spans="2:86" x14ac:dyDescent="0.25">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row>
    <row r="239" spans="2:86" x14ac:dyDescent="0.25">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row>
    <row r="240" spans="2:86" x14ac:dyDescent="0.25">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row>
    <row r="241" spans="2:86" x14ac:dyDescent="0.25">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row>
    <row r="242" spans="2:86" x14ac:dyDescent="0.25">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row>
    <row r="243" spans="2:86" x14ac:dyDescent="0.25">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row>
    <row r="244" spans="2:86" x14ac:dyDescent="0.25">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row>
    <row r="245" spans="2:86" x14ac:dyDescent="0.2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row>
    <row r="246" spans="2:86" x14ac:dyDescent="0.25">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row>
    <row r="247" spans="2:86" x14ac:dyDescent="0.25">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row>
    <row r="248" spans="2:86" x14ac:dyDescent="0.25">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row>
    <row r="249" spans="2:86" x14ac:dyDescent="0.25">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row>
    <row r="250" spans="2:86" x14ac:dyDescent="0.25">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row>
    <row r="251" spans="2:86" x14ac:dyDescent="0.25">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row>
    <row r="252" spans="2:86" x14ac:dyDescent="0.25">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row>
    <row r="253" spans="2:86" x14ac:dyDescent="0.25">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row>
    <row r="254" spans="2:86" x14ac:dyDescent="0.25">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row>
    <row r="255" spans="2:86" x14ac:dyDescent="0.2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row>
    <row r="256" spans="2:86" x14ac:dyDescent="0.25">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row>
    <row r="257" spans="2:86" x14ac:dyDescent="0.25">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row>
    <row r="258" spans="2:86" x14ac:dyDescent="0.25">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row>
    <row r="259" spans="2:86" x14ac:dyDescent="0.25">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row>
    <row r="260" spans="2:86" x14ac:dyDescent="0.25">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row>
    <row r="261" spans="2:86" x14ac:dyDescent="0.25">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row>
    <row r="262" spans="2:86" x14ac:dyDescent="0.25">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row>
    <row r="263" spans="2:86" x14ac:dyDescent="0.25">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row>
    <row r="264" spans="2:86" x14ac:dyDescent="0.25">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row>
    <row r="265" spans="2:86" x14ac:dyDescent="0.2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row>
    <row r="266" spans="2:86" x14ac:dyDescent="0.25">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row>
    <row r="267" spans="2:86" x14ac:dyDescent="0.25">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row>
    <row r="268" spans="2:86" x14ac:dyDescent="0.25">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row>
    <row r="269" spans="2:86" x14ac:dyDescent="0.25">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row>
    <row r="270" spans="2:86" x14ac:dyDescent="0.25">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row>
    <row r="271" spans="2:86" x14ac:dyDescent="0.25">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row>
    <row r="272" spans="2:86" x14ac:dyDescent="0.25">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row>
    <row r="273" spans="2:86" x14ac:dyDescent="0.25">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row>
    <row r="274" spans="2:86" x14ac:dyDescent="0.25">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row>
    <row r="275" spans="2:86" x14ac:dyDescent="0.2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row>
    <row r="276" spans="2:86" x14ac:dyDescent="0.25">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row>
    <row r="277" spans="2:86" x14ac:dyDescent="0.25">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row>
    <row r="278" spans="2:86" x14ac:dyDescent="0.25">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row>
    <row r="279" spans="2:86" x14ac:dyDescent="0.25">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row>
    <row r="280" spans="2:86" x14ac:dyDescent="0.25">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row>
    <row r="281" spans="2:86" x14ac:dyDescent="0.25">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row>
    <row r="282" spans="2:86" x14ac:dyDescent="0.25">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row>
    <row r="283" spans="2:86" x14ac:dyDescent="0.25">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row>
    <row r="284" spans="2:86" x14ac:dyDescent="0.25">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row>
    <row r="285" spans="2:86" x14ac:dyDescent="0.2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row>
    <row r="286" spans="2:86" x14ac:dyDescent="0.25">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row>
    <row r="287" spans="2:86" x14ac:dyDescent="0.25">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row>
    <row r="288" spans="2:86" x14ac:dyDescent="0.25">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row>
    <row r="289" spans="2:86" x14ac:dyDescent="0.25">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row>
    <row r="290" spans="2:86" x14ac:dyDescent="0.25">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row>
    <row r="291" spans="2:86" x14ac:dyDescent="0.25">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row>
    <row r="292" spans="2:86" x14ac:dyDescent="0.25">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row>
    <row r="293" spans="2:86" x14ac:dyDescent="0.25">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row>
    <row r="294" spans="2:86" x14ac:dyDescent="0.25">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row>
    <row r="295" spans="2:86" x14ac:dyDescent="0.2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row>
    <row r="296" spans="2:86" x14ac:dyDescent="0.25">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row>
    <row r="297" spans="2:86" x14ac:dyDescent="0.25">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row>
    <row r="298" spans="2:86" x14ac:dyDescent="0.25">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row>
    <row r="299" spans="2:86" x14ac:dyDescent="0.25">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row>
    <row r="300" spans="2:86" x14ac:dyDescent="0.25">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row>
    <row r="301" spans="2:86" x14ac:dyDescent="0.25">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row>
    <row r="302" spans="2:86" x14ac:dyDescent="0.25">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row>
    <row r="303" spans="2:86" x14ac:dyDescent="0.25">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row>
    <row r="304" spans="2:86" x14ac:dyDescent="0.25">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row>
    <row r="305" spans="2:86" x14ac:dyDescent="0.2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row>
    <row r="306" spans="2:86" x14ac:dyDescent="0.25">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row>
    <row r="307" spans="2:86" x14ac:dyDescent="0.25">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row>
    <row r="308" spans="2:86" x14ac:dyDescent="0.25">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row>
    <row r="309" spans="2:86" x14ac:dyDescent="0.25">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row>
    <row r="310" spans="2:86" x14ac:dyDescent="0.25">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row>
    <row r="311" spans="2:86" x14ac:dyDescent="0.25">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row>
    <row r="312" spans="2:86" x14ac:dyDescent="0.25">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row>
    <row r="313" spans="2:86" x14ac:dyDescent="0.25">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row>
    <row r="314" spans="2:86" x14ac:dyDescent="0.25">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row>
    <row r="315" spans="2:86" x14ac:dyDescent="0.2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row>
    <row r="316" spans="2:86" x14ac:dyDescent="0.25">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row>
    <row r="317" spans="2:86" x14ac:dyDescent="0.25">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row>
    <row r="318" spans="2:86" x14ac:dyDescent="0.25">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row>
    <row r="319" spans="2:86" x14ac:dyDescent="0.25">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row>
    <row r="320" spans="2:86" x14ac:dyDescent="0.25">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row>
    <row r="321" spans="2:86" x14ac:dyDescent="0.25">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row>
    <row r="322" spans="2:86" x14ac:dyDescent="0.25">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row>
    <row r="323" spans="2:86" x14ac:dyDescent="0.25">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row>
    <row r="324" spans="2:86" x14ac:dyDescent="0.25">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row>
    <row r="325" spans="2:86" x14ac:dyDescent="0.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row>
    <row r="326" spans="2:86" x14ac:dyDescent="0.25">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row>
    <row r="327" spans="2:86" x14ac:dyDescent="0.25">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row>
    <row r="328" spans="2:86" x14ac:dyDescent="0.25">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row>
    <row r="329" spans="2:86" x14ac:dyDescent="0.25">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row>
    <row r="330" spans="2:86" x14ac:dyDescent="0.25">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row>
    <row r="331" spans="2:86" x14ac:dyDescent="0.25">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row>
    <row r="332" spans="2:86" x14ac:dyDescent="0.25">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row>
    <row r="333" spans="2:86" x14ac:dyDescent="0.25">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row>
    <row r="334" spans="2:86" x14ac:dyDescent="0.25">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row>
    <row r="335" spans="2:86" x14ac:dyDescent="0.2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row>
    <row r="336" spans="2:86" x14ac:dyDescent="0.25">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row>
    <row r="337" spans="2:86" x14ac:dyDescent="0.25">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row>
    <row r="338" spans="2:86" x14ac:dyDescent="0.25">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20"/>
  <sheetViews>
    <sheetView topLeftCell="Z1" zoomScale="120" zoomScaleNormal="120" workbookViewId="0">
      <selection activeCell="Z12" sqref="Z12"/>
    </sheetView>
  </sheetViews>
  <sheetFormatPr defaultRowHeight="15" x14ac:dyDescent="0.25"/>
  <cols>
    <col min="1" max="1" width="3.7109375" customWidth="1"/>
    <col min="2" max="2" width="16.140625" customWidth="1"/>
    <col min="3" max="3" width="18.5703125" customWidth="1"/>
    <col min="4" max="7" width="9.140625" customWidth="1"/>
    <col min="16" max="16" width="9.5703125" bestFit="1" customWidth="1"/>
    <col min="33" max="36" width="0" hidden="1" customWidth="1"/>
    <col min="38" max="41" width="0" hidden="1" customWidth="1"/>
    <col min="43" max="44" width="0" hidden="1" customWidth="1"/>
    <col min="46" max="47" width="0" hidden="1" customWidth="1"/>
    <col min="49" max="49" width="0" hidden="1" customWidth="1"/>
    <col min="51" max="51" width="0" hidden="1" customWidth="1"/>
    <col min="53" max="53" width="0" hidden="1" customWidth="1"/>
  </cols>
  <sheetData>
    <row r="1" spans="1:57" ht="93" customHeight="1" x14ac:dyDescent="0.25">
      <c r="A1" s="10"/>
      <c r="B1" s="10"/>
      <c r="C1" s="10"/>
      <c r="D1" s="10"/>
      <c r="E1" s="10"/>
      <c r="F1" s="10"/>
      <c r="G1" s="10"/>
      <c r="H1" s="10"/>
      <c r="I1" s="10"/>
      <c r="J1" s="10"/>
      <c r="K1" s="10"/>
    </row>
    <row r="3" spans="1:57" ht="16.5" thickBot="1" x14ac:dyDescent="0.3">
      <c r="A3" s="22"/>
      <c r="B3" s="188" t="s">
        <v>142</v>
      </c>
      <c r="C3" s="189"/>
      <c r="I3" s="22"/>
      <c r="J3" s="22"/>
      <c r="K3" s="22"/>
      <c r="L3" s="22"/>
      <c r="M3" s="22"/>
      <c r="N3" s="22"/>
      <c r="O3" s="22"/>
      <c r="Q3" s="22"/>
      <c r="R3" s="22"/>
      <c r="S3" s="22"/>
      <c r="T3" s="22"/>
      <c r="U3" s="22"/>
      <c r="V3" s="22"/>
      <c r="W3" s="22"/>
      <c r="X3" s="22"/>
      <c r="Y3" s="22"/>
      <c r="Z3" s="22"/>
      <c r="AA3" s="22"/>
      <c r="AB3" s="22"/>
    </row>
    <row r="4" spans="1:57" ht="17.25" thickTop="1" thickBot="1" x14ac:dyDescent="0.3">
      <c r="A4" s="22"/>
      <c r="B4" s="188"/>
      <c r="C4" s="190" t="s">
        <v>145</v>
      </c>
      <c r="I4" s="22"/>
      <c r="J4" s="22"/>
      <c r="K4" s="22"/>
      <c r="L4" s="22"/>
      <c r="M4" s="22"/>
      <c r="N4" s="22"/>
      <c r="O4" s="22"/>
      <c r="Q4" s="22"/>
      <c r="R4" s="22"/>
      <c r="S4" s="22"/>
      <c r="T4" s="22"/>
      <c r="U4" s="22"/>
      <c r="V4" s="22"/>
      <c r="W4" s="22"/>
      <c r="X4" s="22"/>
      <c r="Y4" s="22"/>
      <c r="Z4" s="22"/>
      <c r="AA4" s="22"/>
      <c r="AB4" s="22"/>
    </row>
    <row r="5" spans="1:57" ht="15" customHeight="1" thickTop="1" x14ac:dyDescent="0.25">
      <c r="A5" s="22"/>
      <c r="B5" s="235" t="s">
        <v>143</v>
      </c>
      <c r="C5" s="244" t="s">
        <v>132</v>
      </c>
      <c r="Q5" s="22"/>
      <c r="R5" s="22"/>
      <c r="S5" s="22"/>
      <c r="T5" s="22"/>
      <c r="U5" s="22"/>
      <c r="V5" s="22"/>
      <c r="W5" s="22"/>
      <c r="X5" s="22"/>
      <c r="Y5" s="22"/>
      <c r="Z5" s="22"/>
      <c r="AA5" s="22"/>
      <c r="AB5" s="22"/>
    </row>
    <row r="6" spans="1:57" ht="26.25" thickBot="1" x14ac:dyDescent="0.3">
      <c r="A6" s="22"/>
      <c r="B6" s="236" t="s">
        <v>144</v>
      </c>
      <c r="C6" s="245">
        <v>46</v>
      </c>
      <c r="L6" s="22"/>
      <c r="M6" s="22"/>
      <c r="N6" s="22"/>
      <c r="O6" s="22"/>
      <c r="Q6" s="22"/>
      <c r="R6" s="22"/>
      <c r="S6" s="22"/>
      <c r="T6" s="22"/>
      <c r="U6" s="22"/>
      <c r="V6" s="22"/>
      <c r="W6" s="22"/>
      <c r="X6" s="22"/>
      <c r="Y6" s="22"/>
      <c r="Z6" s="22"/>
      <c r="AA6" s="22"/>
      <c r="AB6" s="22"/>
    </row>
    <row r="7" spans="1:57" ht="15" customHeight="1" thickTop="1" x14ac:dyDescent="0.25">
      <c r="L7" s="22"/>
      <c r="M7" s="22"/>
      <c r="N7" s="22"/>
      <c r="O7" s="22"/>
      <c r="P7" s="22"/>
      <c r="Q7" s="22"/>
      <c r="R7" s="22"/>
      <c r="S7" s="22"/>
      <c r="T7" s="22"/>
      <c r="U7" s="22"/>
      <c r="V7" s="22"/>
      <c r="W7" s="22"/>
      <c r="X7" s="22"/>
      <c r="Y7" s="22"/>
      <c r="Z7" s="22"/>
      <c r="AA7" s="22"/>
      <c r="AB7" s="22"/>
    </row>
    <row r="8" spans="1:57" ht="15" customHeight="1" x14ac:dyDescent="0.25">
      <c r="A8" s="22"/>
      <c r="B8" s="229" t="str">
        <f ca="1">INDIRECT(ADDRESS($C$6,2,,,C5))&amp;IF(INDIRECT(ADDRESS($C$6,2,,,C5))="","",",")</f>
        <v>Emisije TGP - skupaj ETS in neETS,</v>
      </c>
      <c r="R8" s="281"/>
      <c r="AC8" s="113"/>
    </row>
    <row r="9" spans="1:57" ht="15.75" thickBot="1" x14ac:dyDescent="0.3">
      <c r="A9" s="22"/>
      <c r="B9" s="229" t="str">
        <f ca="1">INDIRECT(ADDRESS($C$6,3,,,C5))</f>
        <v>Skupaj emisije z LULUCF</v>
      </c>
      <c r="F9" s="230"/>
      <c r="G9" s="230"/>
      <c r="H9" s="230"/>
      <c r="I9" s="230"/>
      <c r="J9" s="230"/>
      <c r="K9" s="230"/>
      <c r="L9" s="230"/>
      <c r="M9" s="230"/>
      <c r="N9" s="230"/>
      <c r="O9" s="230"/>
      <c r="P9" s="230"/>
      <c r="Q9" s="230"/>
      <c r="R9" s="230"/>
      <c r="S9" s="230"/>
      <c r="T9" s="230"/>
      <c r="U9" s="230"/>
      <c r="V9" s="230"/>
      <c r="W9" s="230"/>
      <c r="X9" s="230"/>
      <c r="Y9" s="230"/>
      <c r="Z9" s="230"/>
      <c r="AA9" s="230"/>
      <c r="AB9" s="230"/>
      <c r="AC9" s="113"/>
    </row>
    <row r="10" spans="1:57" ht="15.75" thickTop="1" x14ac:dyDescent="0.25">
      <c r="D10" s="230"/>
      <c r="E10" s="230"/>
      <c r="F10" s="230"/>
      <c r="G10" s="230"/>
      <c r="H10" s="230"/>
      <c r="I10" s="230"/>
      <c r="J10" s="230"/>
      <c r="K10" s="230"/>
      <c r="L10" s="230"/>
      <c r="M10" s="230"/>
      <c r="N10" s="230"/>
      <c r="O10" s="230"/>
      <c r="P10" s="230"/>
      <c r="Q10" s="230"/>
      <c r="R10" s="230"/>
      <c r="S10" s="230"/>
      <c r="T10" s="230"/>
      <c r="U10" s="230"/>
      <c r="V10" s="249"/>
      <c r="W10" s="230"/>
      <c r="X10" s="249"/>
      <c r="Y10" s="230"/>
      <c r="Z10" s="249"/>
      <c r="AA10" s="113"/>
    </row>
    <row r="11" spans="1:57" x14ac:dyDescent="0.25">
      <c r="A11" s="233"/>
      <c r="C11" s="231" t="str">
        <f ca="1">INDIRECT(ADDRESS($C$6,4,,,C5))</f>
        <v>[kt CO2 ekv]</v>
      </c>
      <c r="D11" s="228">
        <f t="shared" ref="D11:P11" ca="1" si="0">INDIRECT(ADDRESS(6,D$42,,,$C$5))</f>
        <v>2005</v>
      </c>
      <c r="E11" s="228">
        <f t="shared" ca="1" si="0"/>
        <v>2006</v>
      </c>
      <c r="F11" s="228">
        <f t="shared" ca="1" si="0"/>
        <v>2007</v>
      </c>
      <c r="G11" s="228">
        <f t="shared" ca="1" si="0"/>
        <v>2008</v>
      </c>
      <c r="H11" s="228">
        <f t="shared" ca="1" si="0"/>
        <v>2009</v>
      </c>
      <c r="I11" s="228">
        <f t="shared" ca="1" si="0"/>
        <v>2010</v>
      </c>
      <c r="J11" s="228">
        <f t="shared" ca="1" si="0"/>
        <v>2011</v>
      </c>
      <c r="K11" s="228">
        <f t="shared" ca="1" si="0"/>
        <v>2012</v>
      </c>
      <c r="L11" s="228">
        <f t="shared" ca="1" si="0"/>
        <v>2013</v>
      </c>
      <c r="M11" s="228">
        <f t="shared" ca="1" si="0"/>
        <v>2014</v>
      </c>
      <c r="N11" s="228">
        <f t="shared" ca="1" si="0"/>
        <v>2015</v>
      </c>
      <c r="O11" s="228">
        <f t="shared" ca="1" si="0"/>
        <v>2016</v>
      </c>
      <c r="P11" s="228">
        <f t="shared" ca="1" si="0"/>
        <v>2017</v>
      </c>
      <c r="Q11" s="228">
        <v>2018</v>
      </c>
      <c r="R11" s="228">
        <v>2019</v>
      </c>
      <c r="S11" s="228">
        <f t="shared" ref="S11:Z11" ca="1" si="1">INDIRECT(ADDRESS(6,S$42,,,$C$5))</f>
        <v>2017</v>
      </c>
      <c r="T11" s="228">
        <f t="shared" ca="1" si="1"/>
        <v>2020</v>
      </c>
      <c r="U11" s="248">
        <f t="shared" ca="1" si="1"/>
        <v>2025</v>
      </c>
      <c r="V11" s="250">
        <f t="shared" ca="1" si="1"/>
        <v>2030</v>
      </c>
      <c r="W11" s="252">
        <f t="shared" ca="1" si="1"/>
        <v>2035</v>
      </c>
      <c r="X11" s="250">
        <f t="shared" ca="1" si="1"/>
        <v>2040</v>
      </c>
      <c r="Y11" s="252">
        <f t="shared" ca="1" si="1"/>
        <v>2045</v>
      </c>
      <c r="Z11" s="250">
        <f t="shared" ca="1" si="1"/>
        <v>2050</v>
      </c>
      <c r="AA11" s="237"/>
      <c r="AB11" s="237"/>
      <c r="AE11" s="232"/>
      <c r="AF11" s="253">
        <f t="shared" ref="AF11:BB11" ca="1" si="2">D11</f>
        <v>2005</v>
      </c>
      <c r="AG11" s="253">
        <f t="shared" ca="1" si="2"/>
        <v>2006</v>
      </c>
      <c r="AH11" s="253">
        <f t="shared" ca="1" si="2"/>
        <v>2007</v>
      </c>
      <c r="AI11" s="253">
        <f t="shared" ca="1" si="2"/>
        <v>2008</v>
      </c>
      <c r="AJ11" s="253">
        <f t="shared" ca="1" si="2"/>
        <v>2009</v>
      </c>
      <c r="AK11" s="253">
        <f t="shared" ca="1" si="2"/>
        <v>2010</v>
      </c>
      <c r="AL11" s="253">
        <f t="shared" ca="1" si="2"/>
        <v>2011</v>
      </c>
      <c r="AM11" s="253">
        <f t="shared" ca="1" si="2"/>
        <v>2012</v>
      </c>
      <c r="AN11" s="253">
        <f t="shared" ca="1" si="2"/>
        <v>2013</v>
      </c>
      <c r="AO11" s="253">
        <f t="shared" ca="1" si="2"/>
        <v>2014</v>
      </c>
      <c r="AP11" s="253">
        <f t="shared" ca="1" si="2"/>
        <v>2015</v>
      </c>
      <c r="AQ11" s="253">
        <f t="shared" ca="1" si="2"/>
        <v>2016</v>
      </c>
      <c r="AR11" s="253">
        <f t="shared" ca="1" si="2"/>
        <v>2017</v>
      </c>
      <c r="AS11" s="253">
        <f t="shared" si="2"/>
        <v>2018</v>
      </c>
      <c r="AT11" s="253">
        <f t="shared" si="2"/>
        <v>2019</v>
      </c>
      <c r="AU11" s="253">
        <f t="shared" ca="1" si="2"/>
        <v>2017</v>
      </c>
      <c r="AV11" s="253">
        <f t="shared" ca="1" si="2"/>
        <v>2020</v>
      </c>
      <c r="AW11" s="253">
        <f t="shared" ca="1" si="2"/>
        <v>2025</v>
      </c>
      <c r="AX11" s="253">
        <f t="shared" ca="1" si="2"/>
        <v>2030</v>
      </c>
      <c r="AY11" s="253">
        <f t="shared" ca="1" si="2"/>
        <v>2035</v>
      </c>
      <c r="AZ11" s="253">
        <f t="shared" ca="1" si="2"/>
        <v>2040</v>
      </c>
      <c r="BA11" s="253">
        <f t="shared" ca="1" si="2"/>
        <v>2045</v>
      </c>
      <c r="BB11" s="253">
        <f t="shared" ca="1" si="2"/>
        <v>2050</v>
      </c>
      <c r="BD11" s="262">
        <v>2050</v>
      </c>
      <c r="BE11" s="262">
        <v>2050</v>
      </c>
    </row>
    <row r="12" spans="1:57" x14ac:dyDescent="0.25">
      <c r="A12" s="234"/>
      <c r="C12" s="232" t="s">
        <v>139</v>
      </c>
      <c r="D12" s="254">
        <f t="shared" ref="D12:P12" ca="1" si="3">INDIRECT(ADDRESS($C$6,D$42,,,$C$5))</f>
        <v>13335.846108304595</v>
      </c>
      <c r="E12" s="254">
        <f t="shared" ca="1" si="3"/>
        <v>13516.880653630375</v>
      </c>
      <c r="F12" s="254">
        <f t="shared" ca="1" si="3"/>
        <v>13383.959413189032</v>
      </c>
      <c r="G12" s="254">
        <f t="shared" ca="1" si="3"/>
        <v>15267.290152634872</v>
      </c>
      <c r="H12" s="254">
        <f t="shared" ca="1" si="3"/>
        <v>13343.283633221195</v>
      </c>
      <c r="I12" s="254">
        <f t="shared" ca="1" si="3"/>
        <v>13429.754317553838</v>
      </c>
      <c r="J12" s="254">
        <f t="shared" ca="1" si="3"/>
        <v>13523.843384005277</v>
      </c>
      <c r="K12" s="254">
        <f t="shared" ca="1" si="3"/>
        <v>13028.706651286295</v>
      </c>
      <c r="L12" s="254">
        <f t="shared" ca="1" si="3"/>
        <v>10980.731876976701</v>
      </c>
      <c r="M12" s="254">
        <f t="shared" ca="1" si="3"/>
        <v>16611.922663758596</v>
      </c>
      <c r="N12" s="254">
        <f t="shared" ca="1" si="3"/>
        <v>16741.622997960359</v>
      </c>
      <c r="O12" s="254">
        <f t="shared" ca="1" si="3"/>
        <v>17750.331851622886</v>
      </c>
      <c r="P12" s="254">
        <f t="shared" ca="1" si="3"/>
        <v>17191.657535015111</v>
      </c>
      <c r="Q12" s="254"/>
      <c r="R12" s="254"/>
      <c r="S12" s="254"/>
      <c r="T12" s="254"/>
      <c r="U12" s="255"/>
      <c r="V12" s="256"/>
      <c r="W12" s="257"/>
      <c r="X12" s="256"/>
      <c r="Y12" s="257"/>
      <c r="Z12" s="256"/>
      <c r="AA12" s="238"/>
      <c r="AB12" s="237"/>
      <c r="AE12" s="304" t="str">
        <f ca="1">B9&amp;" "&amp;C11</f>
        <v>Skupaj emisije z LULUCF [kt CO2 ekv]</v>
      </c>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5"/>
      <c r="BD12" s="262" t="s">
        <v>179</v>
      </c>
      <c r="BE12" s="262" t="s">
        <v>180</v>
      </c>
    </row>
    <row r="13" spans="1:57" x14ac:dyDescent="0.25">
      <c r="A13" s="234"/>
      <c r="C13" s="232" t="s">
        <v>133</v>
      </c>
      <c r="D13" s="259"/>
      <c r="E13" s="259"/>
      <c r="F13" s="259"/>
      <c r="G13" s="259"/>
      <c r="H13" s="259"/>
      <c r="I13" s="259"/>
      <c r="J13" s="259"/>
      <c r="K13" s="259"/>
      <c r="L13" s="259"/>
      <c r="M13" s="259"/>
      <c r="N13" s="259"/>
      <c r="O13" s="259"/>
      <c r="P13" s="259"/>
      <c r="Q13" s="259"/>
      <c r="R13" s="259"/>
      <c r="S13" s="293">
        <f t="shared" ref="S13:Z18" ca="1" si="4">INDIRECT(ADDRESS($C$6,S$42+8*($AB13-1),,,$C$5))</f>
        <v>16002.216567818374</v>
      </c>
      <c r="T13" s="259">
        <f t="shared" ca="1" si="4"/>
        <v>12265.645286264509</v>
      </c>
      <c r="U13" s="259">
        <f t="shared" ca="1" si="4"/>
        <v>12555.722512455981</v>
      </c>
      <c r="V13" s="260">
        <f t="shared" ca="1" si="4"/>
        <v>11080.369300816157</v>
      </c>
      <c r="W13" s="261">
        <f t="shared" ca="1" si="4"/>
        <v>13227.989565547297</v>
      </c>
      <c r="X13" s="260">
        <f t="shared" ca="1" si="4"/>
        <v>13581.723410099537</v>
      </c>
      <c r="Y13" s="261">
        <f t="shared" ca="1" si="4"/>
        <v>15512.227943131795</v>
      </c>
      <c r="Z13" s="291">
        <f t="shared" ca="1" si="4"/>
        <v>14898.819669287253</v>
      </c>
      <c r="AA13" s="238"/>
      <c r="AB13" s="237">
        <v>1</v>
      </c>
      <c r="AE13" s="232" t="str">
        <f t="shared" ref="AE13:AE18" si="5">C13</f>
        <v>OU</v>
      </c>
      <c r="AF13" s="254">
        <f t="shared" ref="AF13:AS13" ca="1" si="6">D12</f>
        <v>13335.846108304595</v>
      </c>
      <c r="AG13" s="254">
        <f t="shared" ca="1" si="6"/>
        <v>13516.880653630375</v>
      </c>
      <c r="AH13" s="254">
        <f t="shared" ca="1" si="6"/>
        <v>13383.959413189032</v>
      </c>
      <c r="AI13" s="254">
        <f t="shared" ca="1" si="6"/>
        <v>15267.290152634872</v>
      </c>
      <c r="AJ13" s="254">
        <f t="shared" ca="1" si="6"/>
        <v>13343.283633221195</v>
      </c>
      <c r="AK13" s="254">
        <f t="shared" ca="1" si="6"/>
        <v>13429.754317553838</v>
      </c>
      <c r="AL13" s="254">
        <f t="shared" ca="1" si="6"/>
        <v>13523.843384005277</v>
      </c>
      <c r="AM13" s="254">
        <f t="shared" ca="1" si="6"/>
        <v>13028.706651286295</v>
      </c>
      <c r="AN13" s="254">
        <f t="shared" ca="1" si="6"/>
        <v>10980.731876976701</v>
      </c>
      <c r="AO13" s="254">
        <f t="shared" ca="1" si="6"/>
        <v>16611.922663758596</v>
      </c>
      <c r="AP13" s="254">
        <f t="shared" ca="1" si="6"/>
        <v>16741.622997960359</v>
      </c>
      <c r="AQ13" s="254">
        <f t="shared" ca="1" si="6"/>
        <v>17750.331851622886</v>
      </c>
      <c r="AR13" s="254">
        <f t="shared" ca="1" si="6"/>
        <v>17191.657535015111</v>
      </c>
      <c r="AS13" s="254">
        <f t="shared" si="6"/>
        <v>0</v>
      </c>
      <c r="AT13" s="258"/>
      <c r="AU13" s="254"/>
      <c r="AV13" s="254">
        <f t="shared" ref="AV13:AV18" ca="1" si="7">T13</f>
        <v>12265.645286264509</v>
      </c>
      <c r="AW13" s="254">
        <f t="shared" ref="AW13:AW18" ca="1" si="8">U13</f>
        <v>12555.722512455981</v>
      </c>
      <c r="AX13" s="254">
        <f t="shared" ref="AX13:AX18" ca="1" si="9">V13</f>
        <v>11080.369300816157</v>
      </c>
      <c r="AY13" s="254">
        <f t="shared" ref="AY13:AY18" ca="1" si="10">W13</f>
        <v>13227.989565547297</v>
      </c>
      <c r="AZ13" s="254">
        <f t="shared" ref="AZ13:AZ18" ca="1" si="11">X13</f>
        <v>13581.723410099537</v>
      </c>
      <c r="BA13" s="254">
        <f t="shared" ref="BA13:BA18" ca="1" si="12">Y13</f>
        <v>15512.227943131795</v>
      </c>
      <c r="BB13" s="254">
        <f t="shared" ref="BB13:BB18" ca="1" si="13">Z13</f>
        <v>14898.819669287253</v>
      </c>
      <c r="BD13" s="193">
        <f t="shared" ref="BD13:BD18" ca="1" si="14">BB13/$BB$18-1</f>
        <v>-0.3699261468158046</v>
      </c>
      <c r="BE13" s="193">
        <f t="shared" ref="BE13:BE18" ca="1" si="15">BB13/$BB$13-1</f>
        <v>0</v>
      </c>
    </row>
    <row r="14" spans="1:57" x14ac:dyDescent="0.25">
      <c r="C14" s="232" t="s">
        <v>134</v>
      </c>
      <c r="D14" s="259"/>
      <c r="E14" s="259"/>
      <c r="F14" s="259"/>
      <c r="G14" s="259"/>
      <c r="H14" s="259"/>
      <c r="I14" s="259"/>
      <c r="J14" s="259"/>
      <c r="K14" s="259"/>
      <c r="L14" s="259"/>
      <c r="M14" s="259"/>
      <c r="N14" s="259"/>
      <c r="O14" s="259"/>
      <c r="P14" s="259"/>
      <c r="Q14" s="259"/>
      <c r="R14" s="259"/>
      <c r="S14" s="293">
        <f ca="1">S13</f>
        <v>16002.216567818374</v>
      </c>
      <c r="T14" s="259">
        <f t="shared" ca="1" si="4"/>
        <v>11261.274427627201</v>
      </c>
      <c r="U14" s="259">
        <f t="shared" ca="1" si="4"/>
        <v>10919.006638929915</v>
      </c>
      <c r="V14" s="260">
        <f t="shared" ca="1" si="4"/>
        <v>8468.7404596620927</v>
      </c>
      <c r="W14" s="261">
        <f t="shared" ca="1" si="4"/>
        <v>6236.0522366944242</v>
      </c>
      <c r="X14" s="260">
        <f t="shared" ca="1" si="4"/>
        <v>5000.2747627466169</v>
      </c>
      <c r="Y14" s="261">
        <f t="shared" ca="1" si="4"/>
        <v>5184.2396089128579</v>
      </c>
      <c r="Z14" s="260">
        <f t="shared" ca="1" si="4"/>
        <v>3628.3225647383192</v>
      </c>
      <c r="AA14" s="239" t="s">
        <v>168</v>
      </c>
      <c r="AB14" s="237">
        <v>2</v>
      </c>
      <c r="AE14" s="232" t="str">
        <f t="shared" si="5"/>
        <v>DU JE</v>
      </c>
      <c r="AF14" s="258"/>
      <c r="AG14" s="258"/>
      <c r="AH14" s="258"/>
      <c r="AI14" s="258"/>
      <c r="AJ14" s="258"/>
      <c r="AK14" s="258"/>
      <c r="AL14" s="258"/>
      <c r="AM14" s="258"/>
      <c r="AN14" s="258"/>
      <c r="AO14" s="258"/>
      <c r="AP14" s="258"/>
      <c r="AQ14" s="258"/>
      <c r="AR14" s="258"/>
      <c r="AS14" s="258"/>
      <c r="AT14" s="258"/>
      <c r="AU14" s="254"/>
      <c r="AV14" s="254">
        <f t="shared" ca="1" si="7"/>
        <v>11261.274427627201</v>
      </c>
      <c r="AW14" s="254">
        <f t="shared" ca="1" si="8"/>
        <v>10919.006638929915</v>
      </c>
      <c r="AX14" s="254">
        <f t="shared" ca="1" si="9"/>
        <v>8468.7404596620927</v>
      </c>
      <c r="AY14" s="254">
        <f t="shared" ca="1" si="10"/>
        <v>6236.0522366944242</v>
      </c>
      <c r="AZ14" s="254">
        <f t="shared" ca="1" si="11"/>
        <v>5000.2747627466169</v>
      </c>
      <c r="BA14" s="254">
        <f t="shared" ca="1" si="12"/>
        <v>5184.2396089128579</v>
      </c>
      <c r="BB14" s="254">
        <f t="shared" ca="1" si="13"/>
        <v>3628.3225647383192</v>
      </c>
      <c r="BD14" s="193">
        <f t="shared" ca="1" si="14"/>
        <v>-0.84655756431011286</v>
      </c>
      <c r="BE14" s="193">
        <f t="shared" ca="1" si="15"/>
        <v>-0.7564691267310375</v>
      </c>
    </row>
    <row r="15" spans="1:57" x14ac:dyDescent="0.25">
      <c r="C15" s="232" t="s">
        <v>135</v>
      </c>
      <c r="D15" s="259"/>
      <c r="E15" s="259"/>
      <c r="F15" s="259"/>
      <c r="G15" s="259"/>
      <c r="H15" s="259"/>
      <c r="I15" s="259"/>
      <c r="J15" s="259"/>
      <c r="K15" s="259"/>
      <c r="L15" s="259"/>
      <c r="M15" s="259"/>
      <c r="N15" s="259"/>
      <c r="O15" s="259"/>
      <c r="P15" s="259"/>
      <c r="Q15" s="259"/>
      <c r="R15" s="259"/>
      <c r="S15" s="293">
        <f t="shared" ref="S15:S17" ca="1" si="16">S14</f>
        <v>16002.216567818374</v>
      </c>
      <c r="T15" s="259">
        <f t="shared" ca="1" si="4"/>
        <v>11261.239041161489</v>
      </c>
      <c r="U15" s="259">
        <f t="shared" ca="1" si="4"/>
        <v>10918.833506269222</v>
      </c>
      <c r="V15" s="260">
        <f t="shared" ca="1" si="4"/>
        <v>8468.3390954396418</v>
      </c>
      <c r="W15" s="261">
        <f t="shared" ca="1" si="4"/>
        <v>6904.4053551438865</v>
      </c>
      <c r="X15" s="260">
        <f t="shared" ca="1" si="4"/>
        <v>5718.5382230271598</v>
      </c>
      <c r="Y15" s="261">
        <f t="shared" ca="1" si="4"/>
        <v>6422.9753145882642</v>
      </c>
      <c r="Z15" s="260">
        <f t="shared" ca="1" si="4"/>
        <v>4288.6185983183404</v>
      </c>
      <c r="AA15" s="238"/>
      <c r="AB15" s="237">
        <v>3</v>
      </c>
      <c r="AE15" s="232" t="str">
        <f t="shared" si="5"/>
        <v>DU SNP</v>
      </c>
      <c r="AF15" s="258"/>
      <c r="AG15" s="258"/>
      <c r="AH15" s="258"/>
      <c r="AI15" s="258"/>
      <c r="AJ15" s="258"/>
      <c r="AK15" s="258"/>
      <c r="AL15" s="258"/>
      <c r="AM15" s="258"/>
      <c r="AN15" s="258"/>
      <c r="AO15" s="258"/>
      <c r="AP15" s="258"/>
      <c r="AQ15" s="258"/>
      <c r="AR15" s="258"/>
      <c r="AS15" s="258"/>
      <c r="AT15" s="258"/>
      <c r="AU15" s="254"/>
      <c r="AV15" s="254">
        <f t="shared" ca="1" si="7"/>
        <v>11261.239041161489</v>
      </c>
      <c r="AW15" s="254">
        <f t="shared" ca="1" si="8"/>
        <v>10918.833506269222</v>
      </c>
      <c r="AX15" s="254">
        <f t="shared" ca="1" si="9"/>
        <v>8468.3390954396418</v>
      </c>
      <c r="AY15" s="254">
        <f t="shared" ca="1" si="10"/>
        <v>6904.4053551438865</v>
      </c>
      <c r="AZ15" s="254">
        <f t="shared" ca="1" si="11"/>
        <v>5718.5382230271598</v>
      </c>
      <c r="BA15" s="254">
        <f t="shared" ca="1" si="12"/>
        <v>6422.9753145882642</v>
      </c>
      <c r="BB15" s="254">
        <f t="shared" ca="1" si="13"/>
        <v>4288.6185983183404</v>
      </c>
      <c r="BD15" s="193">
        <f t="shared" ca="1" si="14"/>
        <v>-0.81863352231518705</v>
      </c>
      <c r="BE15" s="193">
        <f t="shared" ca="1" si="15"/>
        <v>-0.7121504459068666</v>
      </c>
    </row>
    <row r="16" spans="1:57" x14ac:dyDescent="0.25">
      <c r="C16" s="232" t="s">
        <v>136</v>
      </c>
      <c r="D16" s="259"/>
      <c r="E16" s="259"/>
      <c r="F16" s="259"/>
      <c r="G16" s="259"/>
      <c r="H16" s="259"/>
      <c r="I16" s="259"/>
      <c r="J16" s="259"/>
      <c r="K16" s="259"/>
      <c r="L16" s="259"/>
      <c r="M16" s="259"/>
      <c r="N16" s="259"/>
      <c r="O16" s="259"/>
      <c r="P16" s="259"/>
      <c r="Q16" s="259"/>
      <c r="R16" s="259"/>
      <c r="S16" s="293">
        <f t="shared" ca="1" si="16"/>
        <v>16002.216567818374</v>
      </c>
      <c r="T16" s="293">
        <f t="shared" ca="1" si="4"/>
        <v>13007.969220975303</v>
      </c>
      <c r="U16" s="293">
        <f t="shared" ca="1" si="4"/>
        <v>12468.347451882064</v>
      </c>
      <c r="V16" s="291">
        <f t="shared" ca="1" si="4"/>
        <v>9848.5659734772416</v>
      </c>
      <c r="W16" s="294">
        <f t="shared" ca="1" si="4"/>
        <v>6333.8310165666699</v>
      </c>
      <c r="X16" s="291">
        <f t="shared" ca="1" si="4"/>
        <v>3181.637112411343</v>
      </c>
      <c r="Y16" s="294">
        <f t="shared" ca="1" si="4"/>
        <v>1242.5412056609771</v>
      </c>
      <c r="Z16" s="291">
        <f t="shared" ca="1" si="4"/>
        <v>-1269.5406246412185</v>
      </c>
      <c r="AA16" s="239" t="s">
        <v>169</v>
      </c>
      <c r="AB16" s="237">
        <v>4</v>
      </c>
      <c r="AE16" s="232" t="str">
        <f t="shared" si="5"/>
        <v>DUA JE</v>
      </c>
      <c r="AF16" s="258"/>
      <c r="AG16" s="258"/>
      <c r="AH16" s="258"/>
      <c r="AI16" s="258"/>
      <c r="AJ16" s="258"/>
      <c r="AK16" s="258"/>
      <c r="AL16" s="258"/>
      <c r="AM16" s="258"/>
      <c r="AN16" s="258"/>
      <c r="AO16" s="258"/>
      <c r="AP16" s="258"/>
      <c r="AQ16" s="258"/>
      <c r="AR16" s="258"/>
      <c r="AS16" s="258"/>
      <c r="AT16" s="258"/>
      <c r="AU16" s="254"/>
      <c r="AV16" s="254">
        <f t="shared" ca="1" si="7"/>
        <v>13007.969220975303</v>
      </c>
      <c r="AW16" s="254">
        <f t="shared" ca="1" si="8"/>
        <v>12468.347451882064</v>
      </c>
      <c r="AX16" s="254">
        <f t="shared" ca="1" si="9"/>
        <v>9848.5659734772416</v>
      </c>
      <c r="AY16" s="254">
        <f t="shared" ca="1" si="10"/>
        <v>6333.8310165666699</v>
      </c>
      <c r="AZ16" s="254">
        <f t="shared" ca="1" si="11"/>
        <v>3181.637112411343</v>
      </c>
      <c r="BA16" s="254">
        <f t="shared" ca="1" si="12"/>
        <v>1242.5412056609771</v>
      </c>
      <c r="BB16" s="254">
        <f t="shared" ca="1" si="13"/>
        <v>-1269.5406246412185</v>
      </c>
      <c r="BD16" s="193">
        <f t="shared" ca="1" si="14"/>
        <v>-1.0536891089963658</v>
      </c>
      <c r="BE16" s="193">
        <f t="shared" ca="1" si="15"/>
        <v>-1.0852108188985117</v>
      </c>
    </row>
    <row r="17" spans="1:57" x14ac:dyDescent="0.25">
      <c r="A17" s="234"/>
      <c r="C17" s="232" t="s">
        <v>137</v>
      </c>
      <c r="D17" s="259"/>
      <c r="E17" s="259"/>
      <c r="F17" s="259"/>
      <c r="G17" s="259"/>
      <c r="H17" s="259"/>
      <c r="I17" s="259"/>
      <c r="J17" s="259"/>
      <c r="K17" s="259"/>
      <c r="L17" s="259"/>
      <c r="M17" s="259"/>
      <c r="N17" s="259"/>
      <c r="O17" s="259"/>
      <c r="P17" s="259"/>
      <c r="Q17" s="259"/>
      <c r="R17" s="259"/>
      <c r="S17" s="293">
        <f t="shared" ca="1" si="16"/>
        <v>16002.216567818374</v>
      </c>
      <c r="T17" s="293">
        <f t="shared" ca="1" si="4"/>
        <v>13007.969220975303</v>
      </c>
      <c r="U17" s="293">
        <f t="shared" ca="1" si="4"/>
        <v>12468.347451882064</v>
      </c>
      <c r="V17" s="291">
        <f t="shared" ca="1" si="4"/>
        <v>9848.56705660632</v>
      </c>
      <c r="W17" s="294">
        <f t="shared" ca="1" si="4"/>
        <v>6792.1956317548629</v>
      </c>
      <c r="X17" s="291">
        <f t="shared" ca="1" si="4"/>
        <v>3663.6042329413758</v>
      </c>
      <c r="Y17" s="294">
        <f t="shared" ca="1" si="4"/>
        <v>1758.5422016412872</v>
      </c>
      <c r="Z17" s="291">
        <f t="shared" ca="1" si="4"/>
        <v>-1231.2674210083542</v>
      </c>
      <c r="AA17" s="238"/>
      <c r="AB17" s="237">
        <v>5</v>
      </c>
      <c r="AE17" s="232" t="str">
        <f t="shared" si="5"/>
        <v>DUA SNP</v>
      </c>
      <c r="AF17" s="258"/>
      <c r="AG17" s="258"/>
      <c r="AH17" s="258"/>
      <c r="AI17" s="258"/>
      <c r="AJ17" s="258"/>
      <c r="AK17" s="258"/>
      <c r="AL17" s="258"/>
      <c r="AM17" s="258"/>
      <c r="AN17" s="258"/>
      <c r="AO17" s="258"/>
      <c r="AP17" s="258"/>
      <c r="AQ17" s="258"/>
      <c r="AR17" s="258"/>
      <c r="AS17" s="258"/>
      <c r="AT17" s="258"/>
      <c r="AU17" s="254"/>
      <c r="AV17" s="254">
        <f t="shared" ca="1" si="7"/>
        <v>13007.969220975303</v>
      </c>
      <c r="AW17" s="254">
        <f t="shared" ca="1" si="8"/>
        <v>12468.347451882064</v>
      </c>
      <c r="AX17" s="254">
        <f t="shared" ca="1" si="9"/>
        <v>9848.56705660632</v>
      </c>
      <c r="AY17" s="254">
        <f t="shared" ca="1" si="10"/>
        <v>6792.1956317548629</v>
      </c>
      <c r="AZ17" s="254">
        <f t="shared" ca="1" si="11"/>
        <v>3663.6042329413758</v>
      </c>
      <c r="BA17" s="254">
        <f t="shared" ca="1" si="12"/>
        <v>1758.5422016412872</v>
      </c>
      <c r="BB17" s="254">
        <f t="shared" ca="1" si="13"/>
        <v>-1231.2674210083542</v>
      </c>
      <c r="BD17" s="193">
        <f t="shared" ca="1" si="14"/>
        <v>-1.0520705281005669</v>
      </c>
      <c r="BE17" s="193">
        <f t="shared" ca="1" si="15"/>
        <v>-1.0826419440156401</v>
      </c>
    </row>
    <row r="18" spans="1:57" x14ac:dyDescent="0.25">
      <c r="A18" s="234"/>
      <c r="C18" s="232" t="s">
        <v>138</v>
      </c>
      <c r="D18" s="259"/>
      <c r="E18" s="259"/>
      <c r="F18" s="259"/>
      <c r="G18" s="259"/>
      <c r="H18" s="259"/>
      <c r="I18" s="259"/>
      <c r="J18" s="259"/>
      <c r="K18" s="259"/>
      <c r="L18" s="259"/>
      <c r="M18" s="259"/>
      <c r="N18" s="259"/>
      <c r="O18" s="259"/>
      <c r="P18" s="259"/>
      <c r="Q18" s="259"/>
      <c r="R18" s="259"/>
      <c r="S18" s="259"/>
      <c r="T18" s="259">
        <f t="shared" ca="1" si="4"/>
        <v>20634.609825397991</v>
      </c>
      <c r="U18" s="259">
        <f t="shared" ca="1" si="4"/>
        <v>21354.835263887748</v>
      </c>
      <c r="V18" s="260">
        <f t="shared" ca="1" si="4"/>
        <v>22011.781027112007</v>
      </c>
      <c r="W18" s="261">
        <f t="shared" ca="1" si="4"/>
        <v>22603.849002026473</v>
      </c>
      <c r="X18" s="260">
        <f t="shared" ca="1" si="4"/>
        <v>23545.364396489986</v>
      </c>
      <c r="Y18" s="261">
        <f t="shared" ca="1" si="4"/>
        <v>23743.483500201241</v>
      </c>
      <c r="Z18" s="260">
        <f t="shared" ca="1" si="4"/>
        <v>23646.148136434003</v>
      </c>
      <c r="AA18" s="238"/>
      <c r="AB18" s="237">
        <v>6</v>
      </c>
      <c r="AE18" s="232" t="str">
        <f t="shared" si="5"/>
        <v>BU</v>
      </c>
      <c r="AF18" s="258"/>
      <c r="AG18" s="258"/>
      <c r="AH18" s="258"/>
      <c r="AI18" s="258"/>
      <c r="AJ18" s="258"/>
      <c r="AK18" s="258"/>
      <c r="AL18" s="258"/>
      <c r="AM18" s="258"/>
      <c r="AN18" s="258"/>
      <c r="AO18" s="258"/>
      <c r="AP18" s="258"/>
      <c r="AQ18" s="258"/>
      <c r="AR18" s="258"/>
      <c r="AS18" s="258"/>
      <c r="AT18" s="258"/>
      <c r="AU18" s="254"/>
      <c r="AV18" s="254">
        <f t="shared" ca="1" si="7"/>
        <v>20634.609825397991</v>
      </c>
      <c r="AW18" s="254">
        <f t="shared" ca="1" si="8"/>
        <v>21354.835263887748</v>
      </c>
      <c r="AX18" s="254">
        <f t="shared" ca="1" si="9"/>
        <v>22011.781027112007</v>
      </c>
      <c r="AY18" s="254">
        <f t="shared" ca="1" si="10"/>
        <v>22603.849002026473</v>
      </c>
      <c r="AZ18" s="254">
        <f t="shared" ca="1" si="11"/>
        <v>23545.364396489986</v>
      </c>
      <c r="BA18" s="254">
        <f t="shared" ca="1" si="12"/>
        <v>23743.483500201241</v>
      </c>
      <c r="BB18" s="254">
        <f t="shared" ca="1" si="13"/>
        <v>23646.148136434003</v>
      </c>
      <c r="BD18" s="193">
        <f t="shared" ca="1" si="14"/>
        <v>0</v>
      </c>
      <c r="BE18" s="193">
        <f t="shared" ca="1" si="15"/>
        <v>0.58711553407003647</v>
      </c>
    </row>
    <row r="19" spans="1:57" ht="15.75" thickBot="1" x14ac:dyDescent="0.3">
      <c r="A19" s="22"/>
      <c r="B19" s="22"/>
      <c r="V19" s="251"/>
      <c r="X19" s="251"/>
      <c r="Z19" s="251"/>
      <c r="AA19" s="240"/>
      <c r="AB19" s="240"/>
      <c r="AE19" s="304" t="s">
        <v>178</v>
      </c>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5"/>
    </row>
    <row r="20" spans="1:57" ht="15.75" thickTop="1" x14ac:dyDescent="0.25">
      <c r="B20" s="22"/>
      <c r="V20" s="295">
        <f ca="1">V16/T16</f>
        <v>0.75711787183478763</v>
      </c>
      <c r="W20" s="296"/>
      <c r="X20" s="295">
        <f ca="1">X16/V16</f>
        <v>0.32305587645751432</v>
      </c>
      <c r="Y20" s="296"/>
      <c r="Z20" s="295">
        <f ca="1">Z16/X16</f>
        <v>-0.39902118933954778</v>
      </c>
      <c r="AA20" s="240"/>
      <c r="AB20" s="240"/>
      <c r="AE20" s="232" t="str">
        <f t="shared" ref="AE20:AE25" si="17">AE13</f>
        <v>OU</v>
      </c>
      <c r="AF20" s="203">
        <f ca="1">AF13/$AF$13</f>
        <v>1</v>
      </c>
      <c r="AG20" s="203">
        <f t="shared" ref="AG20:BB20" ca="1" si="18">AG13/$AF$13</f>
        <v>1.0135750325742769</v>
      </c>
      <c r="AH20" s="203">
        <f t="shared" ca="1" si="18"/>
        <v>1.0036078179437355</v>
      </c>
      <c r="AI20" s="203">
        <f t="shared" ca="1" si="18"/>
        <v>1.1448310087447331</v>
      </c>
      <c r="AJ20" s="203">
        <f t="shared" ca="1" si="18"/>
        <v>1.000557709263904</v>
      </c>
      <c r="AK20" s="203">
        <f t="shared" ca="1" si="18"/>
        <v>1.00704178861143</v>
      </c>
      <c r="AL20" s="203">
        <f t="shared" ca="1" si="18"/>
        <v>1.0140971389572058</v>
      </c>
      <c r="AM20" s="203">
        <f t="shared" ca="1" si="18"/>
        <v>0.97696888112505764</v>
      </c>
      <c r="AN20" s="203">
        <f t="shared" ca="1" si="18"/>
        <v>0.82339971440872428</v>
      </c>
      <c r="AO20" s="203">
        <f t="shared" ca="1" si="18"/>
        <v>1.2456594451411598</v>
      </c>
      <c r="AP20" s="203">
        <f t="shared" ca="1" si="18"/>
        <v>1.2553851373206004</v>
      </c>
      <c r="AQ20" s="203">
        <f t="shared" ca="1" si="18"/>
        <v>1.3310240465784373</v>
      </c>
      <c r="AR20" s="203">
        <f t="shared" ca="1" si="18"/>
        <v>1.2891313678484484</v>
      </c>
      <c r="AS20" s="203">
        <f t="shared" ca="1" si="18"/>
        <v>0</v>
      </c>
      <c r="AT20" s="246">
        <f t="shared" ca="1" si="18"/>
        <v>0</v>
      </c>
      <c r="AU20" s="203">
        <f t="shared" ca="1" si="18"/>
        <v>0</v>
      </c>
      <c r="AV20" s="203">
        <f t="shared" ca="1" si="18"/>
        <v>0.91975006209964871</v>
      </c>
      <c r="AW20" s="203">
        <f t="shared" ca="1" si="18"/>
        <v>0.94150175478083764</v>
      </c>
      <c r="AX20" s="203">
        <f t="shared" ca="1" si="18"/>
        <v>0.83087111315090156</v>
      </c>
      <c r="AY20" s="203">
        <f t="shared" ca="1" si="18"/>
        <v>0.99191228348907445</v>
      </c>
      <c r="AZ20" s="203">
        <f t="shared" ca="1" si="18"/>
        <v>1.0184373229713433</v>
      </c>
      <c r="BA20" s="203">
        <f t="shared" ca="1" si="18"/>
        <v>1.1631978816456128</v>
      </c>
      <c r="BB20" s="203">
        <f t="shared" ca="1" si="18"/>
        <v>1.1172009296065102</v>
      </c>
    </row>
    <row r="21" spans="1:57" x14ac:dyDescent="0.25">
      <c r="B21" s="22"/>
      <c r="V21" s="295">
        <f ca="1">V17/T17</f>
        <v>0.75711795510136526</v>
      </c>
      <c r="W21" s="296"/>
      <c r="X21" s="295">
        <f ca="1">X17/V17</f>
        <v>0.37199363236135624</v>
      </c>
      <c r="Y21" s="296"/>
      <c r="Z21" s="295">
        <f ca="1">Z17/X17</f>
        <v>-0.33608090359143789</v>
      </c>
      <c r="AA21" s="113"/>
      <c r="AE21" s="232" t="str">
        <f t="shared" si="17"/>
        <v>DU JE</v>
      </c>
      <c r="AF21" s="246"/>
      <c r="AG21" s="246"/>
      <c r="AH21" s="246"/>
      <c r="AI21" s="246"/>
      <c r="AJ21" s="246"/>
      <c r="AK21" s="246"/>
      <c r="AL21" s="246"/>
      <c r="AM21" s="246"/>
      <c r="AN21" s="246"/>
      <c r="AO21" s="246"/>
      <c r="AP21" s="246"/>
      <c r="AQ21" s="246"/>
      <c r="AR21" s="246"/>
      <c r="AS21" s="246"/>
      <c r="AT21" s="246">
        <f t="shared" ref="AT21:BB21" ca="1" si="19">AT14/$AF$13</f>
        <v>0</v>
      </c>
      <c r="AU21" s="203">
        <f t="shared" ca="1" si="19"/>
        <v>0</v>
      </c>
      <c r="AV21" s="203">
        <f t="shared" ca="1" si="19"/>
        <v>0.84443644116547645</v>
      </c>
      <c r="AW21" s="203">
        <f t="shared" ca="1" si="19"/>
        <v>0.81877119383751373</v>
      </c>
      <c r="AX21" s="203">
        <f t="shared" ca="1" si="19"/>
        <v>0.63503585680914365</v>
      </c>
      <c r="AY21" s="203">
        <f t="shared" ca="1" si="19"/>
        <v>0.46761579175775464</v>
      </c>
      <c r="AZ21" s="203">
        <f t="shared" ca="1" si="19"/>
        <v>0.37494994484323041</v>
      </c>
      <c r="BA21" s="203">
        <f t="shared" ca="1" si="19"/>
        <v>0.38874470857042137</v>
      </c>
      <c r="BB21" s="203">
        <f t="shared" ca="1" si="19"/>
        <v>0.27207291800397004</v>
      </c>
    </row>
    <row r="22" spans="1:57" x14ac:dyDescent="0.25">
      <c r="B22" s="22"/>
      <c r="C22" s="229" t="s">
        <v>227</v>
      </c>
      <c r="D22" s="22"/>
      <c r="E22" s="22"/>
      <c r="F22" s="22"/>
      <c r="G22" s="22"/>
      <c r="H22" s="22"/>
      <c r="I22" s="22"/>
      <c r="J22" s="22"/>
      <c r="K22" s="22"/>
      <c r="L22" s="22"/>
      <c r="N22" s="229" t="s">
        <v>228</v>
      </c>
      <c r="O22" s="22"/>
      <c r="P22" s="22"/>
      <c r="Q22" s="22"/>
      <c r="R22" s="22"/>
      <c r="S22" s="22"/>
      <c r="T22" s="22"/>
      <c r="U22" s="22"/>
      <c r="V22" s="22"/>
      <c r="W22" s="22"/>
      <c r="X22" s="22"/>
      <c r="Y22" s="113"/>
      <c r="Z22" s="113"/>
      <c r="AA22" s="113"/>
      <c r="AE22" s="232" t="str">
        <f t="shared" si="17"/>
        <v>DU SNP</v>
      </c>
      <c r="AF22" s="246"/>
      <c r="AG22" s="246"/>
      <c r="AH22" s="246"/>
      <c r="AI22" s="246"/>
      <c r="AJ22" s="246"/>
      <c r="AK22" s="246"/>
      <c r="AL22" s="246"/>
      <c r="AM22" s="246"/>
      <c r="AN22" s="246"/>
      <c r="AO22" s="246"/>
      <c r="AP22" s="246"/>
      <c r="AQ22" s="246"/>
      <c r="AR22" s="246"/>
      <c r="AS22" s="246"/>
      <c r="AT22" s="246">
        <f t="shared" ref="AT22:BB22" ca="1" si="20">AT15/$AF$13</f>
        <v>0</v>
      </c>
      <c r="AU22" s="203">
        <f t="shared" ca="1" si="20"/>
        <v>0</v>
      </c>
      <c r="AV22" s="203">
        <f t="shared" ca="1" si="20"/>
        <v>0.84443378768061883</v>
      </c>
      <c r="AW22" s="203">
        <f t="shared" ca="1" si="20"/>
        <v>0.8187582113346199</v>
      </c>
      <c r="AX22" s="203">
        <f t="shared" ca="1" si="20"/>
        <v>0.63500576016441701</v>
      </c>
      <c r="AY22" s="203">
        <f t="shared" ca="1" si="20"/>
        <v>0.51773283067838682</v>
      </c>
      <c r="AZ22" s="203">
        <f t="shared" ca="1" si="20"/>
        <v>0.42880955408341659</v>
      </c>
      <c r="BA22" s="203">
        <f t="shared" ca="1" si="20"/>
        <v>0.48163238105968414</v>
      </c>
      <c r="BB22" s="203">
        <f t="shared" ca="1" si="20"/>
        <v>0.32158578941966798</v>
      </c>
    </row>
    <row r="23" spans="1:57"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c r="Y23" s="113"/>
      <c r="Z23" s="113"/>
      <c r="AA23" s="113"/>
      <c r="AE23" s="232" t="str">
        <f t="shared" si="17"/>
        <v>DUA JE</v>
      </c>
      <c r="AF23" s="246"/>
      <c r="AG23" s="246"/>
      <c r="AH23" s="246"/>
      <c r="AI23" s="246"/>
      <c r="AJ23" s="246"/>
      <c r="AK23" s="246"/>
      <c r="AL23" s="246"/>
      <c r="AM23" s="246"/>
      <c r="AN23" s="246"/>
      <c r="AO23" s="246"/>
      <c r="AP23" s="246"/>
      <c r="AQ23" s="246"/>
      <c r="AR23" s="246"/>
      <c r="AS23" s="246"/>
      <c r="AT23" s="246">
        <f t="shared" ref="AT23:BB23" ca="1" si="21">AT16/$AF$13</f>
        <v>0</v>
      </c>
      <c r="AU23" s="203">
        <f t="shared" ca="1" si="21"/>
        <v>0</v>
      </c>
      <c r="AV23" s="203">
        <f t="shared" ca="1" si="21"/>
        <v>0.97541386690679388</v>
      </c>
      <c r="AW23" s="203">
        <f t="shared" ca="1" si="21"/>
        <v>0.93494985999558622</v>
      </c>
      <c r="AX23" s="203">
        <f t="shared" ca="1" si="21"/>
        <v>0.73850327107061253</v>
      </c>
      <c r="AY23" s="203">
        <f t="shared" ca="1" si="21"/>
        <v>0.47494781846818257</v>
      </c>
      <c r="AZ23" s="203">
        <f t="shared" ca="1" si="21"/>
        <v>0.23857782150245802</v>
      </c>
      <c r="BA23" s="203">
        <f t="shared" ca="1" si="21"/>
        <v>9.3173031210011706E-2</v>
      </c>
      <c r="BB23" s="203">
        <f t="shared" ca="1" si="21"/>
        <v>-9.5197606085949127E-2</v>
      </c>
    </row>
    <row r="24" spans="1:57" x14ac:dyDescent="0.25">
      <c r="A24" s="22"/>
      <c r="B24" s="22"/>
      <c r="C24" s="22"/>
      <c r="D24" s="22"/>
      <c r="E24" s="22"/>
      <c r="F24" s="22"/>
      <c r="G24" s="22"/>
      <c r="H24" s="22"/>
      <c r="I24" s="22"/>
      <c r="J24" s="22"/>
      <c r="K24" s="22"/>
      <c r="L24" s="22"/>
      <c r="M24" s="22"/>
      <c r="N24" s="22"/>
      <c r="O24" s="22"/>
      <c r="P24" s="22"/>
      <c r="Q24" s="22"/>
      <c r="R24" s="22"/>
      <c r="S24" s="22"/>
      <c r="T24" s="22"/>
      <c r="U24" s="22"/>
      <c r="V24" s="22"/>
      <c r="W24" s="22"/>
      <c r="X24" s="22"/>
      <c r="Y24" s="113"/>
      <c r="Z24" s="113"/>
      <c r="AA24" s="113"/>
      <c r="AE24" s="232" t="str">
        <f t="shared" si="17"/>
        <v>DUA SNP</v>
      </c>
      <c r="AF24" s="246"/>
      <c r="AG24" s="246"/>
      <c r="AH24" s="246"/>
      <c r="AI24" s="246"/>
      <c r="AJ24" s="246"/>
      <c r="AK24" s="246"/>
      <c r="AL24" s="246"/>
      <c r="AM24" s="246"/>
      <c r="AN24" s="246"/>
      <c r="AO24" s="246"/>
      <c r="AP24" s="246"/>
      <c r="AQ24" s="246"/>
      <c r="AR24" s="246"/>
      <c r="AS24" s="246"/>
      <c r="AT24" s="246">
        <f t="shared" ref="AT24:BB24" ca="1" si="22">AT17/$AF$13</f>
        <v>0</v>
      </c>
      <c r="AU24" s="203">
        <f t="shared" ca="1" si="22"/>
        <v>0</v>
      </c>
      <c r="AV24" s="203">
        <f t="shared" ca="1" si="22"/>
        <v>0.97541386690679388</v>
      </c>
      <c r="AW24" s="203">
        <f t="shared" ca="1" si="22"/>
        <v>0.93494985999558622</v>
      </c>
      <c r="AX24" s="203">
        <f t="shared" ca="1" si="22"/>
        <v>0.73850335228998698</v>
      </c>
      <c r="AY24" s="203">
        <f t="shared" ca="1" si="22"/>
        <v>0.50931868713790707</v>
      </c>
      <c r="AZ24" s="203">
        <f t="shared" ca="1" si="22"/>
        <v>0.2747185445293906</v>
      </c>
      <c r="BA24" s="203">
        <f t="shared" ca="1" si="22"/>
        <v>0.13186581393933416</v>
      </c>
      <c r="BB24" s="203">
        <f t="shared" ca="1" si="22"/>
        <v>-9.2327656678762235E-2</v>
      </c>
    </row>
    <row r="25" spans="1:57" x14ac:dyDescent="0.25">
      <c r="A25" s="22"/>
      <c r="B25" s="22"/>
      <c r="C25" s="22"/>
      <c r="D25" s="22"/>
      <c r="E25" s="22"/>
      <c r="F25" s="22"/>
      <c r="G25" s="22"/>
      <c r="H25" s="22"/>
      <c r="I25" s="22"/>
      <c r="J25" s="22"/>
      <c r="K25" s="22"/>
      <c r="L25" s="22"/>
      <c r="M25" s="22"/>
      <c r="N25" s="22"/>
      <c r="O25" s="22"/>
      <c r="P25" s="22"/>
      <c r="Q25" s="22"/>
      <c r="R25" s="22"/>
      <c r="S25" s="22"/>
      <c r="T25" s="22"/>
      <c r="U25" s="22"/>
      <c r="V25" s="22"/>
      <c r="W25" s="22"/>
      <c r="X25" s="22"/>
      <c r="Y25" s="113"/>
      <c r="Z25" s="113"/>
      <c r="AA25" s="113"/>
      <c r="AE25" s="232" t="str">
        <f t="shared" si="17"/>
        <v>BU</v>
      </c>
      <c r="AF25" s="246"/>
      <c r="AG25" s="246"/>
      <c r="AH25" s="246"/>
      <c r="AI25" s="246"/>
      <c r="AJ25" s="246"/>
      <c r="AK25" s="246"/>
      <c r="AL25" s="246"/>
      <c r="AM25" s="246"/>
      <c r="AN25" s="246"/>
      <c r="AO25" s="246"/>
      <c r="AP25" s="246"/>
      <c r="AQ25" s="246"/>
      <c r="AR25" s="246"/>
      <c r="AS25" s="246"/>
      <c r="AT25" s="246">
        <f t="shared" ref="AT25:BB25" ca="1" si="23">AT18/$AF$13</f>
        <v>0</v>
      </c>
      <c r="AU25" s="203">
        <f t="shared" ca="1" si="23"/>
        <v>0</v>
      </c>
      <c r="AV25" s="203">
        <f t="shared" ca="1" si="23"/>
        <v>1.5473041348721215</v>
      </c>
      <c r="AW25" s="203">
        <f t="shared" ca="1" si="23"/>
        <v>1.6013108647519192</v>
      </c>
      <c r="AX25" s="203">
        <f t="shared" ca="1" si="23"/>
        <v>1.6505725132359372</v>
      </c>
      <c r="AY25" s="203">
        <f t="shared" ca="1" si="23"/>
        <v>1.6949692444299007</v>
      </c>
      <c r="AZ25" s="203">
        <f t="shared" ca="1" si="23"/>
        <v>1.7655695938053488</v>
      </c>
      <c r="BA25" s="203">
        <f t="shared" ca="1" si="23"/>
        <v>1.7804257268247514</v>
      </c>
      <c r="BB25" s="203">
        <f t="shared" ca="1" si="23"/>
        <v>1.7731269500559774</v>
      </c>
    </row>
    <row r="26" spans="1:57" x14ac:dyDescent="0.25">
      <c r="A26" s="22"/>
      <c r="B26" s="22"/>
      <c r="C26" s="22"/>
      <c r="D26" s="22"/>
      <c r="E26" s="22"/>
      <c r="F26" s="22"/>
      <c r="G26" s="22"/>
      <c r="H26" s="22"/>
      <c r="I26" s="22"/>
      <c r="J26" s="22"/>
      <c r="K26" s="22"/>
      <c r="L26" s="22"/>
      <c r="M26" s="22"/>
      <c r="N26" s="22"/>
      <c r="O26" s="22"/>
      <c r="P26" s="22"/>
      <c r="Q26" s="22"/>
      <c r="R26" s="22"/>
      <c r="S26" s="22"/>
      <c r="T26" s="22"/>
      <c r="U26" s="22"/>
      <c r="V26" s="22"/>
      <c r="W26" s="22"/>
      <c r="X26" s="22"/>
      <c r="Y26" s="113"/>
      <c r="Z26" s="113"/>
      <c r="AA26" s="113"/>
      <c r="AE26" s="304" t="s">
        <v>264</v>
      </c>
      <c r="AF26" s="304"/>
      <c r="AG26" s="304"/>
      <c r="AH26" s="304"/>
      <c r="AI26" s="304"/>
      <c r="AJ26" s="304"/>
      <c r="AK26" s="304"/>
      <c r="AL26" s="304"/>
      <c r="AM26" s="304"/>
      <c r="AN26" s="304"/>
      <c r="AO26" s="304"/>
      <c r="AP26" s="304"/>
      <c r="AQ26" s="304"/>
      <c r="AR26" s="304"/>
      <c r="AS26" s="304"/>
      <c r="AT26" s="304"/>
      <c r="AU26" s="304"/>
      <c r="AV26" s="304"/>
      <c r="AW26" s="304"/>
      <c r="AX26" s="304"/>
      <c r="AY26" s="304"/>
      <c r="AZ26" s="304"/>
      <c r="BA26" s="304"/>
      <c r="BB26" s="305"/>
    </row>
    <row r="27" spans="1:57" x14ac:dyDescent="0.25">
      <c r="A27" s="22"/>
      <c r="B27" s="22"/>
      <c r="C27" s="22"/>
      <c r="D27" s="22"/>
      <c r="E27" s="22"/>
      <c r="F27" s="22"/>
      <c r="G27" s="22"/>
      <c r="H27" s="22"/>
      <c r="I27" s="22"/>
      <c r="J27" s="22"/>
      <c r="K27" s="22"/>
      <c r="L27" s="22"/>
      <c r="M27" s="22"/>
      <c r="N27" s="22"/>
      <c r="O27" s="22"/>
      <c r="P27" s="22"/>
      <c r="Q27" s="22"/>
      <c r="R27" s="22"/>
      <c r="S27" s="22"/>
      <c r="T27" s="22"/>
      <c r="U27" s="22"/>
      <c r="V27" s="22"/>
      <c r="W27" s="22"/>
      <c r="X27" s="22"/>
      <c r="Y27" s="113"/>
      <c r="Z27" s="113"/>
      <c r="AA27" s="113"/>
      <c r="AE27" s="232" t="str">
        <f t="shared" ref="AE27:AE32" si="24">AE20</f>
        <v>OU</v>
      </c>
      <c r="AF27" s="203">
        <f ca="1">AF20-1</f>
        <v>0</v>
      </c>
      <c r="AG27" s="203">
        <f t="shared" ref="AG27:AV27" ca="1" si="25">AG20-1</f>
        <v>1.3575032574276946E-2</v>
      </c>
      <c r="AH27" s="203">
        <f t="shared" ca="1" si="25"/>
        <v>3.6078179437355473E-3</v>
      </c>
      <c r="AI27" s="203">
        <f t="shared" ca="1" si="25"/>
        <v>0.14483100874473309</v>
      </c>
      <c r="AJ27" s="203">
        <f t="shared" ca="1" si="25"/>
        <v>5.5770926390397157E-4</v>
      </c>
      <c r="AK27" s="203">
        <f t="shared" ca="1" si="25"/>
        <v>7.041788611430011E-3</v>
      </c>
      <c r="AL27" s="203">
        <f t="shared" ca="1" si="25"/>
        <v>1.4097138957205768E-2</v>
      </c>
      <c r="AM27" s="203">
        <f t="shared" ca="1" si="25"/>
        <v>-2.3031118874942358E-2</v>
      </c>
      <c r="AN27" s="203">
        <f t="shared" ca="1" si="25"/>
        <v>-0.17660028559127572</v>
      </c>
      <c r="AO27" s="203">
        <f t="shared" ca="1" si="25"/>
        <v>0.24565944514115978</v>
      </c>
      <c r="AP27" s="203">
        <f t="shared" ca="1" si="25"/>
        <v>0.25538513732060042</v>
      </c>
      <c r="AQ27" s="203">
        <f t="shared" ca="1" si="25"/>
        <v>0.33102404657843731</v>
      </c>
      <c r="AR27" s="203">
        <f t="shared" ca="1" si="25"/>
        <v>0.2891313678484484</v>
      </c>
      <c r="AS27" s="203"/>
      <c r="AT27" s="203">
        <f t="shared" ca="1" si="25"/>
        <v>-1</v>
      </c>
      <c r="AU27" s="203">
        <f t="shared" ca="1" si="25"/>
        <v>-1</v>
      </c>
      <c r="AV27" s="203">
        <f t="shared" ca="1" si="25"/>
        <v>-8.0249937900351287E-2</v>
      </c>
      <c r="AW27" s="203">
        <f t="shared" ref="AW27:BB27" ca="1" si="26">AW20-1</f>
        <v>-5.8498245219162359E-2</v>
      </c>
      <c r="AX27" s="203">
        <f t="shared" ca="1" si="26"/>
        <v>-0.16912888684909844</v>
      </c>
      <c r="AY27" s="203">
        <f t="shared" ca="1" si="26"/>
        <v>-8.0877165109255467E-3</v>
      </c>
      <c r="AZ27" s="203">
        <f t="shared" ca="1" si="26"/>
        <v>1.8437322971343262E-2</v>
      </c>
      <c r="BA27" s="203">
        <f t="shared" ca="1" si="26"/>
        <v>0.16319788164561277</v>
      </c>
      <c r="BB27" s="203">
        <f t="shared" ca="1" si="26"/>
        <v>0.11720092960651018</v>
      </c>
    </row>
    <row r="28" spans="1:57" x14ac:dyDescent="0.25">
      <c r="A28" s="22"/>
      <c r="B28" s="22"/>
      <c r="C28" s="22"/>
      <c r="D28" s="22"/>
      <c r="E28" s="22"/>
      <c r="F28" s="22"/>
      <c r="G28" s="22"/>
      <c r="H28" s="22"/>
      <c r="I28" s="22"/>
      <c r="J28" s="22"/>
      <c r="K28" s="22"/>
      <c r="L28" s="22"/>
      <c r="M28" s="22"/>
      <c r="N28" s="22"/>
      <c r="O28" s="22"/>
      <c r="P28" s="22"/>
      <c r="Q28" s="22"/>
      <c r="R28" s="22"/>
      <c r="S28" s="22"/>
      <c r="T28" s="22"/>
      <c r="U28" s="22"/>
      <c r="V28" s="22"/>
      <c r="W28" s="22"/>
      <c r="X28" s="22"/>
      <c r="Y28" s="113"/>
      <c r="Z28" s="113"/>
      <c r="AA28" s="113"/>
      <c r="AE28" s="232" t="str">
        <f t="shared" si="24"/>
        <v>DU JE</v>
      </c>
      <c r="AF28" s="246"/>
      <c r="AG28" s="246"/>
      <c r="AH28" s="246"/>
      <c r="AI28" s="246"/>
      <c r="AJ28" s="246"/>
      <c r="AK28" s="246"/>
      <c r="AL28" s="246"/>
      <c r="AM28" s="246"/>
      <c r="AN28" s="246"/>
      <c r="AO28" s="246"/>
      <c r="AP28" s="246"/>
      <c r="AQ28" s="246"/>
      <c r="AR28" s="246"/>
      <c r="AS28" s="246"/>
      <c r="AT28" s="246">
        <f t="shared" ref="AT28:AU32" ca="1" si="27">AT21/$AF$13</f>
        <v>0</v>
      </c>
      <c r="AU28" s="203">
        <f t="shared" ca="1" si="27"/>
        <v>0</v>
      </c>
      <c r="AV28" s="203">
        <f t="shared" ref="AV28:BB28" ca="1" si="28">AV21-1</f>
        <v>-0.15556355883452355</v>
      </c>
      <c r="AW28" s="203">
        <f t="shared" ca="1" si="28"/>
        <v>-0.18122880616248627</v>
      </c>
      <c r="AX28" s="203">
        <f t="shared" ca="1" si="28"/>
        <v>-0.36496414319085635</v>
      </c>
      <c r="AY28" s="203">
        <f t="shared" ca="1" si="28"/>
        <v>-0.53238420824224542</v>
      </c>
      <c r="AZ28" s="203">
        <f t="shared" ca="1" si="28"/>
        <v>-0.62505005515676959</v>
      </c>
      <c r="BA28" s="203">
        <f t="shared" ca="1" si="28"/>
        <v>-0.61125529142957857</v>
      </c>
      <c r="BB28" s="203">
        <f t="shared" ca="1" si="28"/>
        <v>-0.72792708199602996</v>
      </c>
    </row>
    <row r="29" spans="1:57" x14ac:dyDescent="0.25">
      <c r="A29" s="22"/>
      <c r="B29" s="22"/>
      <c r="C29" s="22"/>
      <c r="D29" s="22"/>
      <c r="E29" s="22"/>
      <c r="F29" s="22"/>
      <c r="G29" s="22"/>
      <c r="H29" s="22"/>
      <c r="I29" s="22"/>
      <c r="J29" s="22"/>
      <c r="K29" s="22"/>
      <c r="L29" s="22"/>
      <c r="M29" s="22"/>
      <c r="N29" s="22"/>
      <c r="O29" s="22"/>
      <c r="P29" s="22"/>
      <c r="Q29" s="22"/>
      <c r="R29" s="22"/>
      <c r="S29" s="22"/>
      <c r="T29" s="22"/>
      <c r="U29" s="22"/>
      <c r="V29" s="22"/>
      <c r="W29" s="22"/>
      <c r="X29" s="22"/>
      <c r="Y29" s="113"/>
      <c r="Z29" s="113"/>
      <c r="AA29" s="113"/>
      <c r="AE29" s="232" t="str">
        <f t="shared" si="24"/>
        <v>DU SNP</v>
      </c>
      <c r="AF29" s="246"/>
      <c r="AG29" s="246"/>
      <c r="AH29" s="246"/>
      <c r="AI29" s="246"/>
      <c r="AJ29" s="246"/>
      <c r="AK29" s="246"/>
      <c r="AL29" s="246"/>
      <c r="AM29" s="246"/>
      <c r="AN29" s="246"/>
      <c r="AO29" s="246"/>
      <c r="AP29" s="246"/>
      <c r="AQ29" s="246"/>
      <c r="AR29" s="246"/>
      <c r="AS29" s="246"/>
      <c r="AT29" s="246">
        <f t="shared" ca="1" si="27"/>
        <v>0</v>
      </c>
      <c r="AU29" s="203">
        <f t="shared" ca="1" si="27"/>
        <v>0</v>
      </c>
      <c r="AV29" s="203">
        <f t="shared" ref="AV29:BB29" ca="1" si="29">AV22-1</f>
        <v>-0.15556621231938117</v>
      </c>
      <c r="AW29" s="203">
        <f t="shared" ca="1" si="29"/>
        <v>-0.1812417886653801</v>
      </c>
      <c r="AX29" s="203">
        <f t="shared" ca="1" si="29"/>
        <v>-0.36499423983558299</v>
      </c>
      <c r="AY29" s="203">
        <f t="shared" ca="1" si="29"/>
        <v>-0.48226716932161318</v>
      </c>
      <c r="AZ29" s="203">
        <f t="shared" ca="1" si="29"/>
        <v>-0.57119044591658341</v>
      </c>
      <c r="BA29" s="203">
        <f t="shared" ca="1" si="29"/>
        <v>-0.51836761894031591</v>
      </c>
      <c r="BB29" s="203">
        <f t="shared" ca="1" si="29"/>
        <v>-0.67841421058033202</v>
      </c>
    </row>
    <row r="30" spans="1:57" x14ac:dyDescent="0.25">
      <c r="A30" s="22"/>
      <c r="B30" s="22"/>
      <c r="C30" s="22"/>
      <c r="D30" s="22"/>
      <c r="E30" s="22"/>
      <c r="F30" s="22"/>
      <c r="G30" s="22"/>
      <c r="H30" s="22"/>
      <c r="I30" s="22"/>
      <c r="J30" s="22"/>
      <c r="K30" s="22"/>
      <c r="L30" s="22"/>
      <c r="M30" s="22"/>
      <c r="N30" s="22"/>
      <c r="O30" s="22"/>
      <c r="P30" s="22"/>
      <c r="Q30" s="22"/>
      <c r="R30" s="22"/>
      <c r="S30" s="22"/>
      <c r="T30" s="22"/>
      <c r="U30" s="22"/>
      <c r="V30" s="22"/>
      <c r="W30" s="22"/>
      <c r="X30" s="22"/>
      <c r="Y30" s="113"/>
      <c r="Z30" s="113"/>
      <c r="AA30" s="113"/>
      <c r="AE30" s="232" t="str">
        <f t="shared" si="24"/>
        <v>DUA JE</v>
      </c>
      <c r="AF30" s="246"/>
      <c r="AG30" s="246"/>
      <c r="AH30" s="246"/>
      <c r="AI30" s="246"/>
      <c r="AJ30" s="246"/>
      <c r="AK30" s="246"/>
      <c r="AL30" s="246"/>
      <c r="AM30" s="246"/>
      <c r="AN30" s="246"/>
      <c r="AO30" s="246"/>
      <c r="AP30" s="246"/>
      <c r="AQ30" s="246"/>
      <c r="AR30" s="246"/>
      <c r="AS30" s="246"/>
      <c r="AT30" s="246">
        <f t="shared" ca="1" si="27"/>
        <v>0</v>
      </c>
      <c r="AU30" s="203">
        <f t="shared" ca="1" si="27"/>
        <v>0</v>
      </c>
      <c r="AV30" s="203">
        <f t="shared" ref="AV30:BB30" ca="1" si="30">AV23-1</f>
        <v>-2.458613309320612E-2</v>
      </c>
      <c r="AW30" s="203">
        <f t="shared" ca="1" si="30"/>
        <v>-6.5050140004413781E-2</v>
      </c>
      <c r="AX30" s="203">
        <f t="shared" ca="1" si="30"/>
        <v>-0.26149672892938747</v>
      </c>
      <c r="AY30" s="203">
        <f t="shared" ca="1" si="30"/>
        <v>-0.52505218153181743</v>
      </c>
      <c r="AZ30" s="203">
        <f t="shared" ca="1" si="30"/>
        <v>-0.76142217849754201</v>
      </c>
      <c r="BA30" s="203">
        <f t="shared" ca="1" si="30"/>
        <v>-0.90682696878998825</v>
      </c>
      <c r="BB30" s="203">
        <f t="shared" ca="1" si="30"/>
        <v>-1.0951976060859492</v>
      </c>
    </row>
    <row r="31" spans="1:57" x14ac:dyDescent="0.25">
      <c r="A31" s="22"/>
      <c r="B31" s="22"/>
      <c r="C31" s="22"/>
      <c r="D31" s="22"/>
      <c r="E31" s="22"/>
      <c r="F31" s="22"/>
      <c r="G31" s="22"/>
      <c r="H31" s="22"/>
      <c r="I31" s="22"/>
      <c r="J31" s="22"/>
      <c r="K31" s="22"/>
      <c r="L31" s="22"/>
      <c r="M31" s="22"/>
      <c r="N31" s="22"/>
      <c r="O31" s="22"/>
      <c r="P31" s="22"/>
      <c r="Q31" s="22"/>
      <c r="R31" s="22"/>
      <c r="S31" s="22"/>
      <c r="T31" s="22"/>
      <c r="U31" s="22"/>
      <c r="V31" s="22"/>
      <c r="W31" s="22"/>
      <c r="X31" s="22"/>
      <c r="Y31" s="113"/>
      <c r="Z31" s="113"/>
      <c r="AA31" s="113"/>
      <c r="AE31" s="232" t="str">
        <f t="shared" si="24"/>
        <v>DUA SNP</v>
      </c>
      <c r="AF31" s="246"/>
      <c r="AG31" s="246"/>
      <c r="AH31" s="246"/>
      <c r="AI31" s="246"/>
      <c r="AJ31" s="246"/>
      <c r="AK31" s="246"/>
      <c r="AL31" s="246"/>
      <c r="AM31" s="246"/>
      <c r="AN31" s="246"/>
      <c r="AO31" s="246"/>
      <c r="AP31" s="246"/>
      <c r="AQ31" s="246"/>
      <c r="AR31" s="246"/>
      <c r="AS31" s="246"/>
      <c r="AT31" s="246">
        <f t="shared" ca="1" si="27"/>
        <v>0</v>
      </c>
      <c r="AU31" s="203">
        <f t="shared" ca="1" si="27"/>
        <v>0</v>
      </c>
      <c r="AV31" s="203">
        <f t="shared" ref="AV31:BB31" ca="1" si="31">AV24-1</f>
        <v>-2.458613309320612E-2</v>
      </c>
      <c r="AW31" s="203">
        <f t="shared" ca="1" si="31"/>
        <v>-6.5050140004413781E-2</v>
      </c>
      <c r="AX31" s="203">
        <f t="shared" ca="1" si="31"/>
        <v>-0.26149664771001302</v>
      </c>
      <c r="AY31" s="203">
        <f t="shared" ca="1" si="31"/>
        <v>-0.49068131286209293</v>
      </c>
      <c r="AZ31" s="203">
        <f t="shared" ca="1" si="31"/>
        <v>-0.7252814554706094</v>
      </c>
      <c r="BA31" s="203">
        <f t="shared" ca="1" si="31"/>
        <v>-0.86813418606066584</v>
      </c>
      <c r="BB31" s="203">
        <f t="shared" ca="1" si="31"/>
        <v>-1.0923276566787623</v>
      </c>
    </row>
    <row r="32" spans="1:57" x14ac:dyDescent="0.25">
      <c r="A32" s="22"/>
      <c r="B32" s="22"/>
      <c r="C32" s="22"/>
      <c r="D32" s="22"/>
      <c r="E32" s="22"/>
      <c r="F32" s="22"/>
      <c r="G32" s="22"/>
      <c r="H32" s="22"/>
      <c r="I32" s="22"/>
      <c r="J32" s="22"/>
      <c r="K32" s="22"/>
      <c r="L32" s="22"/>
      <c r="M32" s="22"/>
      <c r="N32" s="22"/>
      <c r="O32" s="22"/>
      <c r="P32" s="22"/>
      <c r="Q32" s="22"/>
      <c r="R32" s="22"/>
      <c r="S32" s="22"/>
      <c r="T32" s="22"/>
      <c r="U32" s="22"/>
      <c r="V32" s="22"/>
      <c r="W32" s="22"/>
      <c r="X32" s="22"/>
      <c r="Y32" s="113"/>
      <c r="Z32" s="113"/>
      <c r="AA32" s="113"/>
      <c r="AE32" s="232" t="str">
        <f t="shared" si="24"/>
        <v>BU</v>
      </c>
      <c r="AF32" s="246"/>
      <c r="AG32" s="246"/>
      <c r="AH32" s="246"/>
      <c r="AI32" s="246"/>
      <c r="AJ32" s="246"/>
      <c r="AK32" s="246"/>
      <c r="AL32" s="246"/>
      <c r="AM32" s="246"/>
      <c r="AN32" s="246"/>
      <c r="AO32" s="246"/>
      <c r="AP32" s="246"/>
      <c r="AQ32" s="246"/>
      <c r="AR32" s="246"/>
      <c r="AS32" s="246"/>
      <c r="AT32" s="246">
        <f t="shared" ca="1" si="27"/>
        <v>0</v>
      </c>
      <c r="AU32" s="203">
        <f t="shared" ca="1" si="27"/>
        <v>0</v>
      </c>
      <c r="AV32" s="203">
        <f t="shared" ref="AV32:BB32" ca="1" si="32">AV25-1</f>
        <v>0.54730413487212148</v>
      </c>
      <c r="AW32" s="203">
        <f t="shared" ca="1" si="32"/>
        <v>0.60131086475191919</v>
      </c>
      <c r="AX32" s="203">
        <f t="shared" ca="1" si="32"/>
        <v>0.65057251323593723</v>
      </c>
      <c r="AY32" s="203">
        <f t="shared" ca="1" si="32"/>
        <v>0.69496924442990071</v>
      </c>
      <c r="AZ32" s="203">
        <f t="shared" ca="1" si="32"/>
        <v>0.76556959380534884</v>
      </c>
      <c r="BA32" s="203">
        <f t="shared" ca="1" si="32"/>
        <v>0.78042572682475142</v>
      </c>
      <c r="BB32" s="203">
        <f t="shared" ca="1" si="32"/>
        <v>0.77312695005597742</v>
      </c>
    </row>
    <row r="33" spans="1:27" x14ac:dyDescent="0.25">
      <c r="A33" s="22"/>
      <c r="B33" s="22"/>
      <c r="C33" s="22"/>
      <c r="D33" s="22"/>
      <c r="E33" s="22"/>
      <c r="F33" s="22"/>
      <c r="G33" s="22"/>
      <c r="H33" s="22"/>
      <c r="I33" s="22"/>
      <c r="J33" s="22"/>
      <c r="K33" s="22"/>
      <c r="L33" s="22"/>
      <c r="M33" s="22"/>
      <c r="N33" s="22"/>
      <c r="O33" s="22"/>
      <c r="P33" s="22"/>
      <c r="Q33" s="22"/>
      <c r="R33" s="22"/>
      <c r="S33" s="22"/>
      <c r="T33" s="22"/>
      <c r="U33" s="22"/>
      <c r="V33" s="22"/>
      <c r="W33" s="22"/>
      <c r="X33" s="22"/>
      <c r="Y33" s="113"/>
      <c r="Z33" s="113"/>
      <c r="AA33" s="113"/>
    </row>
    <row r="34" spans="1:27" x14ac:dyDescent="0.25">
      <c r="A34" s="22"/>
      <c r="B34" s="22"/>
      <c r="C34" s="22"/>
      <c r="D34" s="22"/>
      <c r="E34" s="22"/>
      <c r="F34" s="22"/>
      <c r="G34" s="22"/>
      <c r="H34" s="22"/>
      <c r="I34" s="22"/>
      <c r="J34" s="22"/>
      <c r="K34" s="22"/>
      <c r="L34" s="22"/>
      <c r="M34" s="22"/>
      <c r="N34" s="22"/>
      <c r="O34" s="22"/>
      <c r="P34" s="22"/>
      <c r="Q34" s="22"/>
      <c r="R34" s="22"/>
      <c r="S34" s="22"/>
      <c r="T34" s="22"/>
      <c r="U34" s="22"/>
      <c r="V34" s="22"/>
      <c r="W34" s="22"/>
      <c r="X34" s="22"/>
      <c r="Y34" s="113"/>
      <c r="Z34" s="113"/>
      <c r="AA34" s="113"/>
    </row>
    <row r="35" spans="1:27" x14ac:dyDescent="0.25">
      <c r="A35" s="22"/>
      <c r="B35" s="22"/>
      <c r="C35" s="22"/>
      <c r="D35" s="22"/>
      <c r="E35" s="22"/>
      <c r="F35" s="22"/>
      <c r="G35" s="22"/>
      <c r="H35" s="22"/>
      <c r="I35" s="22"/>
      <c r="J35" s="22"/>
      <c r="K35" s="22"/>
      <c r="L35" s="22"/>
      <c r="M35" s="22"/>
      <c r="N35" s="22"/>
      <c r="O35" s="22"/>
      <c r="P35" s="22"/>
      <c r="Q35" s="22"/>
      <c r="R35" s="22"/>
      <c r="S35" s="22"/>
      <c r="T35" s="22"/>
      <c r="U35" s="22"/>
      <c r="V35" s="22"/>
      <c r="W35" s="22"/>
      <c r="X35" s="22"/>
      <c r="Y35" s="113"/>
      <c r="Z35" s="113"/>
      <c r="AA35" s="113"/>
    </row>
    <row r="36" spans="1:27" x14ac:dyDescent="0.25">
      <c r="A36" s="22"/>
      <c r="B36" s="22"/>
      <c r="C36" s="22"/>
      <c r="D36" s="22"/>
      <c r="E36" s="22"/>
      <c r="F36" s="22"/>
      <c r="G36" s="22"/>
      <c r="H36" s="22"/>
      <c r="I36" s="22"/>
      <c r="J36" s="22"/>
      <c r="K36" s="22"/>
      <c r="L36" s="22"/>
      <c r="M36" s="22"/>
      <c r="N36" s="22"/>
      <c r="O36" s="22"/>
      <c r="P36" s="22"/>
      <c r="Q36" s="22"/>
      <c r="R36" s="22"/>
      <c r="S36" s="22"/>
      <c r="T36" s="22"/>
      <c r="U36" s="22"/>
      <c r="V36" s="22"/>
      <c r="W36" s="22"/>
      <c r="X36" s="22"/>
      <c r="Y36" s="113"/>
      <c r="Z36" s="113"/>
      <c r="AA36" s="113"/>
    </row>
    <row r="37" spans="1:27" x14ac:dyDescent="0.25">
      <c r="A37" s="22"/>
      <c r="B37" s="22"/>
      <c r="C37" s="22"/>
      <c r="D37" s="22"/>
      <c r="E37" s="22"/>
      <c r="F37" s="22"/>
      <c r="G37" s="22"/>
      <c r="H37" s="22"/>
      <c r="I37" s="22"/>
      <c r="J37" s="22"/>
      <c r="K37" s="22"/>
      <c r="L37" s="22"/>
      <c r="M37" s="22"/>
      <c r="N37" s="22"/>
      <c r="O37" s="22"/>
      <c r="P37" s="22"/>
      <c r="Q37" s="22"/>
      <c r="R37" s="22"/>
      <c r="S37" s="22"/>
      <c r="T37" s="22"/>
      <c r="U37" s="22"/>
      <c r="V37" s="22"/>
      <c r="W37" s="22"/>
      <c r="X37" s="22"/>
      <c r="Y37" s="113"/>
      <c r="Z37" s="113"/>
      <c r="AA37" s="113"/>
    </row>
    <row r="38" spans="1:27"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c r="Y38" s="113"/>
      <c r="Z38" s="113"/>
      <c r="AA38" s="113"/>
    </row>
    <row r="39" spans="1:27" ht="24.75" customHeight="1" x14ac:dyDescent="0.25">
      <c r="A39" s="22"/>
      <c r="B39" s="22"/>
      <c r="C39" s="22"/>
      <c r="D39" s="22"/>
      <c r="E39" s="22"/>
      <c r="F39" s="22"/>
      <c r="G39" s="22"/>
      <c r="H39" s="22"/>
      <c r="I39" s="22"/>
      <c r="J39" s="22"/>
      <c r="K39" s="22"/>
      <c r="L39" s="22"/>
      <c r="M39" s="22"/>
      <c r="N39" s="22"/>
      <c r="O39" s="22"/>
      <c r="P39" s="22"/>
      <c r="Q39" s="22"/>
      <c r="R39" s="22"/>
      <c r="S39" s="22"/>
      <c r="T39" s="22"/>
      <c r="U39" s="22"/>
      <c r="V39" s="22"/>
      <c r="W39" s="22"/>
      <c r="X39" s="22"/>
      <c r="Y39" s="113"/>
      <c r="Z39" s="113"/>
      <c r="AA39" s="113"/>
    </row>
    <row r="40" spans="1:27" x14ac:dyDescent="0.25">
      <c r="A40" s="22"/>
      <c r="B40" s="22"/>
      <c r="C40" s="22"/>
      <c r="D40" s="22"/>
      <c r="E40" s="22"/>
      <c r="F40" s="22"/>
      <c r="G40" s="22"/>
      <c r="H40" s="22"/>
      <c r="I40" s="22"/>
      <c r="J40" s="22"/>
      <c r="K40" s="22"/>
      <c r="L40" s="22"/>
      <c r="M40" s="22"/>
      <c r="N40" s="22"/>
      <c r="O40" s="22"/>
      <c r="P40" s="22"/>
      <c r="Q40" s="22"/>
      <c r="R40" s="22"/>
      <c r="S40" s="22"/>
      <c r="T40" s="22"/>
      <c r="U40" s="22"/>
      <c r="V40" s="22"/>
      <c r="W40" s="22"/>
      <c r="X40" s="22"/>
      <c r="Y40" s="113"/>
      <c r="Z40" s="113"/>
      <c r="AA40" s="113"/>
    </row>
    <row r="41" spans="1:27" ht="15.75" x14ac:dyDescent="0.25">
      <c r="A41" s="22"/>
      <c r="B41" s="188" t="s">
        <v>177</v>
      </c>
      <c r="AA41" s="113"/>
    </row>
    <row r="42" spans="1:27" x14ac:dyDescent="0.25">
      <c r="A42" s="241">
        <v>3</v>
      </c>
      <c r="B42" s="241">
        <v>2</v>
      </c>
      <c r="C42" s="242">
        <f>D42-1</f>
        <v>4</v>
      </c>
      <c r="D42" s="242">
        <v>5</v>
      </c>
      <c r="E42" s="242">
        <f t="shared" ref="E42:Z42" si="33">D42+1</f>
        <v>6</v>
      </c>
      <c r="F42" s="242">
        <f t="shared" si="33"/>
        <v>7</v>
      </c>
      <c r="G42" s="242">
        <f t="shared" si="33"/>
        <v>8</v>
      </c>
      <c r="H42" s="242">
        <f t="shared" si="33"/>
        <v>9</v>
      </c>
      <c r="I42" s="242">
        <f t="shared" si="33"/>
        <v>10</v>
      </c>
      <c r="J42" s="242">
        <f t="shared" si="33"/>
        <v>11</v>
      </c>
      <c r="K42" s="242">
        <f t="shared" si="33"/>
        <v>12</v>
      </c>
      <c r="L42" s="242">
        <f t="shared" si="33"/>
        <v>13</v>
      </c>
      <c r="M42" s="242">
        <f t="shared" si="33"/>
        <v>14</v>
      </c>
      <c r="N42" s="242">
        <f t="shared" si="33"/>
        <v>15</v>
      </c>
      <c r="O42" s="242">
        <f t="shared" si="33"/>
        <v>16</v>
      </c>
      <c r="P42" s="242">
        <f t="shared" si="33"/>
        <v>17</v>
      </c>
      <c r="Q42" s="242">
        <f t="shared" si="33"/>
        <v>18</v>
      </c>
      <c r="R42" s="242">
        <f t="shared" si="33"/>
        <v>19</v>
      </c>
      <c r="S42" s="242">
        <f t="shared" si="33"/>
        <v>20</v>
      </c>
      <c r="T42" s="242">
        <f t="shared" si="33"/>
        <v>21</v>
      </c>
      <c r="U42" s="242">
        <f t="shared" si="33"/>
        <v>22</v>
      </c>
      <c r="V42" s="242">
        <f t="shared" si="33"/>
        <v>23</v>
      </c>
      <c r="W42" s="242">
        <f t="shared" si="33"/>
        <v>24</v>
      </c>
      <c r="X42" s="242">
        <f t="shared" si="33"/>
        <v>25</v>
      </c>
      <c r="Y42" s="243">
        <f t="shared" si="33"/>
        <v>26</v>
      </c>
      <c r="Z42" s="243">
        <f t="shared" si="33"/>
        <v>27</v>
      </c>
      <c r="AA42" s="113"/>
    </row>
    <row r="43" spans="1:27" ht="15.75" thickBot="1" x14ac:dyDescent="0.3">
      <c r="A43" s="22"/>
      <c r="B43" s="22"/>
      <c r="C43" s="144"/>
      <c r="D43" s="227">
        <f t="shared" ref="D43:Q43" ca="1" si="34">D11</f>
        <v>2005</v>
      </c>
      <c r="E43" s="227">
        <f t="shared" ca="1" si="34"/>
        <v>2006</v>
      </c>
      <c r="F43" s="227">
        <f t="shared" ca="1" si="34"/>
        <v>2007</v>
      </c>
      <c r="G43" s="227">
        <f t="shared" ca="1" si="34"/>
        <v>2008</v>
      </c>
      <c r="H43" s="227">
        <f t="shared" ca="1" si="34"/>
        <v>2009</v>
      </c>
      <c r="I43" s="227">
        <f t="shared" ca="1" si="34"/>
        <v>2010</v>
      </c>
      <c r="J43" s="227">
        <f t="shared" ca="1" si="34"/>
        <v>2011</v>
      </c>
      <c r="K43" s="227">
        <f t="shared" ca="1" si="34"/>
        <v>2012</v>
      </c>
      <c r="L43" s="227">
        <f t="shared" ca="1" si="34"/>
        <v>2013</v>
      </c>
      <c r="M43" s="227">
        <f t="shared" ca="1" si="34"/>
        <v>2014</v>
      </c>
      <c r="N43" s="227">
        <f t="shared" ca="1" si="34"/>
        <v>2015</v>
      </c>
      <c r="O43" s="227">
        <f t="shared" ca="1" si="34"/>
        <v>2016</v>
      </c>
      <c r="P43" s="227">
        <f t="shared" ca="1" si="34"/>
        <v>2017</v>
      </c>
      <c r="Q43" s="227">
        <f t="shared" si="34"/>
        <v>2018</v>
      </c>
      <c r="R43" s="227"/>
      <c r="S43" s="227">
        <f t="shared" ref="S43:Z43" ca="1" si="35">S11</f>
        <v>2017</v>
      </c>
      <c r="T43" s="227">
        <f t="shared" ca="1" si="35"/>
        <v>2020</v>
      </c>
      <c r="U43" s="227">
        <f t="shared" ca="1" si="35"/>
        <v>2025</v>
      </c>
      <c r="V43" s="227">
        <f t="shared" ca="1" si="35"/>
        <v>2030</v>
      </c>
      <c r="W43" s="227">
        <f t="shared" ca="1" si="35"/>
        <v>2035</v>
      </c>
      <c r="X43" s="227">
        <f t="shared" ca="1" si="35"/>
        <v>2040</v>
      </c>
      <c r="Y43" s="227">
        <f t="shared" ca="1" si="35"/>
        <v>2045</v>
      </c>
      <c r="Z43" s="227">
        <f t="shared" ca="1" si="35"/>
        <v>2050</v>
      </c>
      <c r="AA43" s="113"/>
    </row>
    <row r="44" spans="1:27" ht="15.75" thickTop="1" x14ac:dyDescent="0.25">
      <c r="A44" s="22"/>
      <c r="B44" s="22"/>
      <c r="C44" s="187" t="s">
        <v>139</v>
      </c>
      <c r="D44" s="203">
        <f ca="1">D12/$D$12-1</f>
        <v>0</v>
      </c>
      <c r="E44" s="203">
        <f t="shared" ref="E44:P44" ca="1" si="36">E12/$D$12-1</f>
        <v>1.3575032574276946E-2</v>
      </c>
      <c r="F44" s="203">
        <f t="shared" ca="1" si="36"/>
        <v>3.6078179437355473E-3</v>
      </c>
      <c r="G44" s="203">
        <f t="shared" ca="1" si="36"/>
        <v>0.14483100874473309</v>
      </c>
      <c r="H44" s="203">
        <f t="shared" ca="1" si="36"/>
        <v>5.5770926390397157E-4</v>
      </c>
      <c r="I44" s="203">
        <f t="shared" ca="1" si="36"/>
        <v>7.041788611430011E-3</v>
      </c>
      <c r="J44" s="203">
        <f t="shared" ca="1" si="36"/>
        <v>1.4097138957205768E-2</v>
      </c>
      <c r="K44" s="203">
        <f t="shared" ca="1" si="36"/>
        <v>-2.3031118874942358E-2</v>
      </c>
      <c r="L44" s="203">
        <f t="shared" ca="1" si="36"/>
        <v>-0.17660028559127572</v>
      </c>
      <c r="M44" s="203">
        <f t="shared" ca="1" si="36"/>
        <v>0.24565944514115978</v>
      </c>
      <c r="N44" s="203">
        <f t="shared" ca="1" si="36"/>
        <v>0.25538513732060042</v>
      </c>
      <c r="O44" s="203">
        <f t="shared" ca="1" si="36"/>
        <v>0.33102404657843731</v>
      </c>
      <c r="P44" s="203">
        <f t="shared" ca="1" si="36"/>
        <v>0.2891313678484484</v>
      </c>
      <c r="Q44" s="203"/>
      <c r="R44" s="203"/>
      <c r="S44" s="191"/>
      <c r="T44" s="191"/>
      <c r="U44" s="191"/>
      <c r="V44" s="208"/>
      <c r="W44" s="191"/>
      <c r="X44" s="208"/>
      <c r="Y44" s="205"/>
      <c r="Z44" s="210"/>
      <c r="AA44" s="113"/>
    </row>
    <row r="45" spans="1:27" x14ac:dyDescent="0.25">
      <c r="A45" s="22"/>
      <c r="B45" s="22"/>
      <c r="C45" s="185" t="s">
        <v>133</v>
      </c>
      <c r="D45" s="203"/>
      <c r="E45" s="203"/>
      <c r="F45" s="203"/>
      <c r="G45" s="203"/>
      <c r="H45" s="203"/>
      <c r="I45" s="203"/>
      <c r="J45" s="203"/>
      <c r="K45" s="203"/>
      <c r="L45" s="203"/>
      <c r="M45" s="203"/>
      <c r="N45" s="203"/>
      <c r="O45" s="203"/>
      <c r="P45" s="203"/>
      <c r="Q45" s="203"/>
      <c r="R45" s="203"/>
      <c r="S45" s="203"/>
      <c r="T45" s="203">
        <f t="shared" ref="T45:Z47" ca="1" si="37">T13/$D$12-1</f>
        <v>-8.0249937900351287E-2</v>
      </c>
      <c r="U45" s="207">
        <f t="shared" ca="1" si="37"/>
        <v>-5.8498245219162359E-2</v>
      </c>
      <c r="V45" s="209">
        <f t="shared" ca="1" si="37"/>
        <v>-0.16912888684909844</v>
      </c>
      <c r="W45" s="212">
        <f t="shared" ca="1" si="37"/>
        <v>-8.0877165109255467E-3</v>
      </c>
      <c r="X45" s="209">
        <f t="shared" ca="1" si="37"/>
        <v>1.8437322971343262E-2</v>
      </c>
      <c r="Y45" s="212">
        <f t="shared" ca="1" si="37"/>
        <v>0.16319788164561277</v>
      </c>
      <c r="Z45" s="209">
        <f t="shared" ca="1" si="37"/>
        <v>0.11720092960651018</v>
      </c>
      <c r="AA45" s="113"/>
    </row>
    <row r="46" spans="1:27" x14ac:dyDescent="0.25">
      <c r="A46" s="22"/>
      <c r="B46" s="22"/>
      <c r="C46" s="185" t="s">
        <v>134</v>
      </c>
      <c r="D46" s="203"/>
      <c r="E46" s="203"/>
      <c r="F46" s="203"/>
      <c r="G46" s="203"/>
      <c r="H46" s="203"/>
      <c r="I46" s="203"/>
      <c r="J46" s="203"/>
      <c r="K46" s="203"/>
      <c r="L46" s="203"/>
      <c r="M46" s="203"/>
      <c r="N46" s="203"/>
      <c r="O46" s="203"/>
      <c r="P46" s="203"/>
      <c r="Q46" s="203"/>
      <c r="R46" s="203"/>
      <c r="S46" s="203"/>
      <c r="T46" s="203">
        <f t="shared" ca="1" si="37"/>
        <v>-0.15556355883452355</v>
      </c>
      <c r="U46" s="207">
        <f t="shared" ca="1" si="37"/>
        <v>-0.18122880616248627</v>
      </c>
      <c r="V46" s="209">
        <f t="shared" ca="1" si="37"/>
        <v>-0.36496414319085635</v>
      </c>
      <c r="W46" s="212">
        <f t="shared" ca="1" si="37"/>
        <v>-0.53238420824224542</v>
      </c>
      <c r="X46" s="209">
        <f t="shared" ca="1" si="37"/>
        <v>-0.62505005515676959</v>
      </c>
      <c r="Y46" s="212">
        <f t="shared" ca="1" si="37"/>
        <v>-0.61125529142957857</v>
      </c>
      <c r="Z46" s="209">
        <f t="shared" ca="1" si="37"/>
        <v>-0.72792708199602996</v>
      </c>
      <c r="AA46" s="113"/>
    </row>
    <row r="47" spans="1:27" ht="15.75" thickBot="1" x14ac:dyDescent="0.3">
      <c r="A47" s="22"/>
      <c r="B47" s="22"/>
      <c r="C47" s="185" t="s">
        <v>135</v>
      </c>
      <c r="D47" s="203"/>
      <c r="E47" s="203"/>
      <c r="F47" s="203"/>
      <c r="G47" s="203"/>
      <c r="H47" s="203"/>
      <c r="I47" s="203"/>
      <c r="J47" s="203"/>
      <c r="K47" s="203"/>
      <c r="L47" s="203"/>
      <c r="M47" s="203"/>
      <c r="N47" s="203"/>
      <c r="O47" s="203"/>
      <c r="P47" s="203"/>
      <c r="Q47" s="203"/>
      <c r="R47" s="203"/>
      <c r="S47" s="203"/>
      <c r="T47" s="213">
        <f t="shared" ref="T47:W50" ca="1" si="38">T15/$D$12-1</f>
        <v>-0.15556621231938117</v>
      </c>
      <c r="U47" s="214">
        <f t="shared" ca="1" si="38"/>
        <v>-0.1812417886653801</v>
      </c>
      <c r="V47" s="215">
        <f t="shared" ca="1" si="38"/>
        <v>-0.36499423983558299</v>
      </c>
      <c r="W47" s="216">
        <f t="shared" ca="1" si="38"/>
        <v>-0.48226716932161318</v>
      </c>
      <c r="X47" s="209">
        <f t="shared" ca="1" si="37"/>
        <v>-0.57119044591658341</v>
      </c>
      <c r="Y47" s="216">
        <f t="shared" ref="Y47:Z50" ca="1" si="39">Y15/$D$12-1</f>
        <v>-0.51836761894031591</v>
      </c>
      <c r="Z47" s="215">
        <f t="shared" ca="1" si="39"/>
        <v>-0.67841421058033202</v>
      </c>
      <c r="AA47" s="113"/>
    </row>
    <row r="48" spans="1:27" ht="15.75" thickTop="1" x14ac:dyDescent="0.25">
      <c r="A48" s="22"/>
      <c r="B48" s="22"/>
      <c r="C48" s="185" t="s">
        <v>136</v>
      </c>
      <c r="D48" s="203"/>
      <c r="E48" s="203"/>
      <c r="F48" s="203"/>
      <c r="G48" s="203"/>
      <c r="H48" s="203"/>
      <c r="I48" s="203"/>
      <c r="J48" s="203"/>
      <c r="K48" s="203"/>
      <c r="L48" s="203"/>
      <c r="M48" s="203"/>
      <c r="N48" s="203"/>
      <c r="O48" s="203"/>
      <c r="P48" s="203"/>
      <c r="Q48" s="203"/>
      <c r="R48" s="203"/>
      <c r="S48" s="207"/>
      <c r="T48" s="221">
        <f t="shared" ca="1" si="38"/>
        <v>-2.458613309320612E-2</v>
      </c>
      <c r="U48" s="222">
        <f t="shared" ca="1" si="38"/>
        <v>-6.5050140004413781E-2</v>
      </c>
      <c r="V48" s="225">
        <f t="shared" ca="1" si="38"/>
        <v>-0.26149672892938747</v>
      </c>
      <c r="W48" s="222">
        <f t="shared" ca="1" si="38"/>
        <v>-0.52505218153181743</v>
      </c>
      <c r="X48" s="225">
        <f ca="1">X16/$D$12-1</f>
        <v>-0.76142217849754201</v>
      </c>
      <c r="Y48" s="222">
        <f t="shared" ca="1" si="39"/>
        <v>-0.90682696878998825</v>
      </c>
      <c r="Z48" s="225">
        <f t="shared" ca="1" si="39"/>
        <v>-1.0951976060859492</v>
      </c>
      <c r="AA48" s="113"/>
    </row>
    <row r="49" spans="1:29" ht="15.75" thickBot="1" x14ac:dyDescent="0.3">
      <c r="A49" s="22"/>
      <c r="B49" s="22"/>
      <c r="C49" s="185" t="s">
        <v>137</v>
      </c>
      <c r="D49" s="203"/>
      <c r="E49" s="203"/>
      <c r="F49" s="203"/>
      <c r="G49" s="203"/>
      <c r="H49" s="203"/>
      <c r="I49" s="203"/>
      <c r="J49" s="203"/>
      <c r="K49" s="203"/>
      <c r="L49" s="203"/>
      <c r="M49" s="203"/>
      <c r="N49" s="203"/>
      <c r="O49" s="203"/>
      <c r="P49" s="203"/>
      <c r="Q49" s="203"/>
      <c r="R49" s="203"/>
      <c r="S49" s="191"/>
      <c r="T49" s="223">
        <f t="shared" ca="1" si="38"/>
        <v>-2.458613309320612E-2</v>
      </c>
      <c r="U49" s="224">
        <f t="shared" ca="1" si="38"/>
        <v>-6.5050140004413781E-2</v>
      </c>
      <c r="V49" s="226">
        <f t="shared" ca="1" si="38"/>
        <v>-0.26149664771001302</v>
      </c>
      <c r="W49" s="224">
        <f t="shared" ca="1" si="38"/>
        <v>-0.49068131286209293</v>
      </c>
      <c r="X49" s="226">
        <f ca="1">X17/$D$12-1</f>
        <v>-0.7252814554706094</v>
      </c>
      <c r="Y49" s="224">
        <f t="shared" ca="1" si="39"/>
        <v>-0.86813418606066584</v>
      </c>
      <c r="Z49" s="226">
        <f t="shared" ca="1" si="39"/>
        <v>-1.0923276566787623</v>
      </c>
      <c r="AA49" s="113"/>
    </row>
    <row r="50" spans="1:29" ht="15.75" thickTop="1" x14ac:dyDescent="0.25">
      <c r="A50" s="22"/>
      <c r="B50" s="22"/>
      <c r="C50" s="185" t="s">
        <v>138</v>
      </c>
      <c r="D50" s="203"/>
      <c r="E50" s="203"/>
      <c r="F50" s="203"/>
      <c r="G50" s="203"/>
      <c r="H50" s="203"/>
      <c r="I50" s="203"/>
      <c r="J50" s="203"/>
      <c r="K50" s="203"/>
      <c r="L50" s="203"/>
      <c r="M50" s="203"/>
      <c r="N50" s="203"/>
      <c r="O50" s="203"/>
      <c r="P50" s="203"/>
      <c r="Q50" s="203"/>
      <c r="R50" s="203"/>
      <c r="S50" s="203"/>
      <c r="T50" s="217">
        <f t="shared" ca="1" si="38"/>
        <v>0.54730413487212148</v>
      </c>
      <c r="U50" s="218">
        <f t="shared" ca="1" si="38"/>
        <v>0.60131086475191919</v>
      </c>
      <c r="V50" s="219">
        <f t="shared" ca="1" si="38"/>
        <v>0.65057251323593723</v>
      </c>
      <c r="W50" s="220">
        <f t="shared" ca="1" si="38"/>
        <v>0.69496924442990071</v>
      </c>
      <c r="X50" s="219">
        <f ca="1">X18/$D$12-1</f>
        <v>0.76556959380534884</v>
      </c>
      <c r="Y50" s="220">
        <f t="shared" ca="1" si="39"/>
        <v>0.78042572682475142</v>
      </c>
      <c r="Z50" s="219">
        <f t="shared" ca="1" si="39"/>
        <v>0.77312695005597742</v>
      </c>
      <c r="AA50" s="113"/>
    </row>
    <row r="51" spans="1:29" ht="15.75" thickBot="1" x14ac:dyDescent="0.3">
      <c r="A51" s="22"/>
      <c r="B51" s="22"/>
      <c r="C51" s="22"/>
      <c r="D51" s="22"/>
      <c r="E51" s="22"/>
      <c r="F51" s="22"/>
      <c r="G51" s="22"/>
      <c r="H51" s="22"/>
      <c r="I51" s="22"/>
      <c r="J51" s="22"/>
      <c r="K51" s="22"/>
      <c r="L51" s="22"/>
      <c r="M51" s="22"/>
      <c r="N51" s="22"/>
      <c r="O51" s="22"/>
      <c r="P51" s="22"/>
      <c r="Q51" s="22"/>
      <c r="R51" s="22"/>
      <c r="S51" s="22"/>
      <c r="T51" s="22"/>
      <c r="U51" s="22"/>
      <c r="V51" s="292"/>
      <c r="W51" s="22"/>
      <c r="X51" s="292"/>
      <c r="Y51" s="22"/>
      <c r="Z51" s="292"/>
      <c r="AA51" s="113"/>
      <c r="AB51" s="211"/>
      <c r="AC51" s="113"/>
    </row>
    <row r="52" spans="1:29" ht="15.75" thickTop="1" x14ac:dyDescent="0.2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113"/>
      <c r="AB52" s="113"/>
      <c r="AC52" s="113"/>
    </row>
    <row r="53" spans="1:29" x14ac:dyDescent="0.25">
      <c r="AC53" s="113"/>
    </row>
    <row r="54" spans="1:29" x14ac:dyDescent="0.25">
      <c r="AC54" s="113"/>
    </row>
    <row r="55" spans="1:29" x14ac:dyDescent="0.25">
      <c r="AC55" s="113"/>
    </row>
    <row r="56" spans="1:29" x14ac:dyDescent="0.25">
      <c r="AC56" s="113"/>
    </row>
    <row r="57" spans="1:29" x14ac:dyDescent="0.25">
      <c r="AC57" s="113"/>
    </row>
    <row r="58" spans="1:29" x14ac:dyDescent="0.25">
      <c r="AC58" s="113"/>
    </row>
    <row r="59" spans="1:29" x14ac:dyDescent="0.25">
      <c r="AC59" s="113"/>
    </row>
    <row r="60" spans="1:29" x14ac:dyDescent="0.25">
      <c r="AC60" s="113"/>
    </row>
    <row r="61" spans="1:29" x14ac:dyDescent="0.25">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113"/>
      <c r="AB61" s="113"/>
      <c r="AC61" s="113"/>
    </row>
    <row r="62" spans="1:29" x14ac:dyDescent="0.25">
      <c r="E62" s="22"/>
      <c r="F62" s="22"/>
      <c r="G62" s="22"/>
      <c r="H62" s="22"/>
      <c r="I62" s="22"/>
      <c r="J62" s="22"/>
      <c r="K62" s="22"/>
      <c r="L62" s="22"/>
      <c r="M62" s="22"/>
      <c r="N62" s="22"/>
      <c r="O62" s="22"/>
      <c r="P62" s="22"/>
      <c r="Q62" s="22"/>
      <c r="R62" s="22"/>
      <c r="S62" s="22"/>
      <c r="T62" s="22"/>
      <c r="U62" s="22"/>
      <c r="V62" s="22"/>
      <c r="W62" s="22"/>
      <c r="X62" s="22"/>
      <c r="Y62" s="22"/>
      <c r="Z62" s="22"/>
      <c r="AA62" s="113"/>
      <c r="AB62" s="113"/>
      <c r="AC62" s="113"/>
    </row>
    <row r="63" spans="1:29" x14ac:dyDescent="0.25">
      <c r="E63" s="22"/>
      <c r="F63" s="22"/>
      <c r="G63" s="22"/>
      <c r="H63" s="22"/>
      <c r="I63" s="22"/>
      <c r="J63" s="22"/>
      <c r="K63" s="22"/>
      <c r="L63" s="22"/>
      <c r="M63" s="22"/>
      <c r="N63" s="22"/>
      <c r="O63" s="22"/>
      <c r="P63" s="22"/>
      <c r="Q63" s="22"/>
      <c r="R63" s="22"/>
      <c r="S63" s="22"/>
      <c r="T63" s="22"/>
      <c r="U63" s="22"/>
      <c r="V63" s="22"/>
      <c r="W63" s="22"/>
      <c r="X63" s="22"/>
      <c r="Y63" s="22"/>
      <c r="Z63" s="22"/>
      <c r="AA63" s="113"/>
      <c r="AB63" s="113"/>
      <c r="AC63" s="113"/>
    </row>
    <row r="64" spans="1:29" x14ac:dyDescent="0.25">
      <c r="E64" s="22"/>
      <c r="F64" s="22"/>
      <c r="G64" s="22"/>
      <c r="H64" s="22"/>
      <c r="I64" s="22"/>
      <c r="J64" s="22"/>
      <c r="K64" s="22"/>
      <c r="L64" s="22"/>
      <c r="M64" s="22"/>
      <c r="N64" s="22"/>
      <c r="O64" s="22"/>
      <c r="P64" s="22"/>
      <c r="Q64" s="22"/>
      <c r="R64" s="22"/>
      <c r="S64" s="22"/>
      <c r="T64" s="22"/>
      <c r="U64" s="22"/>
      <c r="V64" s="22"/>
      <c r="W64" s="22"/>
      <c r="X64" s="22"/>
      <c r="Y64" s="22"/>
      <c r="Z64" s="22"/>
      <c r="AA64" s="113"/>
      <c r="AB64" s="113"/>
      <c r="AC64" s="113"/>
    </row>
    <row r="65" spans="1:29" x14ac:dyDescent="0.25">
      <c r="E65" s="22"/>
      <c r="F65" s="22"/>
      <c r="G65" s="22"/>
      <c r="H65" s="22"/>
      <c r="I65" s="22"/>
      <c r="J65" s="22"/>
      <c r="K65" s="22"/>
      <c r="L65" s="22"/>
      <c r="M65" s="22"/>
      <c r="N65" s="22"/>
      <c r="O65" s="22"/>
      <c r="P65" s="22"/>
      <c r="Q65" s="22"/>
      <c r="R65" s="22"/>
      <c r="S65" s="22"/>
      <c r="T65" s="22"/>
      <c r="U65" s="22"/>
      <c r="V65" s="22"/>
      <c r="W65" s="22"/>
      <c r="X65" s="22"/>
      <c r="Y65" s="22"/>
      <c r="Z65" s="22"/>
      <c r="AA65" s="113"/>
      <c r="AB65" s="113"/>
      <c r="AC65" s="113"/>
    </row>
    <row r="66" spans="1:29" x14ac:dyDescent="0.25">
      <c r="E66" s="22"/>
      <c r="F66" s="22"/>
      <c r="G66" s="22"/>
      <c r="H66" s="22"/>
      <c r="I66" s="22"/>
      <c r="J66" s="22"/>
      <c r="K66" s="22"/>
      <c r="L66" s="22"/>
      <c r="M66" s="22"/>
      <c r="N66" s="22"/>
      <c r="O66" s="22"/>
      <c r="P66" s="22"/>
      <c r="Q66" s="22"/>
      <c r="R66" s="22"/>
      <c r="S66" s="22"/>
      <c r="T66" s="22"/>
      <c r="U66" s="22"/>
      <c r="V66" s="22"/>
      <c r="W66" s="22"/>
      <c r="X66" s="22"/>
      <c r="Y66" s="22"/>
      <c r="Z66" s="22"/>
      <c r="AA66" s="113"/>
      <c r="AB66" s="113"/>
      <c r="AC66" s="113"/>
    </row>
    <row r="67" spans="1:29" x14ac:dyDescent="0.25">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113"/>
      <c r="AB67" s="113"/>
      <c r="AC67" s="113"/>
    </row>
    <row r="68" spans="1:29" x14ac:dyDescent="0.25">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113"/>
      <c r="AB68" s="113"/>
      <c r="AC68" s="113"/>
    </row>
    <row r="69" spans="1:29" x14ac:dyDescent="0.25">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113"/>
      <c r="AB69" s="113"/>
      <c r="AC69" s="113"/>
    </row>
    <row r="70" spans="1:29" x14ac:dyDescent="0.25">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113"/>
      <c r="AB70" s="113"/>
      <c r="AC70" s="113"/>
    </row>
    <row r="71" spans="1:29" x14ac:dyDescent="0.25">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113"/>
      <c r="AB71" s="113"/>
      <c r="AC71" s="113"/>
    </row>
    <row r="72" spans="1:29" x14ac:dyDescent="0.25">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113"/>
      <c r="AB72" s="113"/>
      <c r="AC72" s="113"/>
    </row>
    <row r="73" spans="1:29" x14ac:dyDescent="0.25">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113"/>
      <c r="AB73" s="113"/>
      <c r="AC73" s="113"/>
    </row>
    <row r="74" spans="1:29" x14ac:dyDescent="0.2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113"/>
      <c r="AB74" s="113"/>
      <c r="AC74" s="113"/>
    </row>
    <row r="75" spans="1:29" x14ac:dyDescent="0.2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113"/>
      <c r="AB75" s="113"/>
      <c r="AC75" s="113"/>
    </row>
    <row r="76" spans="1:29" x14ac:dyDescent="0.2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113"/>
      <c r="AB76" s="113"/>
      <c r="AC76" s="113"/>
    </row>
    <row r="77" spans="1:29" x14ac:dyDescent="0.2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113"/>
      <c r="AB77" s="113"/>
      <c r="AC77" s="113"/>
    </row>
    <row r="78" spans="1:29" x14ac:dyDescent="0.2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113"/>
      <c r="AB78" s="113"/>
      <c r="AC78" s="113"/>
    </row>
    <row r="79" spans="1:29" x14ac:dyDescent="0.25">
      <c r="A79" s="22"/>
      <c r="B79" s="22"/>
      <c r="C79" s="229" t="s">
        <v>229</v>
      </c>
      <c r="D79" s="22"/>
      <c r="E79" s="22"/>
      <c r="F79" s="22"/>
      <c r="G79" s="22"/>
      <c r="H79" s="22"/>
      <c r="I79" s="22"/>
      <c r="J79" s="22"/>
      <c r="K79" s="22"/>
      <c r="L79" s="22"/>
      <c r="M79" s="22"/>
      <c r="N79" s="22"/>
      <c r="O79" s="229" t="s">
        <v>230</v>
      </c>
      <c r="P79" s="22"/>
      <c r="Q79" s="22"/>
      <c r="R79" s="22"/>
      <c r="S79" s="22"/>
      <c r="T79" s="22"/>
      <c r="U79" s="22"/>
      <c r="V79" s="22"/>
      <c r="W79" s="22"/>
      <c r="X79" s="22"/>
      <c r="Y79" s="22"/>
      <c r="Z79" s="22"/>
      <c r="AA79" s="113"/>
      <c r="AB79" s="113"/>
      <c r="AC79" s="113"/>
    </row>
    <row r="80" spans="1:29" x14ac:dyDescent="0.2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113"/>
      <c r="AB80" s="113"/>
      <c r="AC80" s="113"/>
    </row>
    <row r="81" spans="1:29" x14ac:dyDescent="0.2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113"/>
      <c r="AB81" s="113"/>
      <c r="AC81" s="113"/>
    </row>
    <row r="82" spans="1:29" x14ac:dyDescent="0.2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113"/>
      <c r="AB82" s="113"/>
      <c r="AC82" s="113"/>
    </row>
    <row r="83" spans="1:29" x14ac:dyDescent="0.2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113"/>
      <c r="AB83" s="113"/>
      <c r="AC83" s="113"/>
    </row>
    <row r="84" spans="1:29" x14ac:dyDescent="0.2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113"/>
      <c r="AB84" s="113"/>
      <c r="AC84" s="113"/>
    </row>
    <row r="85" spans="1:29" x14ac:dyDescent="0.2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113"/>
      <c r="AB85" s="113"/>
      <c r="AC85" s="113"/>
    </row>
    <row r="86" spans="1:29" x14ac:dyDescent="0.2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113"/>
      <c r="AB86" s="113"/>
      <c r="AC86" s="113"/>
    </row>
    <row r="87" spans="1:29" x14ac:dyDescent="0.2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113"/>
      <c r="AB87" s="113"/>
      <c r="AC87" s="113"/>
    </row>
    <row r="88" spans="1:29" x14ac:dyDescent="0.2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113"/>
      <c r="AB88" s="113"/>
      <c r="AC88" s="113"/>
    </row>
    <row r="89" spans="1:29" x14ac:dyDescent="0.2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113"/>
      <c r="AB89" s="113"/>
      <c r="AC89" s="113"/>
    </row>
    <row r="90" spans="1:29" x14ac:dyDescent="0.2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113"/>
      <c r="AB90" s="113"/>
      <c r="AC90" s="113"/>
    </row>
    <row r="91" spans="1:29" x14ac:dyDescent="0.2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113"/>
      <c r="AB91" s="113"/>
      <c r="AC91" s="113"/>
    </row>
    <row r="92" spans="1:29" x14ac:dyDescent="0.2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113"/>
      <c r="AB92" s="113"/>
      <c r="AC92" s="113"/>
    </row>
    <row r="93" spans="1:29" x14ac:dyDescent="0.2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113"/>
      <c r="AB93" s="113"/>
      <c r="AC93" s="113"/>
    </row>
    <row r="94" spans="1:29" x14ac:dyDescent="0.2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113"/>
      <c r="AB94" s="113"/>
      <c r="AC94" s="113"/>
    </row>
    <row r="95" spans="1:29" x14ac:dyDescent="0.2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113"/>
      <c r="AB95" s="113"/>
      <c r="AC95" s="113"/>
    </row>
    <row r="96" spans="1:29" x14ac:dyDescent="0.2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113"/>
      <c r="AB96" s="113"/>
      <c r="AC96" s="113"/>
    </row>
    <row r="97" spans="1:29" x14ac:dyDescent="0.2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113"/>
      <c r="AB97" s="113"/>
      <c r="AC97" s="113"/>
    </row>
    <row r="98" spans="1:29" x14ac:dyDescent="0.2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113"/>
      <c r="AB98" s="113"/>
      <c r="AC98" s="113"/>
    </row>
    <row r="99" spans="1:29" x14ac:dyDescent="0.2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113"/>
      <c r="AB99" s="113"/>
      <c r="AC99" s="113"/>
    </row>
    <row r="100" spans="1:29" x14ac:dyDescent="0.25">
      <c r="A100" s="22"/>
      <c r="B100" s="22"/>
      <c r="C100" s="22" t="s">
        <v>231</v>
      </c>
      <c r="D100" s="22"/>
      <c r="E100" s="22"/>
      <c r="F100" s="22"/>
      <c r="G100" s="22"/>
      <c r="H100" s="22"/>
      <c r="I100" s="22"/>
      <c r="J100" s="22"/>
      <c r="K100" s="22"/>
      <c r="L100" s="22"/>
      <c r="M100" s="22"/>
      <c r="N100" s="22"/>
      <c r="O100" s="22" t="s">
        <v>231</v>
      </c>
      <c r="P100" s="22"/>
      <c r="Q100" s="22"/>
      <c r="R100" s="22"/>
      <c r="S100" s="22"/>
      <c r="T100" s="22"/>
      <c r="U100" s="22"/>
      <c r="V100" s="22"/>
      <c r="W100" s="22"/>
      <c r="X100" s="22"/>
      <c r="Y100" s="22"/>
      <c r="Z100" s="22"/>
      <c r="AA100" s="113"/>
      <c r="AB100" s="113"/>
      <c r="AC100" s="113"/>
    </row>
    <row r="101" spans="1:29" x14ac:dyDescent="0.2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113"/>
      <c r="AB101" s="113"/>
      <c r="AC101" s="113"/>
    </row>
    <row r="102" spans="1:29" x14ac:dyDescent="0.2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113"/>
      <c r="AB102" s="113"/>
      <c r="AC102" s="113"/>
    </row>
    <row r="103" spans="1:29" x14ac:dyDescent="0.2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113"/>
      <c r="AB103" s="113"/>
      <c r="AC103" s="113"/>
    </row>
    <row r="104" spans="1:29" x14ac:dyDescent="0.2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113"/>
      <c r="AB104" s="113"/>
      <c r="AC104" s="113"/>
    </row>
    <row r="105" spans="1:29" x14ac:dyDescent="0.2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113"/>
      <c r="AB105" s="113"/>
      <c r="AC105" s="113"/>
    </row>
    <row r="106" spans="1:29" x14ac:dyDescent="0.2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113"/>
      <c r="AB106" s="113"/>
      <c r="AC106" s="113"/>
    </row>
    <row r="107" spans="1:29" x14ac:dyDescent="0.2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113"/>
      <c r="AB107" s="113"/>
      <c r="AC107" s="113"/>
    </row>
    <row r="108" spans="1:29" x14ac:dyDescent="0.2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113"/>
      <c r="AB108" s="113"/>
      <c r="AC108" s="113"/>
    </row>
    <row r="109" spans="1:29" x14ac:dyDescent="0.2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113"/>
      <c r="AB109" s="113"/>
      <c r="AC109" s="113"/>
    </row>
    <row r="110" spans="1:29" x14ac:dyDescent="0.2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113"/>
      <c r="AB110" s="113"/>
      <c r="AC110" s="113"/>
    </row>
    <row r="111" spans="1:29" x14ac:dyDescent="0.2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113"/>
      <c r="AB111" s="113"/>
      <c r="AC111" s="113"/>
    </row>
    <row r="112" spans="1:29" x14ac:dyDescent="0.2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113"/>
      <c r="AB112" s="113"/>
      <c r="AC112" s="113"/>
    </row>
    <row r="113" spans="1:29" x14ac:dyDescent="0.2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113"/>
      <c r="AB113" s="113"/>
      <c r="AC113" s="113"/>
    </row>
    <row r="114" spans="1:29" x14ac:dyDescent="0.2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113"/>
      <c r="AB114" s="113"/>
      <c r="AC114" s="113"/>
    </row>
    <row r="115" spans="1:29" x14ac:dyDescent="0.2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113"/>
      <c r="AB115" s="113"/>
      <c r="AC115" s="113"/>
    </row>
    <row r="116" spans="1:29" x14ac:dyDescent="0.2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113"/>
      <c r="AB116" s="113"/>
      <c r="AC116" s="113"/>
    </row>
    <row r="117" spans="1:29" x14ac:dyDescent="0.2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113"/>
      <c r="AB117" s="113"/>
      <c r="AC117" s="113"/>
    </row>
    <row r="118" spans="1:29" x14ac:dyDescent="0.2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113"/>
      <c r="AB118" s="113"/>
      <c r="AC118" s="113"/>
    </row>
    <row r="119" spans="1:29" x14ac:dyDescent="0.2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113"/>
      <c r="AB119" s="113"/>
      <c r="AC119" s="113"/>
    </row>
    <row r="120" spans="1:29" x14ac:dyDescent="0.2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113"/>
      <c r="AB120" s="113"/>
      <c r="AC120" s="113"/>
    </row>
    <row r="121" spans="1:29" x14ac:dyDescent="0.2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113"/>
      <c r="AB121" s="113"/>
      <c r="AC121" s="113"/>
    </row>
    <row r="122" spans="1:29" x14ac:dyDescent="0.2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113"/>
      <c r="AB122" s="113"/>
      <c r="AC122" s="113"/>
    </row>
    <row r="123" spans="1:29" x14ac:dyDescent="0.2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113"/>
      <c r="AB123" s="113"/>
      <c r="AC123" s="113"/>
    </row>
    <row r="124" spans="1:29" x14ac:dyDescent="0.2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113"/>
      <c r="AB124" s="113"/>
      <c r="AC124" s="113"/>
    </row>
    <row r="125" spans="1:29" x14ac:dyDescent="0.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113"/>
      <c r="AB125" s="113"/>
      <c r="AC125" s="113"/>
    </row>
    <row r="126" spans="1:29" x14ac:dyDescent="0.2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113"/>
      <c r="AB126" s="113"/>
      <c r="AC126" s="113"/>
    </row>
    <row r="127" spans="1:29" x14ac:dyDescent="0.2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113"/>
      <c r="AB127" s="113"/>
      <c r="AC127" s="113"/>
    </row>
    <row r="128" spans="1:29" x14ac:dyDescent="0.2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113"/>
      <c r="AB128" s="113"/>
      <c r="AC128" s="113"/>
    </row>
    <row r="129" spans="1:29" x14ac:dyDescent="0.2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113"/>
      <c r="AB129" s="113"/>
      <c r="AC129" s="113"/>
    </row>
    <row r="130" spans="1:29" x14ac:dyDescent="0.2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113"/>
      <c r="AB130" s="113"/>
      <c r="AC130" s="113"/>
    </row>
    <row r="131" spans="1:29" x14ac:dyDescent="0.2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113"/>
      <c r="AB131" s="113"/>
      <c r="AC131" s="113"/>
    </row>
    <row r="132" spans="1:29" x14ac:dyDescent="0.2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113"/>
      <c r="AB132" s="113"/>
      <c r="AC132" s="113"/>
    </row>
    <row r="133" spans="1:29" x14ac:dyDescent="0.2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113"/>
      <c r="AB133" s="113"/>
      <c r="AC133" s="113"/>
    </row>
    <row r="134" spans="1:29" x14ac:dyDescent="0.2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113"/>
      <c r="AB134" s="113"/>
      <c r="AC134" s="113"/>
    </row>
    <row r="135" spans="1:29" x14ac:dyDescent="0.2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113"/>
      <c r="AB135" s="113"/>
      <c r="AC135" s="113"/>
    </row>
    <row r="136" spans="1:29" x14ac:dyDescent="0.2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113"/>
      <c r="AB136" s="113"/>
      <c r="AC136" s="113"/>
    </row>
    <row r="137" spans="1:29" x14ac:dyDescent="0.2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113"/>
      <c r="AB137" s="113"/>
      <c r="AC137" s="113"/>
    </row>
    <row r="138" spans="1:29" x14ac:dyDescent="0.2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113"/>
      <c r="AB138" s="113"/>
      <c r="AC138" s="113"/>
    </row>
    <row r="139" spans="1:29" x14ac:dyDescent="0.2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113"/>
      <c r="AB139" s="113"/>
      <c r="AC139" s="113"/>
    </row>
    <row r="140" spans="1:29" x14ac:dyDescent="0.2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113"/>
      <c r="AB140" s="113"/>
      <c r="AC140" s="113"/>
    </row>
    <row r="141" spans="1:29" x14ac:dyDescent="0.2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113"/>
      <c r="AB141" s="113"/>
      <c r="AC141" s="113"/>
    </row>
    <row r="142" spans="1:29" x14ac:dyDescent="0.2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113"/>
      <c r="AB142" s="113"/>
      <c r="AC142" s="113"/>
    </row>
    <row r="143" spans="1:29" x14ac:dyDescent="0.2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113"/>
      <c r="AB143" s="113"/>
      <c r="AC143" s="113"/>
    </row>
    <row r="144" spans="1:29" x14ac:dyDescent="0.2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113"/>
      <c r="AB144" s="113"/>
      <c r="AC144" s="113"/>
    </row>
    <row r="145" spans="1:29" x14ac:dyDescent="0.2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113"/>
      <c r="AB145" s="113"/>
      <c r="AC145" s="113"/>
    </row>
    <row r="146" spans="1:29" x14ac:dyDescent="0.2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113"/>
      <c r="AB146" s="113"/>
      <c r="AC146" s="113"/>
    </row>
    <row r="147" spans="1:29" x14ac:dyDescent="0.2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113"/>
      <c r="AB147" s="113"/>
      <c r="AC147" s="113"/>
    </row>
    <row r="148" spans="1:29" x14ac:dyDescent="0.2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113"/>
      <c r="AB148" s="113"/>
      <c r="AC148" s="113"/>
    </row>
    <row r="149" spans="1:29" x14ac:dyDescent="0.2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113"/>
      <c r="AB149" s="113"/>
      <c r="AC149" s="113"/>
    </row>
    <row r="150" spans="1:29" x14ac:dyDescent="0.2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113"/>
      <c r="AB150" s="113"/>
      <c r="AC150" s="113"/>
    </row>
    <row r="151" spans="1:29" x14ac:dyDescent="0.2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113"/>
      <c r="AB151" s="113"/>
      <c r="AC151" s="113"/>
    </row>
    <row r="152" spans="1:29" x14ac:dyDescent="0.2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113"/>
      <c r="AB152" s="113"/>
      <c r="AC152" s="113"/>
    </row>
    <row r="153" spans="1:29" x14ac:dyDescent="0.2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113"/>
      <c r="AB153" s="113"/>
      <c r="AC153" s="113"/>
    </row>
    <row r="154" spans="1:29" x14ac:dyDescent="0.2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113"/>
      <c r="AB154" s="113"/>
      <c r="AC154" s="113"/>
    </row>
    <row r="155" spans="1:29" x14ac:dyDescent="0.2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113"/>
      <c r="AB155" s="113"/>
      <c r="AC155" s="113"/>
    </row>
    <row r="156" spans="1:29" x14ac:dyDescent="0.2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113"/>
      <c r="AB156" s="113"/>
      <c r="AC156" s="113"/>
    </row>
    <row r="157" spans="1:29" x14ac:dyDescent="0.2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113"/>
      <c r="AB157" s="113"/>
      <c r="AC157" s="113"/>
    </row>
    <row r="158" spans="1:29" x14ac:dyDescent="0.2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113"/>
      <c r="AB158" s="113"/>
      <c r="AC158" s="113"/>
    </row>
    <row r="159" spans="1:29" x14ac:dyDescent="0.2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113"/>
      <c r="AB159" s="113"/>
      <c r="AC159" s="113"/>
    </row>
    <row r="160" spans="1:29" x14ac:dyDescent="0.2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113"/>
      <c r="AB160" s="113"/>
      <c r="AC160" s="113"/>
    </row>
    <row r="161" spans="1:31" x14ac:dyDescent="0.2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113"/>
      <c r="AB161" s="113"/>
      <c r="AC161" s="113"/>
    </row>
    <row r="162" spans="1:31" x14ac:dyDescent="0.2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113"/>
      <c r="AB162" s="113"/>
      <c r="AC162" s="113"/>
    </row>
    <row r="163" spans="1:31" x14ac:dyDescent="0.2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113"/>
      <c r="AB163" s="113"/>
      <c r="AC163" s="113"/>
    </row>
    <row r="164" spans="1:31" x14ac:dyDescent="0.2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113"/>
      <c r="AD164" s="113"/>
      <c r="AE164" s="113"/>
    </row>
    <row r="165" spans="1:31" x14ac:dyDescent="0.2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113"/>
      <c r="AD165" s="113"/>
      <c r="AE165" s="113"/>
    </row>
    <row r="166" spans="1:31" x14ac:dyDescent="0.2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113"/>
      <c r="AD166" s="113"/>
      <c r="AE166" s="113"/>
    </row>
    <row r="167" spans="1:31" x14ac:dyDescent="0.2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113"/>
      <c r="AD167" s="113"/>
      <c r="AE167" s="113"/>
    </row>
    <row r="168" spans="1:31" x14ac:dyDescent="0.2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113"/>
      <c r="AD168" s="113"/>
      <c r="AE168" s="113"/>
    </row>
    <row r="169" spans="1:31" x14ac:dyDescent="0.2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113"/>
      <c r="AD169" s="113"/>
      <c r="AE169" s="113"/>
    </row>
    <row r="170" spans="1:31" x14ac:dyDescent="0.2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113"/>
      <c r="AD170" s="113"/>
      <c r="AE170" s="113"/>
    </row>
    <row r="171" spans="1:31" x14ac:dyDescent="0.2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113"/>
      <c r="AD171" s="113"/>
      <c r="AE171" s="113"/>
    </row>
    <row r="172" spans="1:31" x14ac:dyDescent="0.2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113"/>
      <c r="AD172" s="113"/>
      <c r="AE172" s="113"/>
    </row>
    <row r="173" spans="1:31" x14ac:dyDescent="0.2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113"/>
      <c r="AD173" s="113"/>
      <c r="AE173" s="113"/>
    </row>
    <row r="174" spans="1:31" x14ac:dyDescent="0.2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113"/>
      <c r="AD174" s="113"/>
      <c r="AE174" s="113"/>
    </row>
    <row r="175" spans="1:31" x14ac:dyDescent="0.2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113"/>
      <c r="AD175" s="113"/>
      <c r="AE175" s="113"/>
    </row>
    <row r="176" spans="1:31" x14ac:dyDescent="0.2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113"/>
      <c r="AD176" s="113"/>
      <c r="AE176" s="113"/>
    </row>
    <row r="177" spans="1:31" x14ac:dyDescent="0.2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113"/>
      <c r="AD177" s="113"/>
      <c r="AE177" s="113"/>
    </row>
    <row r="178" spans="1:31" x14ac:dyDescent="0.2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113"/>
      <c r="AD178" s="113"/>
      <c r="AE178" s="113"/>
    </row>
    <row r="179" spans="1:31" x14ac:dyDescent="0.2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113"/>
      <c r="AD179" s="113"/>
      <c r="AE179" s="113"/>
    </row>
    <row r="180" spans="1:31" x14ac:dyDescent="0.2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113"/>
      <c r="AD180" s="113"/>
      <c r="AE180" s="113"/>
    </row>
    <row r="181" spans="1:31" x14ac:dyDescent="0.2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113"/>
      <c r="AD181" s="113"/>
      <c r="AE181" s="113"/>
    </row>
    <row r="182" spans="1:31" x14ac:dyDescent="0.2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113"/>
      <c r="AD182" s="113"/>
      <c r="AE182" s="113"/>
    </row>
    <row r="183" spans="1:31" x14ac:dyDescent="0.2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113"/>
      <c r="AD183" s="113"/>
      <c r="AE183" s="113"/>
    </row>
    <row r="184" spans="1:31" x14ac:dyDescent="0.2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113"/>
      <c r="AD184" s="113"/>
      <c r="AE184" s="113"/>
    </row>
    <row r="185" spans="1:31" x14ac:dyDescent="0.2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113"/>
      <c r="AD185" s="113"/>
      <c r="AE185" s="113"/>
    </row>
    <row r="186" spans="1:31" x14ac:dyDescent="0.2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113"/>
      <c r="AD186" s="113"/>
      <c r="AE186" s="113"/>
    </row>
    <row r="187" spans="1:31" x14ac:dyDescent="0.2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113"/>
      <c r="AD187" s="113"/>
      <c r="AE187" s="113"/>
    </row>
    <row r="188" spans="1:31" x14ac:dyDescent="0.2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113"/>
      <c r="AD188" s="113"/>
      <c r="AE188" s="113"/>
    </row>
    <row r="189" spans="1:31" x14ac:dyDescent="0.2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113"/>
      <c r="AD189" s="113"/>
      <c r="AE189" s="113"/>
    </row>
    <row r="190" spans="1:31" x14ac:dyDescent="0.2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113"/>
      <c r="AD190" s="113"/>
      <c r="AE190" s="113"/>
    </row>
    <row r="191" spans="1:31" x14ac:dyDescent="0.2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113"/>
      <c r="AD191" s="113"/>
      <c r="AE191" s="113"/>
    </row>
    <row r="192" spans="1:31" x14ac:dyDescent="0.25">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row>
    <row r="193" spans="1:31" x14ac:dyDescent="0.25">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row>
    <row r="194" spans="1:31" x14ac:dyDescent="0.25">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row>
    <row r="195" spans="1:31" x14ac:dyDescent="0.2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row>
    <row r="196" spans="1:31" x14ac:dyDescent="0.25">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row>
    <row r="197" spans="1:31" x14ac:dyDescent="0.25">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row>
    <row r="198" spans="1:31" x14ac:dyDescent="0.25">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row>
    <row r="199" spans="1:31" x14ac:dyDescent="0.25">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row>
    <row r="200" spans="1:31" x14ac:dyDescent="0.25">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row>
    <row r="201" spans="1:31" x14ac:dyDescent="0.25">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row>
    <row r="202" spans="1:31" x14ac:dyDescent="0.25">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row>
    <row r="203" spans="1:31" x14ac:dyDescent="0.25">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row>
    <row r="204" spans="1:31" x14ac:dyDescent="0.25">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row>
    <row r="205" spans="1:31" x14ac:dyDescent="0.2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row>
    <row r="206" spans="1:31" x14ac:dyDescent="0.25">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row>
    <row r="207" spans="1:31" x14ac:dyDescent="0.25">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row>
    <row r="208" spans="1:31" x14ac:dyDescent="0.25">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row>
    <row r="209" spans="1:31" x14ac:dyDescent="0.25">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row>
    <row r="210" spans="1:31" x14ac:dyDescent="0.25">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row>
    <row r="211" spans="1:31" x14ac:dyDescent="0.25">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row>
    <row r="212" spans="1:31" x14ac:dyDescent="0.25">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row>
    <row r="213" spans="1:31" x14ac:dyDescent="0.25">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row>
    <row r="214" spans="1:31" x14ac:dyDescent="0.25">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row>
    <row r="215" spans="1:31" x14ac:dyDescent="0.2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row>
    <row r="216" spans="1:31" x14ac:dyDescent="0.25">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row>
    <row r="217" spans="1:31" x14ac:dyDescent="0.25">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row>
    <row r="218" spans="1:31" x14ac:dyDescent="0.25">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row>
    <row r="219" spans="1:31" x14ac:dyDescent="0.25">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row>
    <row r="220" spans="1:31" x14ac:dyDescent="0.25">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row>
  </sheetData>
  <sheetProtection selectLockedCells="1"/>
  <mergeCells count="3">
    <mergeCell ref="AE12:BB12"/>
    <mergeCell ref="AE19:BB19"/>
    <mergeCell ref="AE26:BB26"/>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A!$B$1:$B$7</xm:f>
          </x14:formula1>
          <xm:sqref>C5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workbookViewId="0">
      <selection activeCell="B7" sqref="B7"/>
    </sheetView>
  </sheetViews>
  <sheetFormatPr defaultRowHeight="15" x14ac:dyDescent="0.25"/>
  <cols>
    <col min="4" max="4" width="32.42578125" bestFit="1" customWidth="1"/>
    <col min="8" max="8" width="72" bestFit="1" customWidth="1"/>
  </cols>
  <sheetData>
    <row r="1" spans="1:4" x14ac:dyDescent="0.25">
      <c r="A1" s="186">
        <v>1</v>
      </c>
      <c r="B1" s="186" t="s">
        <v>132</v>
      </c>
      <c r="C1" s="186">
        <v>1</v>
      </c>
      <c r="D1" s="186" t="s">
        <v>73</v>
      </c>
    </row>
    <row r="2" spans="1:4" x14ac:dyDescent="0.25">
      <c r="A2" s="186">
        <v>2</v>
      </c>
      <c r="B2" s="186" t="s">
        <v>129</v>
      </c>
      <c r="C2" s="186">
        <v>2</v>
      </c>
      <c r="D2" s="186" t="s">
        <v>75</v>
      </c>
    </row>
    <row r="3" spans="1:4" x14ac:dyDescent="0.25">
      <c r="A3" s="186">
        <v>3</v>
      </c>
      <c r="B3" s="186" t="s">
        <v>130</v>
      </c>
      <c r="C3" s="186">
        <v>3</v>
      </c>
      <c r="D3" s="186" t="s">
        <v>66</v>
      </c>
    </row>
    <row r="4" spans="1:4" x14ac:dyDescent="0.25">
      <c r="A4" s="186">
        <v>4</v>
      </c>
      <c r="B4" s="186" t="s">
        <v>131</v>
      </c>
      <c r="C4" s="186">
        <v>4</v>
      </c>
      <c r="D4" s="186" t="s">
        <v>111</v>
      </c>
    </row>
    <row r="5" spans="1:4" x14ac:dyDescent="0.25">
      <c r="A5" s="186">
        <v>5</v>
      </c>
      <c r="B5" s="186" t="s">
        <v>158</v>
      </c>
      <c r="C5" s="186">
        <v>5</v>
      </c>
      <c r="D5" s="186" t="s">
        <v>167</v>
      </c>
    </row>
    <row r="6" spans="1:4" x14ac:dyDescent="0.25">
      <c r="A6" s="186">
        <v>6</v>
      </c>
      <c r="B6" s="186" t="s">
        <v>225</v>
      </c>
      <c r="C6" s="186">
        <v>6</v>
      </c>
      <c r="D6" s="186" t="s">
        <v>226</v>
      </c>
    </row>
    <row r="7" spans="1:4" x14ac:dyDescent="0.25">
      <c r="A7" s="186">
        <v>9</v>
      </c>
      <c r="B7" s="186" t="s">
        <v>265</v>
      </c>
      <c r="C7" s="186">
        <v>9</v>
      </c>
      <c r="D7" s="186" t="s">
        <v>277</v>
      </c>
    </row>
    <row r="8" spans="1:4" x14ac:dyDescent="0.25">
      <c r="A8" s="186"/>
      <c r="B8" s="186"/>
      <c r="C8" s="186"/>
      <c r="D8" s="186"/>
    </row>
    <row r="9" spans="1:4" x14ac:dyDescent="0.25">
      <c r="A9" s="186"/>
      <c r="B9" s="186"/>
      <c r="C9" s="186"/>
      <c r="D9" s="186"/>
    </row>
    <row r="20" spans="8:13" x14ac:dyDescent="0.25">
      <c r="H20" s="297" t="s">
        <v>280</v>
      </c>
      <c r="I20" t="s">
        <v>306</v>
      </c>
      <c r="L20" s="297" t="s">
        <v>13</v>
      </c>
      <c r="M20" t="s">
        <v>272</v>
      </c>
    </row>
    <row r="21" spans="8:13" x14ac:dyDescent="0.25">
      <c r="H21" s="297" t="s">
        <v>281</v>
      </c>
      <c r="I21" s="282" t="s">
        <v>306</v>
      </c>
      <c r="L21" s="297" t="s">
        <v>12</v>
      </c>
      <c r="M21" s="282" t="s">
        <v>272</v>
      </c>
    </row>
    <row r="22" spans="8:13" x14ac:dyDescent="0.25">
      <c r="H22" s="297" t="s">
        <v>282</v>
      </c>
      <c r="I22" s="282" t="s">
        <v>306</v>
      </c>
      <c r="L22" s="297" t="s">
        <v>8</v>
      </c>
    </row>
    <row r="23" spans="8:13" x14ac:dyDescent="0.25">
      <c r="H23" s="297" t="s">
        <v>283</v>
      </c>
      <c r="I23" s="282" t="s">
        <v>306</v>
      </c>
      <c r="L23" s="297" t="s">
        <v>259</v>
      </c>
    </row>
    <row r="24" spans="8:13" x14ac:dyDescent="0.25">
      <c r="H24" s="297" t="s">
        <v>284</v>
      </c>
      <c r="I24" s="282" t="s">
        <v>306</v>
      </c>
      <c r="L24" s="297" t="s">
        <v>14</v>
      </c>
      <c r="M24" s="282" t="s">
        <v>272</v>
      </c>
    </row>
    <row r="25" spans="8:13" x14ac:dyDescent="0.25">
      <c r="H25" s="297" t="s">
        <v>285</v>
      </c>
      <c r="L25" s="297" t="s">
        <v>258</v>
      </c>
    </row>
    <row r="26" spans="8:13" x14ac:dyDescent="0.25">
      <c r="H26" s="297" t="s">
        <v>286</v>
      </c>
      <c r="L26" s="297" t="s">
        <v>269</v>
      </c>
    </row>
    <row r="27" spans="8:13" x14ac:dyDescent="0.25">
      <c r="H27" s="282" t="s">
        <v>287</v>
      </c>
      <c r="I27" s="282" t="s">
        <v>306</v>
      </c>
      <c r="L27" s="297" t="s">
        <v>270</v>
      </c>
    </row>
    <row r="28" spans="8:13" x14ac:dyDescent="0.25">
      <c r="H28" s="282" t="s">
        <v>288</v>
      </c>
      <c r="L28" s="297"/>
    </row>
    <row r="29" spans="8:13" x14ac:dyDescent="0.25">
      <c r="H29" s="282" t="s">
        <v>289</v>
      </c>
      <c r="I29" s="282" t="s">
        <v>306</v>
      </c>
      <c r="L29" s="297" t="s">
        <v>271</v>
      </c>
    </row>
    <row r="30" spans="8:13" x14ac:dyDescent="0.25">
      <c r="H30" t="s">
        <v>290</v>
      </c>
      <c r="L30" s="297"/>
    </row>
    <row r="31" spans="8:13" x14ac:dyDescent="0.25">
      <c r="H31" t="s">
        <v>291</v>
      </c>
    </row>
    <row r="32" spans="8:13" x14ac:dyDescent="0.25">
      <c r="H32" s="282" t="s">
        <v>292</v>
      </c>
    </row>
    <row r="33" spans="8:9" x14ac:dyDescent="0.25">
      <c r="H33" s="282" t="s">
        <v>293</v>
      </c>
    </row>
    <row r="34" spans="8:9" x14ac:dyDescent="0.25">
      <c r="H34" s="282" t="s">
        <v>294</v>
      </c>
      <c r="I34" s="282" t="s">
        <v>306</v>
      </c>
    </row>
    <row r="35" spans="8:9" x14ac:dyDescent="0.25">
      <c r="H35" s="282" t="s">
        <v>295</v>
      </c>
    </row>
    <row r="36" spans="8:9" x14ac:dyDescent="0.25">
      <c r="H36" s="282" t="s">
        <v>296</v>
      </c>
    </row>
    <row r="37" spans="8:9" x14ac:dyDescent="0.25">
      <c r="H37" s="282" t="s">
        <v>297</v>
      </c>
    </row>
    <row r="38" spans="8:9" x14ac:dyDescent="0.25">
      <c r="H38" s="282" t="s">
        <v>298</v>
      </c>
      <c r="I38" s="282" t="s">
        <v>306</v>
      </c>
    </row>
    <row r="39" spans="8:9" x14ac:dyDescent="0.25">
      <c r="H39" s="282" t="s">
        <v>299</v>
      </c>
    </row>
    <row r="40" spans="8:9" x14ac:dyDescent="0.25">
      <c r="H40" s="282" t="s">
        <v>300</v>
      </c>
      <c r="I40" s="282" t="s">
        <v>306</v>
      </c>
    </row>
    <row r="41" spans="8:9" x14ac:dyDescent="0.25">
      <c r="H41" s="282" t="s">
        <v>301</v>
      </c>
      <c r="I41" s="282" t="s">
        <v>306</v>
      </c>
    </row>
    <row r="42" spans="8:9" x14ac:dyDescent="0.25">
      <c r="H42" s="282" t="s">
        <v>302</v>
      </c>
      <c r="I42" s="282" t="s">
        <v>306</v>
      </c>
    </row>
    <row r="43" spans="8:9" x14ac:dyDescent="0.25">
      <c r="H43" s="282"/>
    </row>
    <row r="44" spans="8:9" x14ac:dyDescent="0.25">
      <c r="H44" s="282" t="s">
        <v>303</v>
      </c>
    </row>
    <row r="45" spans="8:9" x14ac:dyDescent="0.25">
      <c r="H45" s="282" t="s">
        <v>304</v>
      </c>
    </row>
    <row r="46" spans="8:9" x14ac:dyDescent="0.25">
      <c r="H46" s="282" t="s">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9</vt:i4>
      </vt:variant>
      <vt:variant>
        <vt:lpstr>Imenovani obsegi</vt:lpstr>
      </vt:variant>
      <vt:variant>
        <vt:i4>1</vt:i4>
      </vt:variant>
    </vt:vector>
  </HeadingPairs>
  <TitlesOfParts>
    <vt:vector size="10" baseType="lpstr">
      <vt:lpstr>EmisijeTGP</vt:lpstr>
      <vt:lpstr>EnergetskaBilanca</vt:lpstr>
      <vt:lpstr>UREinOVE</vt:lpstr>
      <vt:lpstr>EmisijeNEC</vt:lpstr>
      <vt:lpstr>EnergetikaPromet</vt:lpstr>
      <vt:lpstr>KmetijstvoLULUCF</vt:lpstr>
      <vt:lpstr>EkonomskiKazalci</vt:lpstr>
      <vt:lpstr>SLIKA</vt:lpstr>
      <vt:lpstr>A</vt:lpstr>
      <vt:lpstr>EnergetskaBilanca!_Toc25763335</vt:lpstr>
    </vt:vector>
  </TitlesOfParts>
  <Company>Institut "Jožef Stefan" - CEU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Andreja Urbančič</dc:creator>
  <cp:lastModifiedBy>Gregor Plavčak</cp:lastModifiedBy>
  <cp:lastPrinted>2020-01-27T12:38:56Z</cp:lastPrinted>
  <dcterms:created xsi:type="dcterms:W3CDTF">2020-01-27T09:48:47Z</dcterms:created>
  <dcterms:modified xsi:type="dcterms:W3CDTF">2020-12-18T09:08:09Z</dcterms:modified>
</cp:coreProperties>
</file>