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mis.kekropidis\Desktop\"/>
    </mc:Choice>
  </mc:AlternateContent>
  <xr:revisionPtr revIDLastSave="0" documentId="13_ncr:1_{0628821C-1A73-4ED2-9E7B-58D66E5173B2}" xr6:coauthVersionLast="47" xr6:coauthVersionMax="47" xr10:uidLastSave="{00000000-0000-0000-0000-000000000000}"/>
  <bookViews>
    <workbookView xWindow="-108" yWindow="-108" windowWidth="23256" windowHeight="12576" xr2:uid="{C369477A-FD7E-483E-8983-497D9CF5480D}"/>
  </bookViews>
  <sheets>
    <sheet name="Sheet1" sheetId="1" r:id="rId1"/>
  </sheets>
  <definedNames>
    <definedName name="Language">Sheet1!$D$2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8" i="1"/>
  <c r="B13" i="1"/>
  <c r="B35" i="1"/>
  <c r="I4" i="1"/>
  <c r="H4" i="1"/>
  <c r="G4" i="1"/>
  <c r="F4" i="1"/>
  <c r="E4" i="1"/>
  <c r="D4" i="1"/>
  <c r="C4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<sst xmlns="http://schemas.openxmlformats.org/spreadsheetml/2006/main" count="8" uniqueCount="6">
  <si>
    <t xml:space="preserve"> Item</t>
  </si>
  <si>
    <t>Language</t>
  </si>
  <si>
    <t>EN</t>
  </si>
  <si>
    <t xml:space="preserve">DATE: </t>
  </si>
  <si>
    <t>STORE/MAGASIN: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</si>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</sst>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0F0ED"/>
      <name val="Bookman Old Style"/>
      <family val="1"/>
    </font>
    <font>
      <sz val="10"/>
      <color rgb="FF577366"/>
      <name val="Segoe UI"/>
      <family val="2"/>
    </font>
    <font>
      <b/>
      <sz val="10"/>
      <color rgb="FF577366"/>
      <name val="Segoe UI"/>
      <family val="2"/>
    </font>
    <font>
      <i/>
      <sz val="10"/>
      <color rgb="FF57736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5773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3D2CB"/>
      </bottom>
      <diagonal/>
    </border>
    <border>
      <left/>
      <right/>
      <top style="medium">
        <color rgb="FFC3D2CB"/>
      </top>
      <bottom style="medium">
        <color rgb="FFC3D2C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2" xfId="0" applyFont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59AA-CC8D-45B4-829C-22F78E6770E0}">
  <dimension ref="B2:K42"/>
  <sheetViews>
    <sheetView tabSelected="1" workbookViewId="0">
      <selection activeCell="D2" sqref="D2"/>
    </sheetView>
  </sheetViews>
  <sheetFormatPr defaultRowHeight="14.4" x14ac:dyDescent="0.3"/>
  <cols>
    <col min="2" max="2" width="79.6640625" customWidth="1"/>
    <col min="3" max="9" width="13" customWidth="1"/>
  </cols>
  <sheetData>
    <row r="2" spans="2:11" x14ac:dyDescent="0.3">
      <c r="B2" s="8" t="s">
        <v>4</v>
      </c>
      <c r="C2" s="1" t="s">
        <v>1</v>
      </c>
      <c r="D2" s="1" t="s">
        <v>2</v>
      </c>
    </row>
    <row r="3" spans="2:11" x14ac:dyDescent="0.3">
      <c r="B3" t="s">
        <v>3</v>
      </c>
    </row>
    <row r="4" spans="2:11" x14ac:dyDescent="0.3">
      <c r="B4" s="1" t="s">
        <v>0</v>
      </c>
      <c r="C4" s="5" t="str">
        <f>IF(Language="FR","Lun","Mon")</f>
        <v>Mon</v>
      </c>
      <c r="D4" s="5" t="str">
        <f>IF(Language="FR","Mar","Tue")</f>
        <v>Tue</v>
      </c>
      <c r="E4" s="5" t="str">
        <f>IF(Language="FR","Mer","Wed")</f>
        <v>Wed</v>
      </c>
      <c r="F4" s="5" t="str">
        <f>IF(Language="FR","Jeu","Thu")</f>
        <v>Thu</v>
      </c>
      <c r="G4" s="5" t="str">
        <f>IF(Language="FR","Ven","Fri")</f>
        <v>Fri</v>
      </c>
      <c r="H4" s="5" t="str">
        <f>IF(Language="FR","Sam","Sat")</f>
        <v>Sat</v>
      </c>
      <c r="I4" s="5" t="str">
        <f>IF(Language="FR","Dim","Sun")</f>
        <v>Sun</v>
      </c>
    </row>
    <row r="5" spans="2:11" ht="15.6" thickBot="1" x14ac:dyDescent="0.35">
      <c r="B5" s="2" t="str">
        <f>IF(Language = "FR","Préparation de l'Équipe", "Team Readiness")</f>
        <v>Team Readiness</v>
      </c>
      <c r="C5" s="11"/>
      <c r="D5" s="11"/>
      <c r="E5" s="11"/>
      <c r="F5" s="11"/>
      <c r="G5" s="11"/>
      <c r="H5" s="11"/>
      <c r="I5" s="11"/>
    </row>
    <row r="6" spans="2:11" ht="15.6" thickBot="1" x14ac:dyDescent="0.35">
      <c r="B6" s="3" t="str">
        <f>IF(Language="FR", "Discuter de l’objectif quotidien et de la disponibilité actuelle de l’inventaire", "Discuss Daily Target and current inventory availability")</f>
        <v>Discuss Daily Target and current inventory availability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</row>
    <row r="7" spans="2:11" ht="15.6" thickBot="1" x14ac:dyDescent="0.35">
      <c r="B7" s="3" t="str">
        <f>IF(Language="FR","Mettre à jour l’équipe sur les nouvelles promotions","Update staff on any new promotions")</f>
        <v>Update staff on any new promotions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</row>
    <row r="8" spans="2:11" ht="15.6" thickBot="1" x14ac:dyDescent="0.35">
      <c r="B8" s="3" t="str">
        <f>IF(Language="FR", "Confirmer le code vestimentaire et la présentation", "Confirm dress code and presentation readiness")</f>
        <v>Confirm dress code and presentation readiness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</row>
    <row r="9" spans="2:11" ht="15.6" thickBot="1" x14ac:dyDescent="0.35">
      <c r="B9" s="3" t="str">
        <f>IF(Language="FR","Attribuer les responsabilités de la journée","Assign responsibilities for day")</f>
        <v>Assign responsibilities for day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</row>
    <row r="10" spans="2:11" ht="15.6" thickBot="1" x14ac:dyDescent="0.35">
      <c r="B10" s="2" t="str">
        <f>IF(Language="FR","Systèmes du Magasin","Store Systems")</f>
        <v>Store Systems</v>
      </c>
      <c r="C10" s="9"/>
      <c r="D10" s="9"/>
      <c r="E10" s="9"/>
      <c r="F10" s="9"/>
      <c r="G10" s="9"/>
      <c r="H10" s="9"/>
      <c r="I10" s="9"/>
      <c r="J10" t="s">
        <v>5</v>
      </c>
    </row>
    <row r="11" spans="2:11" ht="15.6" thickBot="1" x14ac:dyDescent="0.35">
      <c r="B11" s="3" t="str">
        <f>IF(Language="FR","Tous les terminaux PDV sont prêts","All POS terminals are ready ")</f>
        <v xml:space="preserve">All POS terminals are ready 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</row>
    <row r="12" spans="2:11" ht="15.6" thickBot="1" x14ac:dyDescent="0.35">
      <c r="B12" s="3" t="str">
        <f>IF(Language="FR","Les fonds de caisse sont comptés et confirmés","Floats are counted and confirmed")</f>
        <v>Floats are counted and confirmed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</row>
    <row r="13" spans="2:11" ht="15.6" thickBot="1" x14ac:dyDescent="0.35">
      <c r="B13" s="3" t="str">
        <f>IF(Language="FR","Les vidéos en magasin sont à jour et fonctionnels","In store videos are up to date and running")</f>
        <v>In store videos are up to date and running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t="s">
        <v>5</v>
      </c>
      <c r="K13" t="s">
        <v>5</v>
      </c>
    </row>
    <row r="14" spans="2:11" ht="15.6" thickBot="1" x14ac:dyDescent="0.35">
      <c r="B14" s="3" t="str">
        <f>IF(Language="FR","Le lecteur Stingray est opérationnel","Stingray player operational")</f>
        <v>Stingray player operational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</row>
    <row r="15" spans="2:11" ht="15.6" thickBot="1" x14ac:dyDescent="0.35">
      <c r="B15" s="2" t="str">
        <f>IF(Language="FR","Présentation Visuelle","Visual Presentation")</f>
        <v>Visual Presentation</v>
      </c>
      <c r="C15" s="10"/>
      <c r="D15" s="10"/>
      <c r="E15" s="10"/>
      <c r="F15" s="10"/>
      <c r="G15" s="10"/>
      <c r="H15" s="10"/>
      <c r="I15" s="10"/>
    </row>
    <row r="16" spans="2:11" ht="15.6" thickBot="1" x14ac:dyDescent="0.35">
      <c r="B16" s="3" t="str">
        <f>IF(Language="FR","Tous les prix et les présentoirs sont à jour et sont présentés conformément aux normes.","All pricing and toppers are up to date and presented according to standards ")</f>
        <v xml:space="preserve">All pricing and toppers are up to date and presented according to standards 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</row>
    <row r="17" spans="2:9" ht="15.6" thickBot="1" x14ac:dyDescent="0.35">
      <c r="B17" s="3" t="str">
        <f>IF(Language="FR","Toutes les vignettes sont propres (tapis droits, lits faits, etc.)","All vignettes are clean (straight rugs, beds made, etc)")</f>
        <v>All vignettes are clean (straight rugs, beds made, etc)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</row>
    <row r="18" spans="2:9" ht="15.6" thickBot="1" x14ac:dyDescent="0.35">
      <c r="B18" s="3" t="str">
        <f>IF(Language="FR","Toutes les étagères sont bien présentées","All shelves are faced")</f>
        <v>All shelves are faced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</row>
    <row r="19" spans="2:9" ht="15.6" thickBot="1" x14ac:dyDescent="0.35">
      <c r="B19" s="3" t="str">
        <f>IF(Language="FR","Les salles de bain/poubelles sont nettoyées et vidées","Bathrooms/garbage are cleaned and emptied")</f>
        <v>Bathrooms/garbage are cleaned and emptied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</row>
    <row r="20" spans="2:9" ht="30.6" thickBot="1" x14ac:dyDescent="0.35">
      <c r="B20" s="3" t="str">
        <f>IF(Language="FR","Identifier les éléments manquants dans les vignettes et corriger/documenter (inspection détaillée après la mise en place initiale)","Identify vignettes missing elements and correct/document (detailed walk through after initial opening facing of shelves and vignettes)")</f>
        <v>Identify vignettes missing elements and correct/document (detailed walk through after initial opening facing of shelves and vignettes)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</row>
    <row r="21" spans="2:9" ht="15.6" thickBot="1" x14ac:dyDescent="0.35">
      <c r="B21" s="3" t="str">
        <f>IF(Language="FR","Les surfaces sont propres (tapis/planchers, miroirs, étagères, comptoirs)","Surfaces are clean (rugs/floors, mirrors, shelves, counters)")</f>
        <v>Surfaces are clean (rugs/floors, mirrors, shelves, counters)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</row>
    <row r="22" spans="2:9" ht="15.6" thickBot="1" x14ac:dyDescent="0.35">
      <c r="B22" s="2" t="str">
        <f>IF(Language="FR","Suivi Client","Customer Follow Up")</f>
        <v>Customer Follow Up</v>
      </c>
      <c r="C22" s="9"/>
      <c r="D22" s="9"/>
      <c r="E22" s="9"/>
      <c r="F22" s="9"/>
      <c r="G22" s="9"/>
      <c r="H22" s="9"/>
      <c r="I22" s="9"/>
    </row>
    <row r="23" spans="2:9" ht="15.6" thickBot="1" x14ac:dyDescent="0.35">
      <c r="B23" s="3" t="str">
        <f>IF(Language="FR","Générer le rapport des livraisons à venir et confirmer avec les clients","Run upcoming deliveries report and confirm with customers")</f>
        <v>Run upcoming deliveries report and confirm with customers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</row>
    <row r="24" spans="2:9" ht="15.6" thickBot="1" x14ac:dyDescent="0.35">
      <c r="B24" s="3" t="str">
        <f>IF(Language="FR","Générer le rapport des articles prêts à être expédiés et faire le suivi","Run ready to ship report and follow up")</f>
        <v>Run ready to ship report and follow up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</row>
    <row r="25" spans="2:9" ht="15.6" thickBot="1" x14ac:dyDescent="0.35">
      <c r="B25" s="3" t="str">
        <f>IF(Language="FR","Suivi des retards de réception","Reception delay follow ups")</f>
        <v>Reception delay follow ups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</row>
    <row r="26" spans="2:9" ht="15.6" thickBot="1" x14ac:dyDescent="0.35">
      <c r="B26" s="2" t="str">
        <f>IF(Language="FR","Opérations d’Entrepôt","Warehouse Operations")</f>
        <v>Warehouse Operations</v>
      </c>
      <c r="C26" s="4"/>
      <c r="D26" s="4"/>
      <c r="E26" s="4"/>
      <c r="F26" s="4"/>
      <c r="G26" s="4"/>
      <c r="H26" s="4"/>
      <c r="I26" s="4"/>
    </row>
    <row r="27" spans="2:9" ht="15.6" thickBot="1" x14ac:dyDescent="0.35">
      <c r="B27" s="3" t="str">
        <f>IF(Language="FR","Générer le rapport des commandes G01 et s’assurer que les livraisons sont emballées","Run fly-by report and ensure deliveries are wrapped ")</f>
        <v xml:space="preserve">Run fly-by report and ensure deliveries are wrapped 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</row>
    <row r="28" spans="2:9" ht="30.6" thickBot="1" x14ac:dyDescent="0.35">
      <c r="B28" s="3" t="str">
        <f>IF(Language="FR","Traitement des retours (évaluer le statut : IRET ou conserver comme neuf, DEFE, liquidation de plancher. Étiquetage et planification des retours)","Return processing (assessing returns for status: IRET or keep as new, DEFE, liquidate from floor. Labels and plan so return transmission")</f>
        <v>Return processing (assessing returns for status: IRET or keep as new, DEFE, liquidate from floor. Labels and plan so return transmission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</row>
    <row r="29" spans="2:9" ht="15.6" thickBot="1" x14ac:dyDescent="0.35">
      <c r="B29" s="2" t="str">
        <f>IF(Language="FR","Suivi de la Gestion","Management Follow Up")</f>
        <v>Management Follow Up</v>
      </c>
      <c r="C29" s="9"/>
      <c r="D29" s="9"/>
      <c r="E29" s="9"/>
      <c r="F29" s="9"/>
      <c r="G29" s="9"/>
      <c r="H29" s="9"/>
      <c r="I29" s="9"/>
    </row>
    <row r="30" spans="2:9" ht="32.25" customHeight="1" thickBot="1" x14ac:dyDescent="0.35">
      <c r="B30" s="3" t="str">
        <f>IF(Language="FR","Générer le rapport de changements de prix et réviser les nouveaux mémos pour s’assurer que le personnel est à jour","Run price change report and review any new memos to ensure staff are updated")</f>
        <v>Run price change report and review any new memos to ensure staff are updated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</row>
    <row r="31" spans="2:9" ht="15.6" thickBot="1" x14ac:dyDescent="0.35">
      <c r="B31" s="3" t="str">
        <f>IF(Language="FR","Vérifier les dossiers de service en attente/courriels et faire le suivi","Check pending CSI files/emails and follow up")</f>
        <v>Check pending CSI files/emails and follow up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</row>
    <row r="32" spans="2:9" ht="15.6" thickBot="1" x14ac:dyDescent="0.35">
      <c r="B32" s="3" t="str">
        <f>IF(Language="FR","Révision du rapport de remboursement/différences d’inventaire","Refund Report variance review/inventory adjustments")</f>
        <v>Refund Report variance review/inventory adjustments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</row>
    <row r="33" spans="2:9" ht="15.6" thickBot="1" x14ac:dyDescent="0.35">
      <c r="B33" s="3" t="str">
        <f>IF(Language="FR","Commandes de réapprovisionnement / fournitures","Replenishment/supply orders")</f>
        <v>Replenishment/supply orders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</row>
    <row r="34" spans="2:9" ht="15.6" thickBot="1" x14ac:dyDescent="0.35">
      <c r="B34" s="3" t="str">
        <f>IF(Language="FR","Suivi de formation/formation quotidienne","Daily coaching/training follow up")</f>
        <v>Daily coaching/training follow up</v>
      </c>
      <c r="C34" s="6" t="b">
        <v>0</v>
      </c>
      <c r="D34" s="6" t="b">
        <v>0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</row>
    <row r="35" spans="2:9" ht="15.6" thickBot="1" x14ac:dyDescent="0.35">
      <c r="B35" s="3" t="str">
        <f>IF(Language="FR","S’assurer que les dépôts bancaires sont effectués à temps et les rapports classés","Ensure bank deposits are completed in timely manner and reports filed")</f>
        <v>Ensure bank deposits are completed in timely manner and reports filed</v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</row>
    <row r="36" spans="2:9" ht="35.25" customHeight="1" thickBot="1" x14ac:dyDescent="0.35">
      <c r="B36" s="3" t="str">
        <f>IF(Language="FR","Créer des notes de suivi pour l’équipe d’ouverture du lendemain et assigner les tâches de fermeture","Create follow-up notes for next day opening team and assign closing tasks")</f>
        <v>Create follow-up notes for next day opening team and assign closing tasks</v>
      </c>
      <c r="C36" s="7" t="b">
        <v>0</v>
      </c>
      <c r="D36" s="7" t="b">
        <v>0</v>
      </c>
      <c r="E36" s="7" t="b">
        <v>0</v>
      </c>
      <c r="F36" s="7" t="b">
        <v>0</v>
      </c>
      <c r="G36" s="7" t="b">
        <v>0</v>
      </c>
      <c r="H36" s="7" t="b">
        <v>0</v>
      </c>
      <c r="I36" s="7" t="b">
        <v>0</v>
      </c>
    </row>
    <row r="37" spans="2:9" ht="15.6" thickBot="1" x14ac:dyDescent="0.35">
      <c r="B37" s="2" t="str">
        <f>IF(Language="FR","Fin de Journée","Day End")</f>
        <v>Day End</v>
      </c>
      <c r="C37" s="9"/>
      <c r="D37" s="9"/>
      <c r="E37" s="9"/>
      <c r="F37" s="9"/>
      <c r="G37" s="9"/>
      <c r="H37" s="9"/>
      <c r="I37" s="9"/>
    </row>
    <row r="38" spans="2:9" ht="30.6" thickBot="1" x14ac:dyDescent="0.35">
      <c r="B38" s="3" t="str">
        <f>IF(Language="FR","Dernière vérification du marchandisage pour s’assurer que les vitrines sont présentables à la fermeture (le magasin entier si possible)","Final merchandising walk-through to ensure window displays are presentable at close (entire store if time)")</f>
        <v>Final merchandising walk-through to ensure window displays are presentable at close (entire store if time)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</row>
    <row r="39" spans="2:9" ht="30.75" customHeight="1" thickBot="1" x14ac:dyDescent="0.35">
      <c r="B39" s="3" t="str">
        <f>IF(Language="FR","Éteindre les téléviseurs intérieurs | Les annonces orientées vers l’extérieur peuvent rester allumées","Turn off interior TV’s | Exterior facing ads can be kept on")</f>
        <v>Turn off interior TV’s | Exterior facing ads can be kept on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</row>
    <row r="40" spans="2:9" ht="15.6" thickBot="1" x14ac:dyDescent="0.35">
      <c r="B40" s="3" t="str">
        <f>IF(Language="FR","Dernière vérification pour s’assurer qu’il n’y a plus de clients dans le magasin","Final walk through to verify no clients in store")</f>
        <v>Final walk through to verify no clients in store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</row>
    <row r="41" spans="2:9" ht="15.6" thickBot="1" x14ac:dyDescent="0.35">
      <c r="B41" s="3" t="str">
        <f>IF(Language="FR","Fermer les terminaux PDV et déposer les fonds dans le coffre","Close POS terminals and deposit tender in safe")</f>
        <v>Close POS terminals and deposit tender in safe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</row>
    <row r="42" spans="2:9" ht="15.6" thickBot="1" x14ac:dyDescent="0.35">
      <c r="B42" s="3" t="str">
        <f>IF(Language="FR","Fermer le magasin","Close store")</f>
        <v>Close store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</row>
  </sheetData>
  <mergeCells count="6">
    <mergeCell ref="C37:I37"/>
    <mergeCell ref="C15:I15"/>
    <mergeCell ref="C10:I10"/>
    <mergeCell ref="C5:I5"/>
    <mergeCell ref="C22:I22"/>
    <mergeCell ref="C29:I29"/>
  </mergeCells>
  <dataValidations count="1">
    <dataValidation type="list" allowBlank="1" showInputMessage="1" showErrorMessage="1" sqref="D2" xr:uid="{A30B8222-C198-4332-9DC1-D63459104680}">
      <formula1>"FR,EN"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Ermis Kekropidis</dc:creator>
  <cp:lastModifiedBy>Ermis Kekropidis</cp:lastModifiedBy>
  <dcterms:created xsi:type="dcterms:W3CDTF">2025-06-03T11:28:54Z</dcterms:created>
  <dcterms:modified xsi:type="dcterms:W3CDTF">2025-08-11T14:21:15Z</dcterms:modified>
</cp:coreProperties>
</file>