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gengrifqimubaroq/Downloads/"/>
    </mc:Choice>
  </mc:AlternateContent>
  <xr:revisionPtr revIDLastSave="0" documentId="13_ncr:1_{65AA0314-72ED-4F4E-9EA8-A50A09156B84}" xr6:coauthVersionLast="47" xr6:coauthVersionMax="47" xr10:uidLastSave="{00000000-0000-0000-0000-000000000000}"/>
  <bookViews>
    <workbookView xWindow="0" yWindow="680" windowWidth="34200" windowHeight="2146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2" l="1"/>
  <c r="N5" i="2" s="1"/>
  <c r="D12" i="2"/>
  <c r="M11" i="2"/>
  <c r="J11" i="2"/>
  <c r="H11" i="2"/>
  <c r="F11" i="2"/>
  <c r="G11" i="2" s="1"/>
  <c r="N10" i="2"/>
  <c r="U10" i="2" s="1"/>
  <c r="M10" i="2"/>
  <c r="J10" i="2" s="1"/>
  <c r="H10" i="2"/>
  <c r="F10" i="2"/>
  <c r="M9" i="2"/>
  <c r="J9" i="2"/>
  <c r="H9" i="2"/>
  <c r="F9" i="2"/>
  <c r="G9" i="2" s="1"/>
  <c r="N8" i="2"/>
  <c r="M8" i="2"/>
  <c r="J8" i="2" s="1"/>
  <c r="H8" i="2"/>
  <c r="F8" i="2"/>
  <c r="M7" i="2"/>
  <c r="J7" i="2" s="1"/>
  <c r="H7" i="2"/>
  <c r="F7" i="2"/>
  <c r="G7" i="2" s="1"/>
  <c r="N6" i="2"/>
  <c r="U6" i="2" s="1"/>
  <c r="M6" i="2"/>
  <c r="J6" i="2" s="1"/>
  <c r="H6" i="2"/>
  <c r="F6" i="2"/>
  <c r="M5" i="2"/>
  <c r="J5" i="2"/>
  <c r="H5" i="2"/>
  <c r="F5" i="2"/>
  <c r="G5" i="2" s="1"/>
  <c r="N4" i="2"/>
  <c r="U4" i="2" s="1"/>
  <c r="M4" i="2"/>
  <c r="J4" i="2" s="1"/>
  <c r="H4" i="2"/>
  <c r="F4" i="2"/>
  <c r="F12" i="2" s="1"/>
  <c r="M3" i="2"/>
  <c r="J3" i="2"/>
  <c r="H3" i="2"/>
  <c r="F3" i="2"/>
  <c r="G3" i="2" s="1"/>
  <c r="S2" i="2"/>
  <c r="Q2" i="2"/>
  <c r="R2" i="2" s="1"/>
  <c r="M2" i="2"/>
  <c r="J2" i="2"/>
  <c r="H2" i="2"/>
  <c r="F2" i="2"/>
  <c r="G2" i="2" s="1"/>
  <c r="K7" i="2" l="1"/>
  <c r="I4" i="2"/>
  <c r="I6" i="2"/>
  <c r="K6" i="2"/>
  <c r="K5" i="2"/>
  <c r="I2" i="2"/>
  <c r="G8" i="2"/>
  <c r="G10" i="2"/>
  <c r="J12" i="2"/>
  <c r="K10" i="2" s="1"/>
  <c r="I11" i="2"/>
  <c r="L11" i="2" s="1"/>
  <c r="I3" i="2"/>
  <c r="L3" i="2" s="1"/>
  <c r="I5" i="2"/>
  <c r="L5" i="2" s="1"/>
  <c r="K11" i="2"/>
  <c r="K3" i="2"/>
  <c r="K2" i="2"/>
  <c r="G6" i="2"/>
  <c r="G12" i="2" s="1"/>
  <c r="I8" i="2"/>
  <c r="I10" i="2"/>
  <c r="O5" i="2"/>
  <c r="U5" i="2"/>
  <c r="P5" i="2"/>
  <c r="U8" i="2"/>
  <c r="N2" i="2"/>
  <c r="N7" i="2"/>
  <c r="N9" i="2"/>
  <c r="N11" i="2"/>
  <c r="H12" i="2"/>
  <c r="I7" i="2" s="1"/>
  <c r="L7" i="2" s="1"/>
  <c r="G4" i="2"/>
  <c r="O4" i="2"/>
  <c r="O6" i="2"/>
  <c r="P6" i="2" s="1"/>
  <c r="O8" i="2"/>
  <c r="P8" i="2" s="1"/>
  <c r="O10" i="2"/>
  <c r="P10" i="2" s="1"/>
  <c r="M12" i="2"/>
  <c r="P4" i="2"/>
  <c r="N3" i="2"/>
  <c r="E4" i="1"/>
  <c r="F4" i="1" s="1"/>
  <c r="K4" i="1" s="1"/>
  <c r="E20" i="1"/>
  <c r="F20" i="1" s="1"/>
  <c r="K20" i="1" s="1"/>
  <c r="E19" i="1"/>
  <c r="F19" i="1" s="1"/>
  <c r="K19" i="1" s="1"/>
  <c r="E18" i="1"/>
  <c r="F18" i="1" s="1"/>
  <c r="K18" i="1" s="1"/>
  <c r="O11" i="2" l="1"/>
  <c r="P11" i="2"/>
  <c r="U11" i="2"/>
  <c r="L10" i="2"/>
  <c r="L6" i="2"/>
  <c r="K12" i="2"/>
  <c r="O3" i="2"/>
  <c r="P3" i="2" s="1"/>
  <c r="U3" i="2"/>
  <c r="K9" i="2"/>
  <c r="K4" i="2"/>
  <c r="L4" i="2" s="1"/>
  <c r="I9" i="2"/>
  <c r="L9" i="2" s="1"/>
  <c r="O9" i="2"/>
  <c r="P9" i="2"/>
  <c r="U9" i="2"/>
  <c r="O7" i="2"/>
  <c r="U7" i="2"/>
  <c r="P7" i="2"/>
  <c r="O2" i="2"/>
  <c r="U2" i="2"/>
  <c r="U12" i="2" s="1"/>
  <c r="P2" i="2"/>
  <c r="N12" i="2"/>
  <c r="L2" i="2"/>
  <c r="K8" i="2"/>
  <c r="L8" i="2" s="1"/>
  <c r="J4" i="1"/>
  <c r="H4" i="1"/>
  <c r="J20" i="1"/>
  <c r="H20" i="1"/>
  <c r="J18" i="1"/>
  <c r="H18" i="1"/>
  <c r="J19" i="1"/>
  <c r="H19" i="1"/>
  <c r="E137" i="1"/>
  <c r="F137" i="1" s="1"/>
  <c r="K137" i="1" s="1"/>
  <c r="E136" i="1"/>
  <c r="F136" i="1" s="1"/>
  <c r="K136" i="1" s="1"/>
  <c r="E135" i="1"/>
  <c r="F135" i="1" s="1"/>
  <c r="K135" i="1" s="1"/>
  <c r="E134" i="1"/>
  <c r="F134" i="1" s="1"/>
  <c r="K134" i="1" s="1"/>
  <c r="E133" i="1"/>
  <c r="F133" i="1" s="1"/>
  <c r="K133" i="1" s="1"/>
  <c r="E132" i="1"/>
  <c r="F132" i="1" s="1"/>
  <c r="K132" i="1" s="1"/>
  <c r="E131" i="1"/>
  <c r="F131" i="1" s="1"/>
  <c r="K131" i="1" s="1"/>
  <c r="E130" i="1"/>
  <c r="F130" i="1" s="1"/>
  <c r="K130" i="1" s="1"/>
  <c r="E129" i="1"/>
  <c r="F129" i="1" s="1"/>
  <c r="K129" i="1" s="1"/>
  <c r="E128" i="1"/>
  <c r="F128" i="1" s="1"/>
  <c r="K128" i="1" s="1"/>
  <c r="E127" i="1"/>
  <c r="F127" i="1" s="1"/>
  <c r="K127" i="1" s="1"/>
  <c r="E126" i="1"/>
  <c r="F126" i="1" s="1"/>
  <c r="K126" i="1" s="1"/>
  <c r="E125" i="1"/>
  <c r="F125" i="1" s="1"/>
  <c r="K125" i="1" s="1"/>
  <c r="E124" i="1"/>
  <c r="F124" i="1" s="1"/>
  <c r="K124" i="1" s="1"/>
  <c r="E123" i="1"/>
  <c r="F123" i="1" s="1"/>
  <c r="K123" i="1" s="1"/>
  <c r="E122" i="1"/>
  <c r="F122" i="1" s="1"/>
  <c r="K122" i="1" s="1"/>
  <c r="E121" i="1"/>
  <c r="F121" i="1" s="1"/>
  <c r="K121" i="1" s="1"/>
  <c r="E120" i="1"/>
  <c r="F120" i="1" s="1"/>
  <c r="K120" i="1" s="1"/>
  <c r="E119" i="1"/>
  <c r="F119" i="1" s="1"/>
  <c r="K119" i="1" s="1"/>
  <c r="E118" i="1"/>
  <c r="F118" i="1" s="1"/>
  <c r="K118" i="1" s="1"/>
  <c r="E117" i="1"/>
  <c r="F117" i="1" s="1"/>
  <c r="K117" i="1" s="1"/>
  <c r="E116" i="1"/>
  <c r="F116" i="1" s="1"/>
  <c r="K116" i="1" s="1"/>
  <c r="E150" i="1"/>
  <c r="F150" i="1" s="1"/>
  <c r="K150" i="1" s="1"/>
  <c r="E149" i="1"/>
  <c r="F149" i="1" s="1"/>
  <c r="K149" i="1" s="1"/>
  <c r="E148" i="1"/>
  <c r="F148" i="1" s="1"/>
  <c r="K148" i="1" s="1"/>
  <c r="E147" i="1"/>
  <c r="F147" i="1" s="1"/>
  <c r="K147" i="1" s="1"/>
  <c r="E146" i="1"/>
  <c r="F146" i="1" s="1"/>
  <c r="K146" i="1" s="1"/>
  <c r="E145" i="1"/>
  <c r="F145" i="1" s="1"/>
  <c r="K145" i="1" s="1"/>
  <c r="E144" i="1"/>
  <c r="F144" i="1" s="1"/>
  <c r="K144" i="1" s="1"/>
  <c r="H144" i="1" s="1"/>
  <c r="E143" i="1"/>
  <c r="F143" i="1" s="1"/>
  <c r="K143" i="1" s="1"/>
  <c r="E142" i="1"/>
  <c r="F142" i="1" s="1"/>
  <c r="K142" i="1" s="1"/>
  <c r="E141" i="1"/>
  <c r="F141" i="1" s="1"/>
  <c r="K141" i="1" s="1"/>
  <c r="E140" i="1"/>
  <c r="F140" i="1" s="1"/>
  <c r="K140" i="1" s="1"/>
  <c r="E139" i="1"/>
  <c r="F139" i="1" s="1"/>
  <c r="K139" i="1" s="1"/>
  <c r="E138" i="1"/>
  <c r="F138" i="1" s="1"/>
  <c r="K138" i="1" s="1"/>
  <c r="E115" i="1"/>
  <c r="F115" i="1" s="1"/>
  <c r="K115" i="1" s="1"/>
  <c r="E114" i="1"/>
  <c r="F114" i="1" s="1"/>
  <c r="K114" i="1" s="1"/>
  <c r="E113" i="1"/>
  <c r="F113" i="1" s="1"/>
  <c r="K113" i="1" s="1"/>
  <c r="E112" i="1"/>
  <c r="F112" i="1" s="1"/>
  <c r="K112" i="1" s="1"/>
  <c r="E111" i="1"/>
  <c r="F111" i="1" s="1"/>
  <c r="K111" i="1" s="1"/>
  <c r="E110" i="1"/>
  <c r="F110" i="1" s="1"/>
  <c r="K110" i="1" s="1"/>
  <c r="E109" i="1"/>
  <c r="F109" i="1" s="1"/>
  <c r="K109" i="1" s="1"/>
  <c r="E108" i="1"/>
  <c r="F108" i="1" s="1"/>
  <c r="K108" i="1" s="1"/>
  <c r="E107" i="1"/>
  <c r="F107" i="1" s="1"/>
  <c r="K107" i="1" s="1"/>
  <c r="E106" i="1"/>
  <c r="F106" i="1" s="1"/>
  <c r="K106" i="1" s="1"/>
  <c r="E105" i="1"/>
  <c r="F105" i="1" s="1"/>
  <c r="K105" i="1" s="1"/>
  <c r="E104" i="1"/>
  <c r="F104" i="1" s="1"/>
  <c r="K104" i="1" s="1"/>
  <c r="E3" i="1"/>
  <c r="F3" i="1" s="1"/>
  <c r="K3" i="1" s="1"/>
  <c r="E5" i="1"/>
  <c r="F5" i="1" s="1"/>
  <c r="K5" i="1" s="1"/>
  <c r="E6" i="1"/>
  <c r="F6" i="1" s="1"/>
  <c r="K6" i="1" s="1"/>
  <c r="E7" i="1"/>
  <c r="F7" i="1" s="1"/>
  <c r="K7" i="1" s="1"/>
  <c r="E8" i="1"/>
  <c r="F8" i="1" s="1"/>
  <c r="K8" i="1" s="1"/>
  <c r="E9" i="1"/>
  <c r="F9" i="1" s="1"/>
  <c r="K9" i="1" s="1"/>
  <c r="H9" i="1" s="1"/>
  <c r="E10" i="1"/>
  <c r="F10" i="1" s="1"/>
  <c r="K10" i="1" s="1"/>
  <c r="E11" i="1"/>
  <c r="F11" i="1" s="1"/>
  <c r="K11" i="1" s="1"/>
  <c r="E12" i="1"/>
  <c r="F12" i="1" s="1"/>
  <c r="K12" i="1" s="1"/>
  <c r="E13" i="1"/>
  <c r="F13" i="1" s="1"/>
  <c r="K13" i="1" s="1"/>
  <c r="E14" i="1"/>
  <c r="F14" i="1" s="1"/>
  <c r="K14" i="1" s="1"/>
  <c r="J14" i="1" s="1"/>
  <c r="E15" i="1"/>
  <c r="F15" i="1" s="1"/>
  <c r="K15" i="1" s="1"/>
  <c r="J15" i="1" s="1"/>
  <c r="E16" i="1"/>
  <c r="F16" i="1" s="1"/>
  <c r="K16" i="1" s="1"/>
  <c r="E17" i="1"/>
  <c r="F17" i="1" s="1"/>
  <c r="K17" i="1" s="1"/>
  <c r="H17" i="1" s="1"/>
  <c r="E21" i="1"/>
  <c r="F21" i="1" s="1"/>
  <c r="K21" i="1" s="1"/>
  <c r="H21" i="1" s="1"/>
  <c r="E22" i="1"/>
  <c r="F22" i="1" s="1"/>
  <c r="K22" i="1" s="1"/>
  <c r="E23" i="1"/>
  <c r="F23" i="1" s="1"/>
  <c r="K23" i="1" s="1"/>
  <c r="E24" i="1"/>
  <c r="F24" i="1" s="1"/>
  <c r="K24" i="1" s="1"/>
  <c r="E25" i="1"/>
  <c r="F25" i="1" s="1"/>
  <c r="K25" i="1" s="1"/>
  <c r="J25" i="1" s="1"/>
  <c r="E26" i="1"/>
  <c r="F26" i="1" s="1"/>
  <c r="K26" i="1" s="1"/>
  <c r="E27" i="1"/>
  <c r="F27" i="1" s="1"/>
  <c r="K27" i="1" s="1"/>
  <c r="E28" i="1"/>
  <c r="F28" i="1" s="1"/>
  <c r="K28" i="1" s="1"/>
  <c r="H28" i="1" s="1"/>
  <c r="E29" i="1"/>
  <c r="F29" i="1" s="1"/>
  <c r="K29" i="1" s="1"/>
  <c r="H29" i="1" s="1"/>
  <c r="E30" i="1"/>
  <c r="F30" i="1" s="1"/>
  <c r="K30" i="1" s="1"/>
  <c r="E31" i="1"/>
  <c r="F31" i="1" s="1"/>
  <c r="K31" i="1" s="1"/>
  <c r="E32" i="1"/>
  <c r="F32" i="1" s="1"/>
  <c r="K32" i="1" s="1"/>
  <c r="E33" i="1"/>
  <c r="F33" i="1" s="1"/>
  <c r="K33" i="1" s="1"/>
  <c r="J33" i="1" s="1"/>
  <c r="E34" i="1"/>
  <c r="F34" i="1" s="1"/>
  <c r="K34" i="1" s="1"/>
  <c r="J34" i="1" s="1"/>
  <c r="E35" i="1"/>
  <c r="F35" i="1" s="1"/>
  <c r="K35" i="1" s="1"/>
  <c r="E36" i="1"/>
  <c r="F36" i="1" s="1"/>
  <c r="K36" i="1" s="1"/>
  <c r="E37" i="1"/>
  <c r="F37" i="1" s="1"/>
  <c r="K37" i="1" s="1"/>
  <c r="H37" i="1" s="1"/>
  <c r="E38" i="1"/>
  <c r="F38" i="1" s="1"/>
  <c r="K38" i="1" s="1"/>
  <c r="E39" i="1"/>
  <c r="F39" i="1" s="1"/>
  <c r="K39" i="1" s="1"/>
  <c r="E40" i="1"/>
  <c r="F40" i="1" s="1"/>
  <c r="K40" i="1" s="1"/>
  <c r="E41" i="1"/>
  <c r="F41" i="1" s="1"/>
  <c r="K41" i="1" s="1"/>
  <c r="J41" i="1" s="1"/>
  <c r="E42" i="1"/>
  <c r="F42" i="1" s="1"/>
  <c r="K42" i="1" s="1"/>
  <c r="E43" i="1"/>
  <c r="F43" i="1" s="1"/>
  <c r="K43" i="1" s="1"/>
  <c r="E44" i="1"/>
  <c r="F44" i="1" s="1"/>
  <c r="K44" i="1" s="1"/>
  <c r="H44" i="1" s="1"/>
  <c r="E45" i="1"/>
  <c r="F45" i="1" s="1"/>
  <c r="K45" i="1" s="1"/>
  <c r="H45" i="1" s="1"/>
  <c r="E46" i="1"/>
  <c r="F46" i="1" s="1"/>
  <c r="K46" i="1" s="1"/>
  <c r="E47" i="1"/>
  <c r="F47" i="1" s="1"/>
  <c r="K47" i="1" s="1"/>
  <c r="E48" i="1"/>
  <c r="F48" i="1" s="1"/>
  <c r="K48" i="1" s="1"/>
  <c r="E49" i="1"/>
  <c r="F49" i="1" s="1"/>
  <c r="K49" i="1" s="1"/>
  <c r="J49" i="1" s="1"/>
  <c r="E50" i="1"/>
  <c r="F50" i="1" s="1"/>
  <c r="K50" i="1" s="1"/>
  <c r="J50" i="1" s="1"/>
  <c r="E51" i="1"/>
  <c r="F51" i="1" s="1"/>
  <c r="K51" i="1" s="1"/>
  <c r="E52" i="1"/>
  <c r="F52" i="1" s="1"/>
  <c r="K52" i="1" s="1"/>
  <c r="H52" i="1" s="1"/>
  <c r="E53" i="1"/>
  <c r="F53" i="1" s="1"/>
  <c r="K53" i="1" s="1"/>
  <c r="H53" i="1" s="1"/>
  <c r="E54" i="1"/>
  <c r="F54" i="1" s="1"/>
  <c r="K54" i="1" s="1"/>
  <c r="E55" i="1"/>
  <c r="F55" i="1" s="1"/>
  <c r="K55" i="1" s="1"/>
  <c r="E56" i="1"/>
  <c r="F56" i="1" s="1"/>
  <c r="K56" i="1" s="1"/>
  <c r="E57" i="1"/>
  <c r="F57" i="1" s="1"/>
  <c r="K57" i="1" s="1"/>
  <c r="E58" i="1"/>
  <c r="F58" i="1" s="1"/>
  <c r="K58" i="1" s="1"/>
  <c r="E59" i="1"/>
  <c r="F59" i="1" s="1"/>
  <c r="K59" i="1" s="1"/>
  <c r="E60" i="1"/>
  <c r="F60" i="1" s="1"/>
  <c r="K60" i="1" s="1"/>
  <c r="H60" i="1" s="1"/>
  <c r="E61" i="1"/>
  <c r="F61" i="1" s="1"/>
  <c r="K61" i="1" s="1"/>
  <c r="E62" i="1"/>
  <c r="F62" i="1" s="1"/>
  <c r="K62" i="1" s="1"/>
  <c r="E63" i="1"/>
  <c r="F63" i="1" s="1"/>
  <c r="K63" i="1" s="1"/>
  <c r="E64" i="1"/>
  <c r="F64" i="1" s="1"/>
  <c r="K64" i="1" s="1"/>
  <c r="E65" i="1"/>
  <c r="F65" i="1" s="1"/>
  <c r="K65" i="1" s="1"/>
  <c r="J65" i="1" s="1"/>
  <c r="E66" i="1"/>
  <c r="F66" i="1" s="1"/>
  <c r="K66" i="1" s="1"/>
  <c r="J66" i="1" s="1"/>
  <c r="E67" i="1"/>
  <c r="F67" i="1" s="1"/>
  <c r="K67" i="1" s="1"/>
  <c r="E68" i="1"/>
  <c r="F68" i="1" s="1"/>
  <c r="K68" i="1" s="1"/>
  <c r="H68" i="1" s="1"/>
  <c r="E69" i="1"/>
  <c r="F69" i="1" s="1"/>
  <c r="K69" i="1" s="1"/>
  <c r="H69" i="1" s="1"/>
  <c r="E70" i="1"/>
  <c r="F70" i="1" s="1"/>
  <c r="K70" i="1" s="1"/>
  <c r="E71" i="1"/>
  <c r="F71" i="1" s="1"/>
  <c r="K71" i="1" s="1"/>
  <c r="E72" i="1"/>
  <c r="F72" i="1" s="1"/>
  <c r="K72" i="1" s="1"/>
  <c r="E73" i="1"/>
  <c r="F73" i="1" s="1"/>
  <c r="K73" i="1" s="1"/>
  <c r="J73" i="1" s="1"/>
  <c r="E74" i="1"/>
  <c r="F74" i="1" s="1"/>
  <c r="K74" i="1" s="1"/>
  <c r="E75" i="1"/>
  <c r="F75" i="1" s="1"/>
  <c r="K75" i="1" s="1"/>
  <c r="E76" i="1"/>
  <c r="F76" i="1" s="1"/>
  <c r="K76" i="1" s="1"/>
  <c r="H76" i="1" s="1"/>
  <c r="E77" i="1"/>
  <c r="F77" i="1" s="1"/>
  <c r="K77" i="1" s="1"/>
  <c r="E78" i="1"/>
  <c r="F78" i="1" s="1"/>
  <c r="K78" i="1" s="1"/>
  <c r="E79" i="1"/>
  <c r="F79" i="1" s="1"/>
  <c r="K79" i="1" s="1"/>
  <c r="E80" i="1"/>
  <c r="F80" i="1" s="1"/>
  <c r="K80" i="1" s="1"/>
  <c r="E81" i="1"/>
  <c r="F81" i="1" s="1"/>
  <c r="K81" i="1" s="1"/>
  <c r="J81" i="1" s="1"/>
  <c r="E82" i="1"/>
  <c r="F82" i="1" s="1"/>
  <c r="K82" i="1" s="1"/>
  <c r="J82" i="1" s="1"/>
  <c r="E83" i="1"/>
  <c r="F83" i="1" s="1"/>
  <c r="K83" i="1" s="1"/>
  <c r="E84" i="1"/>
  <c r="F84" i="1" s="1"/>
  <c r="K84" i="1" s="1"/>
  <c r="H84" i="1" s="1"/>
  <c r="E85" i="1"/>
  <c r="F85" i="1" s="1"/>
  <c r="K85" i="1" s="1"/>
  <c r="E86" i="1"/>
  <c r="F86" i="1" s="1"/>
  <c r="K86" i="1" s="1"/>
  <c r="E87" i="1"/>
  <c r="F87" i="1" s="1"/>
  <c r="K87" i="1" s="1"/>
  <c r="E88" i="1"/>
  <c r="F88" i="1" s="1"/>
  <c r="K88" i="1" s="1"/>
  <c r="E89" i="1"/>
  <c r="F89" i="1" s="1"/>
  <c r="K89" i="1" s="1"/>
  <c r="J89" i="1" s="1"/>
  <c r="E90" i="1"/>
  <c r="F90" i="1" s="1"/>
  <c r="K90" i="1" s="1"/>
  <c r="E91" i="1"/>
  <c r="F91" i="1" s="1"/>
  <c r="K91" i="1" s="1"/>
  <c r="E92" i="1"/>
  <c r="F92" i="1" s="1"/>
  <c r="K92" i="1" s="1"/>
  <c r="H92" i="1" s="1"/>
  <c r="E93" i="1"/>
  <c r="F93" i="1" s="1"/>
  <c r="K93" i="1" s="1"/>
  <c r="H93" i="1" s="1"/>
  <c r="E94" i="1"/>
  <c r="F94" i="1" s="1"/>
  <c r="K94" i="1" s="1"/>
  <c r="E95" i="1"/>
  <c r="F95" i="1" s="1"/>
  <c r="K95" i="1" s="1"/>
  <c r="E96" i="1"/>
  <c r="F96" i="1" s="1"/>
  <c r="K96" i="1" s="1"/>
  <c r="E97" i="1"/>
  <c r="F97" i="1" s="1"/>
  <c r="K97" i="1" s="1"/>
  <c r="J97" i="1" s="1"/>
  <c r="E98" i="1"/>
  <c r="F98" i="1" s="1"/>
  <c r="K98" i="1" s="1"/>
  <c r="J98" i="1" s="1"/>
  <c r="E99" i="1"/>
  <c r="F99" i="1" s="1"/>
  <c r="K99" i="1" s="1"/>
  <c r="E100" i="1"/>
  <c r="F100" i="1" s="1"/>
  <c r="K100" i="1" s="1"/>
  <c r="H100" i="1" s="1"/>
  <c r="E101" i="1"/>
  <c r="F101" i="1" s="1"/>
  <c r="K101" i="1" s="1"/>
  <c r="E102" i="1"/>
  <c r="F102" i="1" s="1"/>
  <c r="K102" i="1" s="1"/>
  <c r="E103" i="1"/>
  <c r="F103" i="1" s="1"/>
  <c r="K103" i="1" s="1"/>
  <c r="E2" i="1"/>
  <c r="F2" i="1" s="1"/>
  <c r="K2" i="1" s="1"/>
  <c r="P12" i="2" l="1"/>
  <c r="T2" i="2" s="1"/>
  <c r="O12" i="2"/>
  <c r="I12" i="2"/>
  <c r="L12" i="2"/>
  <c r="J57" i="1"/>
  <c r="J6" i="1"/>
  <c r="H36" i="1"/>
  <c r="H10" i="1"/>
  <c r="H97" i="1"/>
  <c r="H65" i="1"/>
  <c r="H33" i="1"/>
  <c r="J144" i="1"/>
  <c r="J74" i="1"/>
  <c r="H74" i="1"/>
  <c r="J7" i="1"/>
  <c r="H7" i="1"/>
  <c r="J90" i="1"/>
  <c r="H90" i="1"/>
  <c r="J58" i="1"/>
  <c r="H58" i="1"/>
  <c r="J42" i="1"/>
  <c r="H42" i="1"/>
  <c r="J38" i="1"/>
  <c r="H38" i="1"/>
  <c r="H85" i="1"/>
  <c r="J85" i="1"/>
  <c r="H77" i="1"/>
  <c r="J77" i="1"/>
  <c r="J26" i="1"/>
  <c r="H26" i="1"/>
  <c r="J86" i="1"/>
  <c r="H86" i="1"/>
  <c r="J62" i="1"/>
  <c r="H62" i="1"/>
  <c r="H101" i="1"/>
  <c r="J101" i="1"/>
  <c r="H61" i="1"/>
  <c r="J61" i="1"/>
  <c r="J30" i="1"/>
  <c r="H30" i="1"/>
  <c r="J69" i="1"/>
  <c r="J37" i="1"/>
  <c r="H99" i="1"/>
  <c r="J99" i="1"/>
  <c r="H83" i="1"/>
  <c r="J83" i="1"/>
  <c r="H67" i="1"/>
  <c r="J67" i="1"/>
  <c r="H51" i="1"/>
  <c r="J51" i="1"/>
  <c r="H35" i="1"/>
  <c r="J35" i="1"/>
  <c r="H16" i="1"/>
  <c r="J16" i="1"/>
  <c r="J103" i="1"/>
  <c r="H103" i="1"/>
  <c r="J79" i="1"/>
  <c r="H79" i="1"/>
  <c r="J55" i="1"/>
  <c r="H55" i="1"/>
  <c r="J23" i="1"/>
  <c r="H23" i="1"/>
  <c r="J100" i="1"/>
  <c r="J68" i="1"/>
  <c r="J36" i="1"/>
  <c r="J102" i="1"/>
  <c r="H102" i="1"/>
  <c r="J78" i="1"/>
  <c r="H78" i="1"/>
  <c r="J54" i="1"/>
  <c r="H54" i="1"/>
  <c r="J22" i="1"/>
  <c r="H22" i="1"/>
  <c r="H89" i="1"/>
  <c r="H57" i="1"/>
  <c r="H25" i="1"/>
  <c r="J93" i="1"/>
  <c r="J29" i="1"/>
  <c r="J47" i="1"/>
  <c r="H47" i="1"/>
  <c r="J12" i="1"/>
  <c r="H12" i="1"/>
  <c r="H82" i="1"/>
  <c r="H50" i="1"/>
  <c r="H15" i="1"/>
  <c r="J92" i="1"/>
  <c r="J60" i="1"/>
  <c r="J28" i="1"/>
  <c r="J95" i="1"/>
  <c r="H95" i="1"/>
  <c r="J46" i="1"/>
  <c r="H46" i="1"/>
  <c r="H81" i="1"/>
  <c r="H14" i="1"/>
  <c r="J53" i="1"/>
  <c r="J96" i="1"/>
  <c r="H96" i="1"/>
  <c r="J88" i="1"/>
  <c r="H88" i="1"/>
  <c r="J72" i="1"/>
  <c r="H72" i="1"/>
  <c r="J56" i="1"/>
  <c r="H56" i="1"/>
  <c r="J40" i="1"/>
  <c r="H40" i="1"/>
  <c r="J32" i="1"/>
  <c r="H32" i="1"/>
  <c r="J13" i="1"/>
  <c r="H13" i="1"/>
  <c r="H91" i="1"/>
  <c r="J91" i="1"/>
  <c r="H59" i="1"/>
  <c r="J59" i="1"/>
  <c r="H27" i="1"/>
  <c r="J27" i="1"/>
  <c r="J94" i="1"/>
  <c r="H94" i="1"/>
  <c r="J39" i="1"/>
  <c r="H39" i="1"/>
  <c r="J84" i="1"/>
  <c r="J52" i="1"/>
  <c r="J87" i="1"/>
  <c r="H87" i="1"/>
  <c r="J63" i="1"/>
  <c r="H63" i="1"/>
  <c r="H73" i="1"/>
  <c r="H41" i="1"/>
  <c r="H6" i="1"/>
  <c r="J45" i="1"/>
  <c r="J10" i="1"/>
  <c r="J71" i="1"/>
  <c r="H71" i="1"/>
  <c r="J11" i="1"/>
  <c r="H11" i="1"/>
  <c r="H49" i="1"/>
  <c r="J21" i="1"/>
  <c r="J2" i="1"/>
  <c r="H2" i="1"/>
  <c r="J80" i="1"/>
  <c r="H80" i="1"/>
  <c r="J64" i="1"/>
  <c r="H64" i="1"/>
  <c r="J48" i="1"/>
  <c r="H48" i="1"/>
  <c r="J24" i="1"/>
  <c r="H24" i="1"/>
  <c r="J5" i="1"/>
  <c r="H5" i="1"/>
  <c r="H75" i="1"/>
  <c r="J75" i="1"/>
  <c r="H43" i="1"/>
  <c r="J43" i="1"/>
  <c r="H8" i="1"/>
  <c r="J8" i="1"/>
  <c r="J70" i="1"/>
  <c r="H70" i="1"/>
  <c r="J3" i="1"/>
  <c r="H3" i="1"/>
  <c r="J17" i="1"/>
  <c r="J31" i="1"/>
  <c r="H31" i="1"/>
  <c r="H98" i="1"/>
  <c r="H66" i="1"/>
  <c r="H34" i="1"/>
  <c r="J76" i="1"/>
  <c r="J44" i="1"/>
  <c r="J9" i="1"/>
  <c r="H130" i="1"/>
  <c r="J130" i="1"/>
  <c r="J137" i="1"/>
  <c r="H137" i="1"/>
  <c r="H132" i="1"/>
  <c r="J132" i="1"/>
  <c r="H129" i="1"/>
  <c r="J129" i="1"/>
  <c r="J133" i="1"/>
  <c r="H133" i="1"/>
  <c r="J131" i="1"/>
  <c r="H131" i="1"/>
  <c r="J134" i="1"/>
  <c r="H134" i="1"/>
  <c r="H135" i="1"/>
  <c r="J135" i="1"/>
  <c r="J128" i="1"/>
  <c r="H128" i="1"/>
  <c r="J136" i="1"/>
  <c r="H136" i="1"/>
  <c r="H121" i="1"/>
  <c r="J121" i="1"/>
  <c r="J116" i="1"/>
  <c r="H116" i="1"/>
  <c r="J118" i="1"/>
  <c r="H118" i="1"/>
  <c r="H125" i="1"/>
  <c r="J125" i="1"/>
  <c r="J124" i="1"/>
  <c r="H124" i="1"/>
  <c r="J126" i="1"/>
  <c r="H126" i="1"/>
  <c r="J122" i="1"/>
  <c r="H122" i="1"/>
  <c r="J123" i="1"/>
  <c r="H123" i="1"/>
  <c r="J117" i="1"/>
  <c r="H117" i="1"/>
  <c r="J119" i="1"/>
  <c r="H119" i="1"/>
  <c r="J120" i="1"/>
  <c r="H120" i="1"/>
  <c r="J127" i="1"/>
  <c r="H127" i="1"/>
  <c r="H141" i="1"/>
  <c r="J141" i="1"/>
  <c r="J143" i="1"/>
  <c r="H143" i="1"/>
  <c r="J148" i="1"/>
  <c r="H148" i="1"/>
  <c r="J142" i="1"/>
  <c r="H142" i="1"/>
  <c r="J147" i="1"/>
  <c r="H147" i="1"/>
  <c r="J138" i="1"/>
  <c r="H138" i="1"/>
  <c r="H149" i="1"/>
  <c r="J149" i="1"/>
  <c r="H145" i="1"/>
  <c r="J145" i="1"/>
  <c r="H146" i="1"/>
  <c r="J146" i="1"/>
  <c r="J139" i="1"/>
  <c r="H139" i="1"/>
  <c r="J140" i="1"/>
  <c r="H140" i="1"/>
  <c r="J150" i="1"/>
  <c r="H150" i="1"/>
  <c r="J110" i="1"/>
  <c r="H110" i="1"/>
  <c r="J104" i="1"/>
  <c r="H104" i="1"/>
  <c r="J105" i="1"/>
  <c r="H105" i="1"/>
  <c r="J111" i="1"/>
  <c r="H111" i="1"/>
  <c r="J107" i="1"/>
  <c r="H107" i="1"/>
  <c r="J112" i="1"/>
  <c r="H112" i="1"/>
  <c r="J108" i="1"/>
  <c r="H108" i="1"/>
  <c r="H113" i="1"/>
  <c r="J113" i="1"/>
  <c r="J106" i="1"/>
  <c r="H106" i="1"/>
  <c r="J114" i="1"/>
  <c r="H114" i="1"/>
  <c r="H109" i="1"/>
  <c r="J109" i="1"/>
  <c r="J115" i="1"/>
  <c r="H115" i="1"/>
</calcChain>
</file>

<file path=xl/sharedStrings.xml><?xml version="1.0" encoding="utf-8"?>
<sst xmlns="http://schemas.openxmlformats.org/spreadsheetml/2006/main" count="204" uniqueCount="54">
  <si>
    <t>No</t>
  </si>
  <si>
    <t>No Petak</t>
  </si>
  <si>
    <t>Nama Jenis</t>
  </si>
  <si>
    <t>Keliling</t>
  </si>
  <si>
    <t>Diameter</t>
  </si>
  <si>
    <t>Diamter (m)</t>
  </si>
  <si>
    <t>Tinggi Total</t>
  </si>
  <si>
    <t>Volume Tinggi Total</t>
  </si>
  <si>
    <t>Tinggi Bebas Cabang</t>
  </si>
  <si>
    <t>Volume Tinggi Bebas Cabang</t>
  </si>
  <si>
    <t>LBDS</t>
  </si>
  <si>
    <t>Hantap Helang</t>
  </si>
  <si>
    <t>Pisitan Monyet</t>
  </si>
  <si>
    <t>Campaka</t>
  </si>
  <si>
    <t>Teureup</t>
  </si>
  <si>
    <t>Huru Kembang</t>
  </si>
  <si>
    <t>Ki Bima</t>
  </si>
  <si>
    <t>Ki Besi</t>
  </si>
  <si>
    <t>Ki Haji</t>
  </si>
  <si>
    <t>Ki Sapi</t>
  </si>
  <si>
    <t>Ki Terong</t>
  </si>
  <si>
    <t>Nama Pohon</t>
  </si>
  <si>
    <t>Jumlah Plot</t>
  </si>
  <si>
    <t>Jumlah Individu</t>
  </si>
  <si>
    <t>F</t>
  </si>
  <si>
    <t>FR %</t>
  </si>
  <si>
    <t>K</t>
  </si>
  <si>
    <t>KR %</t>
  </si>
  <si>
    <t>D</t>
  </si>
  <si>
    <t>DR %</t>
  </si>
  <si>
    <t>INP %</t>
  </si>
  <si>
    <t>Pi</t>
  </si>
  <si>
    <t>LonPi</t>
  </si>
  <si>
    <t>H'</t>
  </si>
  <si>
    <t>ln N (72)</t>
  </si>
  <si>
    <t>R</t>
  </si>
  <si>
    <t>JUMLAH</t>
  </si>
  <si>
    <t>ki Terong</t>
  </si>
  <si>
    <t>Pisisan Monyet</t>
  </si>
  <si>
    <t>Rhodamnia cinerea Jack</t>
  </si>
  <si>
    <t>Artocarpus Elasticus</t>
  </si>
  <si>
    <t>Magnolia champaca</t>
  </si>
  <si>
    <t>Dysoxilum densiflorum</t>
  </si>
  <si>
    <t xml:space="preserve">Endiandra rubescens </t>
  </si>
  <si>
    <t>Sterculia cocalirea</t>
  </si>
  <si>
    <t>Podocarpus blumei</t>
  </si>
  <si>
    <t>Gordonia excelsa</t>
  </si>
  <si>
    <t>Dysoxylum parasiticum</t>
  </si>
  <si>
    <t xml:space="preserve">  </t>
  </si>
  <si>
    <t>Actinodphane sp</t>
  </si>
  <si>
    <t>E</t>
  </si>
  <si>
    <t xml:space="preserve"> </t>
  </si>
  <si>
    <t>ln 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</si>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</sst>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2" fontId="3" fillId="0" borderId="0" xfId="0" applyNumberFormat="1" applyFont="1" applyAlignment="1">
      <alignment horizontal="right" vertical="center"/>
    </xf>
    <xf numFmtId="2" fontId="5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2" fontId="0" fillId="0" borderId="0" xfId="0" applyNumberFormat="1"/>
    <xf numFmtId="0" fontId="6" fillId="0" borderId="1" xfId="1" applyFont="1" applyFill="1" applyBorder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/>
    <xf numFmtId="2" fontId="0" fillId="0" borderId="1" xfId="0" applyNumberForma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horizontal="left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65" fontId="0" fillId="0" borderId="1" xfId="0" applyNumberFormat="1" applyBorder="1"/>
    <xf numFmtId="2" fontId="4" fillId="0" borderId="1" xfId="0" applyNumberFormat="1" applyFont="1" applyBorder="1"/>
    <xf numFmtId="2" fontId="4" fillId="0" borderId="2" xfId="0" applyNumberFormat="1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ol.org/pages/54605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0"/>
  <sheetViews>
    <sheetView topLeftCell="I145" zoomScale="125" zoomScaleNormal="40" workbookViewId="0">
      <selection activeCell="O152" sqref="O152:AI163"/>
    </sheetView>
  </sheetViews>
  <sheetFormatPr baseColWidth="10" defaultColWidth="8.83203125" defaultRowHeight="15" x14ac:dyDescent="0.2"/>
  <cols>
    <col min="1" max="1" width="7.6640625" style="9" bestFit="1" customWidth="1"/>
    <col min="2" max="2" width="13" bestFit="1" customWidth="1"/>
    <col min="3" max="3" width="14.6640625" bestFit="1" customWidth="1"/>
    <col min="4" max="4" width="11.33203125" bestFit="1" customWidth="1"/>
    <col min="5" max="5" width="13.1640625" bestFit="1" customWidth="1"/>
    <col min="6" max="6" width="15.5" bestFit="1" customWidth="1"/>
    <col min="7" max="7" width="14.83203125" bestFit="1" customWidth="1"/>
    <col min="8" max="8" width="22" bestFit="1" customWidth="1"/>
    <col min="9" max="9" width="22.5" bestFit="1" customWidth="1"/>
    <col min="10" max="10" width="29.5" bestFit="1" customWidth="1"/>
    <col min="11" max="11" width="9.5" bestFit="1" customWidth="1"/>
    <col min="13" max="13" width="3.33203125" bestFit="1" customWidth="1"/>
    <col min="14" max="14" width="24.5" bestFit="1" customWidth="1"/>
    <col min="15" max="15" width="4.5" bestFit="1" customWidth="1"/>
    <col min="16" max="16" width="15.83203125" bestFit="1" customWidth="1"/>
    <col min="17" max="17" width="20.5" customWidth="1"/>
    <col min="18" max="18" width="15" bestFit="1" customWidth="1"/>
    <col min="19" max="19" width="20.1640625" bestFit="1" customWidth="1"/>
    <col min="20" max="20" width="8.5" customWidth="1"/>
    <col min="21" max="21" width="7.33203125" bestFit="1" customWidth="1"/>
    <col min="22" max="22" width="6.6640625" bestFit="1" customWidth="1"/>
    <col min="23" max="23" width="7.5" bestFit="1" customWidth="1"/>
    <col min="24" max="24" width="8.33203125" customWidth="1"/>
    <col min="25" max="25" width="7.5" bestFit="1" customWidth="1"/>
    <col min="26" max="26" width="8.33203125" bestFit="1" customWidth="1"/>
    <col min="27" max="27" width="10.5" customWidth="1"/>
    <col min="28" max="28" width="5" bestFit="1" customWidth="1"/>
    <col min="29" max="29" width="12.6640625" bestFit="1" customWidth="1"/>
    <col min="30" max="30" width="13.1640625" bestFit="1" customWidth="1"/>
    <col min="31" max="31" width="11.1640625" bestFit="1" customWidth="1"/>
    <col min="32" max="32" width="6.1640625" bestFit="1" customWidth="1"/>
    <col min="33" max="33" width="6.1640625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30" s="5" customFormat="1" x14ac:dyDescent="0.2">
      <c r="A2" s="13">
        <v>1</v>
      </c>
      <c r="B2" s="2">
        <v>1</v>
      </c>
      <c r="C2" s="12" t="s">
        <v>18</v>
      </c>
      <c r="D2" s="2">
        <v>94</v>
      </c>
      <c r="E2" s="6">
        <f t="shared" ref="E2:E33" si="0">D2/3.14</f>
        <v>29.936305732484076</v>
      </c>
      <c r="F2" s="6">
        <f t="shared" ref="F2:F33" si="1">E2/10</f>
        <v>2.9936305732484074</v>
      </c>
      <c r="G2" s="2">
        <v>150</v>
      </c>
      <c r="H2" s="6">
        <f t="shared" ref="H2:H33" si="2">K2*G2*0.8</f>
        <v>844.20382165605088</v>
      </c>
      <c r="I2" s="2">
        <v>90</v>
      </c>
      <c r="J2" s="6">
        <f t="shared" ref="J2:J33" si="3">K2*I2*0.8</f>
        <v>506.52229299363057</v>
      </c>
      <c r="K2" s="6">
        <f t="shared" ref="K2:K33" si="4">0.25*3.14*F2^2</f>
        <v>7.035031847133757</v>
      </c>
    </row>
    <row r="3" spans="1:30" x14ac:dyDescent="0.2">
      <c r="A3" s="14">
        <v>2</v>
      </c>
      <c r="B3" s="4">
        <v>1</v>
      </c>
      <c r="C3" s="12" t="s">
        <v>17</v>
      </c>
      <c r="D3" s="3">
        <v>310</v>
      </c>
      <c r="E3" s="7">
        <f t="shared" si="0"/>
        <v>98.72611464968152</v>
      </c>
      <c r="F3" s="7">
        <f t="shared" si="1"/>
        <v>9.872611464968152</v>
      </c>
      <c r="G3" s="3">
        <v>60.3</v>
      </c>
      <c r="H3" s="6">
        <f t="shared" si="2"/>
        <v>3690.9745222929932</v>
      </c>
      <c r="I3" s="3">
        <v>50.6</v>
      </c>
      <c r="J3" s="6">
        <f t="shared" si="3"/>
        <v>3097.2356687898091</v>
      </c>
      <c r="K3" s="7">
        <f t="shared" si="4"/>
        <v>76.51273885350318</v>
      </c>
    </row>
    <row r="4" spans="1:30" x14ac:dyDescent="0.2">
      <c r="A4" s="13">
        <v>3</v>
      </c>
      <c r="B4" s="4">
        <v>1</v>
      </c>
      <c r="C4" s="12" t="s">
        <v>17</v>
      </c>
      <c r="D4" s="3">
        <v>140.30000000000001</v>
      </c>
      <c r="E4" s="7">
        <f t="shared" si="0"/>
        <v>44.681528662420384</v>
      </c>
      <c r="F4" s="7">
        <f t="shared" si="1"/>
        <v>4.468152866242038</v>
      </c>
      <c r="G4" s="3">
        <v>122</v>
      </c>
      <c r="H4" s="6">
        <f t="shared" si="2"/>
        <v>1529.5917070063697</v>
      </c>
      <c r="I4" s="3">
        <v>90.1</v>
      </c>
      <c r="J4" s="6">
        <f t="shared" si="3"/>
        <v>1129.6410885350319</v>
      </c>
      <c r="K4" s="7">
        <f t="shared" si="4"/>
        <v>15.672046178343949</v>
      </c>
    </row>
    <row r="5" spans="1:30" x14ac:dyDescent="0.2">
      <c r="A5" s="14">
        <v>4</v>
      </c>
      <c r="B5" s="2">
        <v>1</v>
      </c>
      <c r="C5" s="12" t="s">
        <v>18</v>
      </c>
      <c r="D5" s="3">
        <v>100</v>
      </c>
      <c r="E5" s="7">
        <f t="shared" si="0"/>
        <v>31.847133757961782</v>
      </c>
      <c r="F5" s="7">
        <f t="shared" si="1"/>
        <v>3.1847133757961781</v>
      </c>
      <c r="G5" s="3">
        <v>131</v>
      </c>
      <c r="H5" s="6">
        <f t="shared" si="2"/>
        <v>834.39490445859872</v>
      </c>
      <c r="I5" s="3">
        <v>92</v>
      </c>
      <c r="J5" s="6">
        <f t="shared" si="3"/>
        <v>585.98726114649673</v>
      </c>
      <c r="K5" s="7">
        <f t="shared" si="4"/>
        <v>7.9617834394904445</v>
      </c>
    </row>
    <row r="6" spans="1:30" x14ac:dyDescent="0.2">
      <c r="A6" s="13">
        <v>5</v>
      </c>
      <c r="B6" s="4">
        <v>1</v>
      </c>
      <c r="C6" s="12" t="s">
        <v>19</v>
      </c>
      <c r="D6" s="3">
        <v>131</v>
      </c>
      <c r="E6" s="7">
        <f t="shared" si="0"/>
        <v>41.719745222929937</v>
      </c>
      <c r="F6" s="7">
        <f t="shared" si="1"/>
        <v>4.1719745222929934</v>
      </c>
      <c r="G6" s="3">
        <v>120.2</v>
      </c>
      <c r="H6" s="6">
        <f t="shared" si="2"/>
        <v>1313.8549044585989</v>
      </c>
      <c r="I6" s="3">
        <v>90.4</v>
      </c>
      <c r="J6" s="6">
        <f t="shared" si="3"/>
        <v>988.12382165605106</v>
      </c>
      <c r="K6" s="7">
        <f t="shared" si="4"/>
        <v>13.663216560509554</v>
      </c>
    </row>
    <row r="7" spans="1:30" x14ac:dyDescent="0.2">
      <c r="A7" s="14">
        <v>6</v>
      </c>
      <c r="B7" s="2">
        <v>1</v>
      </c>
      <c r="C7" s="12" t="s">
        <v>20</v>
      </c>
      <c r="D7" s="3">
        <v>207</v>
      </c>
      <c r="E7" s="7">
        <f t="shared" si="0"/>
        <v>65.923566878980893</v>
      </c>
      <c r="F7" s="7">
        <f t="shared" si="1"/>
        <v>6.5923566878980893</v>
      </c>
      <c r="G7" s="3">
        <v>110.5</v>
      </c>
      <c r="H7" s="6">
        <f t="shared" si="2"/>
        <v>3015.8054140127392</v>
      </c>
      <c r="I7" s="3">
        <v>50.5</v>
      </c>
      <c r="J7" s="6">
        <f t="shared" si="3"/>
        <v>1378.2640127388538</v>
      </c>
      <c r="K7" s="7">
        <f t="shared" si="4"/>
        <v>34.115445859872615</v>
      </c>
    </row>
    <row r="8" spans="1:30" x14ac:dyDescent="0.2">
      <c r="A8" s="13">
        <v>7</v>
      </c>
      <c r="B8" s="4">
        <v>1</v>
      </c>
      <c r="C8" s="12" t="s">
        <v>18</v>
      </c>
      <c r="D8" s="3">
        <v>110</v>
      </c>
      <c r="E8" s="7">
        <f t="shared" si="0"/>
        <v>35.031847133757964</v>
      </c>
      <c r="F8" s="7">
        <f t="shared" si="1"/>
        <v>3.5031847133757963</v>
      </c>
      <c r="G8" s="3">
        <v>143.30000000000001</v>
      </c>
      <c r="H8" s="6">
        <f t="shared" si="2"/>
        <v>1104.4140127388539</v>
      </c>
      <c r="I8" s="3">
        <v>100.2</v>
      </c>
      <c r="J8" s="6">
        <f t="shared" si="3"/>
        <v>772.24203821656067</v>
      </c>
      <c r="K8" s="7">
        <f t="shared" si="4"/>
        <v>9.6337579617834415</v>
      </c>
    </row>
    <row r="9" spans="1:30" x14ac:dyDescent="0.2">
      <c r="A9" s="14">
        <v>8</v>
      </c>
      <c r="B9" s="2">
        <v>1</v>
      </c>
      <c r="C9" s="12" t="s">
        <v>19</v>
      </c>
      <c r="D9" s="3">
        <v>70.400000000000006</v>
      </c>
      <c r="E9" s="7">
        <f t="shared" si="0"/>
        <v>22.420382165605098</v>
      </c>
      <c r="F9" s="7">
        <f t="shared" si="1"/>
        <v>2.2420382165605099</v>
      </c>
      <c r="G9" s="3">
        <v>83</v>
      </c>
      <c r="H9" s="6">
        <f t="shared" si="2"/>
        <v>262.0135541401275</v>
      </c>
      <c r="I9" s="3">
        <v>64</v>
      </c>
      <c r="J9" s="6">
        <f t="shared" si="3"/>
        <v>202.03454777070073</v>
      </c>
      <c r="K9" s="7">
        <f t="shared" si="4"/>
        <v>3.9459872611464983</v>
      </c>
    </row>
    <row r="10" spans="1:30" x14ac:dyDescent="0.2">
      <c r="A10" s="13">
        <v>9</v>
      </c>
      <c r="B10" s="4">
        <v>1</v>
      </c>
      <c r="C10" s="12" t="s">
        <v>15</v>
      </c>
      <c r="D10" s="3">
        <v>102</v>
      </c>
      <c r="E10" s="7">
        <f t="shared" si="0"/>
        <v>32.484076433121018</v>
      </c>
      <c r="F10" s="7">
        <f t="shared" si="1"/>
        <v>3.2484076433121016</v>
      </c>
      <c r="G10" s="3">
        <v>101</v>
      </c>
      <c r="H10" s="6">
        <f t="shared" si="2"/>
        <v>669.30191082802537</v>
      </c>
      <c r="I10" s="3">
        <v>90.3</v>
      </c>
      <c r="J10" s="6">
        <f t="shared" si="3"/>
        <v>598.39566878980884</v>
      </c>
      <c r="K10" s="7">
        <f t="shared" si="4"/>
        <v>8.2834394904458577</v>
      </c>
    </row>
    <row r="11" spans="1:30" x14ac:dyDescent="0.2">
      <c r="A11" s="14">
        <v>10</v>
      </c>
      <c r="B11" s="2">
        <v>1</v>
      </c>
      <c r="C11" s="12" t="s">
        <v>11</v>
      </c>
      <c r="D11" s="3">
        <v>147</v>
      </c>
      <c r="E11" s="7">
        <f t="shared" si="0"/>
        <v>46.815286624203821</v>
      </c>
      <c r="F11" s="7">
        <f t="shared" si="1"/>
        <v>4.6815286624203818</v>
      </c>
      <c r="G11" s="3">
        <v>140.30000000000001</v>
      </c>
      <c r="H11" s="6">
        <f t="shared" si="2"/>
        <v>1931.0463057324841</v>
      </c>
      <c r="I11" s="3">
        <v>120</v>
      </c>
      <c r="J11" s="6">
        <f t="shared" si="3"/>
        <v>1651.6433121019106</v>
      </c>
      <c r="K11" s="7">
        <f t="shared" si="4"/>
        <v>17.204617834394902</v>
      </c>
    </row>
    <row r="12" spans="1:30" x14ac:dyDescent="0.2">
      <c r="A12" s="13">
        <v>11</v>
      </c>
      <c r="B12" s="4">
        <v>1</v>
      </c>
      <c r="C12" s="12" t="s">
        <v>12</v>
      </c>
      <c r="D12" s="3">
        <v>60.9</v>
      </c>
      <c r="E12" s="7">
        <f t="shared" si="0"/>
        <v>19.394904458598724</v>
      </c>
      <c r="F12" s="7">
        <f t="shared" si="1"/>
        <v>1.9394904458598723</v>
      </c>
      <c r="G12" s="3">
        <v>93</v>
      </c>
      <c r="H12" s="6">
        <f t="shared" si="2"/>
        <v>219.69384076433118</v>
      </c>
      <c r="I12" s="3">
        <v>70.2</v>
      </c>
      <c r="J12" s="6">
        <f t="shared" si="3"/>
        <v>165.83341528662416</v>
      </c>
      <c r="K12" s="7">
        <f t="shared" si="4"/>
        <v>2.9528742038216551</v>
      </c>
    </row>
    <row r="13" spans="1:30" x14ac:dyDescent="0.2">
      <c r="A13" s="14">
        <v>12</v>
      </c>
      <c r="B13" s="2">
        <v>1</v>
      </c>
      <c r="C13" s="12" t="s">
        <v>18</v>
      </c>
      <c r="D13" s="3">
        <v>90.6</v>
      </c>
      <c r="E13" s="7">
        <f t="shared" si="0"/>
        <v>28.853503184713372</v>
      </c>
      <c r="F13" s="7">
        <f t="shared" si="1"/>
        <v>2.8853503184713372</v>
      </c>
      <c r="G13" s="3">
        <v>100.3</v>
      </c>
      <c r="H13" s="6">
        <f t="shared" si="2"/>
        <v>524.39395414012733</v>
      </c>
      <c r="I13" s="3">
        <v>60.5</v>
      </c>
      <c r="J13" s="6">
        <f t="shared" si="3"/>
        <v>316.30941401273884</v>
      </c>
      <c r="K13" s="7">
        <f t="shared" si="4"/>
        <v>6.5353184713375789</v>
      </c>
    </row>
    <row r="14" spans="1:30" x14ac:dyDescent="0.2">
      <c r="A14" s="13">
        <v>13</v>
      </c>
      <c r="B14" s="4">
        <v>1</v>
      </c>
      <c r="C14" s="12" t="s">
        <v>18</v>
      </c>
      <c r="D14" s="3">
        <v>70.2</v>
      </c>
      <c r="E14" s="7">
        <f t="shared" si="0"/>
        <v>22.356687898089174</v>
      </c>
      <c r="F14" s="7">
        <f t="shared" si="1"/>
        <v>2.2356687898089174</v>
      </c>
      <c r="G14" s="3">
        <v>90.4</v>
      </c>
      <c r="H14" s="6">
        <f t="shared" si="2"/>
        <v>283.75465987261157</v>
      </c>
      <c r="I14" s="3">
        <v>70.3</v>
      </c>
      <c r="J14" s="6">
        <f t="shared" si="3"/>
        <v>220.66319235668794</v>
      </c>
      <c r="K14" s="7">
        <f t="shared" si="4"/>
        <v>3.9235987261146508</v>
      </c>
      <c r="AC14" s="8"/>
      <c r="AD14" s="8"/>
    </row>
    <row r="15" spans="1:30" x14ac:dyDescent="0.2">
      <c r="A15" s="14">
        <v>14</v>
      </c>
      <c r="B15">
        <v>2</v>
      </c>
      <c r="C15" s="12" t="s">
        <v>19</v>
      </c>
      <c r="D15" s="3">
        <v>130</v>
      </c>
      <c r="E15" s="7">
        <f t="shared" si="0"/>
        <v>41.401273885350314</v>
      </c>
      <c r="F15" s="7">
        <f t="shared" si="1"/>
        <v>4.1401273885350314</v>
      </c>
      <c r="G15" s="3">
        <v>120.1</v>
      </c>
      <c r="H15" s="6">
        <f t="shared" si="2"/>
        <v>1292.7961783439487</v>
      </c>
      <c r="I15" s="3">
        <v>80.400000000000006</v>
      </c>
      <c r="J15" s="6">
        <f t="shared" si="3"/>
        <v>865.45222929936301</v>
      </c>
      <c r="K15" s="7">
        <f t="shared" si="4"/>
        <v>13.455414012738851</v>
      </c>
      <c r="AC15" s="8"/>
      <c r="AD15" s="8"/>
    </row>
    <row r="16" spans="1:30" x14ac:dyDescent="0.2">
      <c r="A16" s="13">
        <v>15</v>
      </c>
      <c r="B16">
        <v>2</v>
      </c>
      <c r="C16" s="12" t="s">
        <v>18</v>
      </c>
      <c r="D16" s="3">
        <v>69</v>
      </c>
      <c r="E16" s="7">
        <f t="shared" si="0"/>
        <v>21.97452229299363</v>
      </c>
      <c r="F16" s="7">
        <f t="shared" si="1"/>
        <v>2.1974522292993628</v>
      </c>
      <c r="G16" s="3">
        <v>120.4</v>
      </c>
      <c r="H16" s="6">
        <f t="shared" si="2"/>
        <v>365.1110828025478</v>
      </c>
      <c r="I16" s="3">
        <v>60</v>
      </c>
      <c r="J16" s="6">
        <f t="shared" si="3"/>
        <v>181.94904458598725</v>
      </c>
      <c r="K16" s="7">
        <f t="shared" si="4"/>
        <v>3.7906050955414008</v>
      </c>
      <c r="AC16" s="8"/>
      <c r="AD16" s="8"/>
    </row>
    <row r="17" spans="1:30" x14ac:dyDescent="0.2">
      <c r="A17" s="14">
        <v>16</v>
      </c>
      <c r="B17">
        <v>2</v>
      </c>
      <c r="C17" s="12" t="s">
        <v>15</v>
      </c>
      <c r="D17" s="3">
        <v>117</v>
      </c>
      <c r="E17" s="7">
        <f t="shared" si="0"/>
        <v>37.261146496815286</v>
      </c>
      <c r="F17" s="7">
        <f t="shared" si="1"/>
        <v>3.7261146496815285</v>
      </c>
      <c r="G17" s="3">
        <v>150</v>
      </c>
      <c r="H17" s="6">
        <f t="shared" si="2"/>
        <v>1307.8662420382166</v>
      </c>
      <c r="I17" s="3">
        <v>40</v>
      </c>
      <c r="J17" s="6">
        <f t="shared" si="3"/>
        <v>348.76433121019113</v>
      </c>
      <c r="K17" s="7">
        <f t="shared" si="4"/>
        <v>10.898885350318471</v>
      </c>
      <c r="AC17" s="8"/>
      <c r="AD17" s="8"/>
    </row>
    <row r="18" spans="1:30" x14ac:dyDescent="0.2">
      <c r="A18" s="13">
        <v>17</v>
      </c>
      <c r="B18" s="4">
        <v>2</v>
      </c>
      <c r="C18" s="12" t="s">
        <v>17</v>
      </c>
      <c r="D18" s="3">
        <v>180.4</v>
      </c>
      <c r="E18" s="7">
        <f t="shared" si="0"/>
        <v>57.452229299363054</v>
      </c>
      <c r="F18" s="7">
        <f t="shared" si="1"/>
        <v>5.7452229299363058</v>
      </c>
      <c r="G18" s="3">
        <v>120.2</v>
      </c>
      <c r="H18" s="6">
        <f t="shared" si="2"/>
        <v>2491.5974726114655</v>
      </c>
      <c r="I18" s="3">
        <v>90.4</v>
      </c>
      <c r="J18" s="6">
        <f t="shared" si="3"/>
        <v>1873.8802955414017</v>
      </c>
      <c r="K18" s="7">
        <f t="shared" si="4"/>
        <v>25.91095541401274</v>
      </c>
      <c r="AC18" s="8"/>
      <c r="AD18" s="8"/>
    </row>
    <row r="19" spans="1:30" x14ac:dyDescent="0.2">
      <c r="A19" s="14">
        <v>18</v>
      </c>
      <c r="B19" s="4">
        <v>2</v>
      </c>
      <c r="C19" s="12" t="s">
        <v>17</v>
      </c>
      <c r="D19" s="3">
        <v>189</v>
      </c>
      <c r="E19" s="7">
        <f t="shared" si="0"/>
        <v>60.191082802547768</v>
      </c>
      <c r="F19" s="7">
        <f t="shared" si="1"/>
        <v>6.0191082802547768</v>
      </c>
      <c r="G19" s="3">
        <v>140.30000000000001</v>
      </c>
      <c r="H19" s="6">
        <f t="shared" si="2"/>
        <v>3192.1377707006377</v>
      </c>
      <c r="I19" s="3">
        <v>100.2</v>
      </c>
      <c r="J19" s="6">
        <f t="shared" si="3"/>
        <v>2279.7733757961787</v>
      </c>
      <c r="K19" s="7">
        <f t="shared" si="4"/>
        <v>28.440286624203821</v>
      </c>
      <c r="AC19" s="8"/>
      <c r="AD19" s="8"/>
    </row>
    <row r="20" spans="1:30" x14ac:dyDescent="0.2">
      <c r="A20" s="13">
        <v>19</v>
      </c>
      <c r="B20" s="4">
        <v>2</v>
      </c>
      <c r="C20" s="12" t="s">
        <v>17</v>
      </c>
      <c r="D20" s="3">
        <v>190.7</v>
      </c>
      <c r="E20" s="7">
        <f t="shared" si="0"/>
        <v>60.732484076433117</v>
      </c>
      <c r="F20" s="7">
        <f t="shared" si="1"/>
        <v>6.0732484076433115</v>
      </c>
      <c r="G20" s="3">
        <v>149</v>
      </c>
      <c r="H20" s="6">
        <f t="shared" si="2"/>
        <v>3451.342044585987</v>
      </c>
      <c r="I20" s="3">
        <v>75</v>
      </c>
      <c r="J20" s="6">
        <f t="shared" si="3"/>
        <v>1737.2527070063691</v>
      </c>
      <c r="K20" s="7">
        <f t="shared" si="4"/>
        <v>28.954211783439487</v>
      </c>
      <c r="AC20" s="8"/>
      <c r="AD20" s="8"/>
    </row>
    <row r="21" spans="1:30" x14ac:dyDescent="0.2">
      <c r="A21" s="14">
        <v>20</v>
      </c>
      <c r="B21">
        <v>2</v>
      </c>
      <c r="C21" s="12" t="s">
        <v>19</v>
      </c>
      <c r="D21" s="3">
        <v>250</v>
      </c>
      <c r="E21" s="7">
        <f t="shared" si="0"/>
        <v>79.617834394904449</v>
      </c>
      <c r="F21" s="7">
        <f t="shared" si="1"/>
        <v>7.9617834394904445</v>
      </c>
      <c r="G21" s="3">
        <v>149</v>
      </c>
      <c r="H21" s="6">
        <f t="shared" si="2"/>
        <v>5931.5286624203809</v>
      </c>
      <c r="I21" s="3">
        <v>75</v>
      </c>
      <c r="J21" s="6">
        <f t="shared" si="3"/>
        <v>2985.6687898089167</v>
      </c>
      <c r="K21" s="7">
        <f t="shared" si="4"/>
        <v>49.761146496815272</v>
      </c>
      <c r="AC21" s="8"/>
      <c r="AD21" s="8"/>
    </row>
    <row r="22" spans="1:30" x14ac:dyDescent="0.2">
      <c r="A22" s="13">
        <v>21</v>
      </c>
      <c r="B22">
        <v>2</v>
      </c>
      <c r="C22" s="12" t="s">
        <v>19</v>
      </c>
      <c r="D22" s="3">
        <v>174</v>
      </c>
      <c r="E22" s="7">
        <f t="shared" si="0"/>
        <v>55.414012738853501</v>
      </c>
      <c r="F22" s="7">
        <f t="shared" si="1"/>
        <v>5.5414012738853504</v>
      </c>
      <c r="G22" s="3">
        <v>122</v>
      </c>
      <c r="H22" s="6">
        <f t="shared" si="2"/>
        <v>2352.6573248407649</v>
      </c>
      <c r="I22" s="3">
        <v>90</v>
      </c>
      <c r="J22" s="6">
        <f t="shared" si="3"/>
        <v>1735.5668789808919</v>
      </c>
      <c r="K22" s="7">
        <f t="shared" si="4"/>
        <v>24.105095541401276</v>
      </c>
    </row>
    <row r="23" spans="1:30" x14ac:dyDescent="0.2">
      <c r="A23" s="14">
        <v>22</v>
      </c>
      <c r="B23">
        <v>2</v>
      </c>
      <c r="C23" s="12" t="s">
        <v>18</v>
      </c>
      <c r="D23" s="3">
        <v>268</v>
      </c>
      <c r="E23" s="7">
        <f t="shared" si="0"/>
        <v>85.350318471337573</v>
      </c>
      <c r="F23" s="7">
        <f t="shared" si="1"/>
        <v>8.535031847133757</v>
      </c>
      <c r="G23" s="3">
        <v>140.30000000000001</v>
      </c>
      <c r="H23" s="6">
        <f t="shared" si="2"/>
        <v>6418.4122292993625</v>
      </c>
      <c r="I23" s="3">
        <v>30</v>
      </c>
      <c r="J23" s="6">
        <f t="shared" si="3"/>
        <v>1372.4331210191081</v>
      </c>
      <c r="K23" s="7">
        <f t="shared" si="4"/>
        <v>57.184713375796164</v>
      </c>
    </row>
    <row r="24" spans="1:30" x14ac:dyDescent="0.2">
      <c r="A24" s="13">
        <v>23</v>
      </c>
      <c r="B24">
        <v>2</v>
      </c>
      <c r="C24" s="12" t="s">
        <v>12</v>
      </c>
      <c r="D24" s="3">
        <v>70.3</v>
      </c>
      <c r="E24" s="7">
        <f t="shared" si="0"/>
        <v>22.38853503184713</v>
      </c>
      <c r="F24" s="7">
        <f t="shared" si="1"/>
        <v>2.2388535031847132</v>
      </c>
      <c r="G24" s="3">
        <v>93</v>
      </c>
      <c r="H24" s="6">
        <f t="shared" si="2"/>
        <v>292.74800636942672</v>
      </c>
      <c r="I24" s="3">
        <v>70.2</v>
      </c>
      <c r="J24" s="6">
        <f t="shared" si="3"/>
        <v>220.97752738853501</v>
      </c>
      <c r="K24" s="7">
        <f t="shared" si="4"/>
        <v>3.9347850318471331</v>
      </c>
    </row>
    <row r="25" spans="1:30" x14ac:dyDescent="0.2">
      <c r="A25" s="14">
        <v>24</v>
      </c>
      <c r="B25">
        <v>2</v>
      </c>
      <c r="C25" s="12" t="s">
        <v>18</v>
      </c>
      <c r="D25" s="3">
        <v>100.5</v>
      </c>
      <c r="E25" s="7">
        <f t="shared" si="0"/>
        <v>32.00636942675159</v>
      </c>
      <c r="F25" s="7">
        <f t="shared" si="1"/>
        <v>3.2006369426751591</v>
      </c>
      <c r="G25" s="3">
        <v>80.599999999999994</v>
      </c>
      <c r="H25" s="6">
        <f t="shared" si="2"/>
        <v>518.52238853503184</v>
      </c>
      <c r="I25" s="3">
        <v>60.7</v>
      </c>
      <c r="J25" s="6">
        <f t="shared" si="3"/>
        <v>390.50011146496814</v>
      </c>
      <c r="K25" s="7">
        <f t="shared" si="4"/>
        <v>8.0416003184713372</v>
      </c>
    </row>
    <row r="26" spans="1:30" x14ac:dyDescent="0.2">
      <c r="A26" s="13">
        <v>25</v>
      </c>
      <c r="B26">
        <v>2</v>
      </c>
      <c r="C26" s="12" t="s">
        <v>18</v>
      </c>
      <c r="D26" s="3">
        <v>190.4</v>
      </c>
      <c r="E26" s="7">
        <f t="shared" si="0"/>
        <v>60.636942675159233</v>
      </c>
      <c r="F26" s="7">
        <f t="shared" si="1"/>
        <v>6.0636942675159231</v>
      </c>
      <c r="G26" s="3">
        <v>100.4</v>
      </c>
      <c r="H26" s="6">
        <f t="shared" si="2"/>
        <v>2318.2909961783439</v>
      </c>
      <c r="I26" s="3">
        <v>60.5</v>
      </c>
      <c r="J26" s="6">
        <f t="shared" si="3"/>
        <v>1396.9781401273885</v>
      </c>
      <c r="K26" s="7">
        <f t="shared" si="4"/>
        <v>28.863184713375791</v>
      </c>
    </row>
    <row r="27" spans="1:30" x14ac:dyDescent="0.2">
      <c r="A27" s="14">
        <v>26</v>
      </c>
      <c r="B27">
        <v>2</v>
      </c>
      <c r="C27" s="12" t="s">
        <v>18</v>
      </c>
      <c r="D27" s="3">
        <v>110.2</v>
      </c>
      <c r="E27" s="7">
        <f t="shared" si="0"/>
        <v>35.095541401273884</v>
      </c>
      <c r="F27" s="7">
        <f t="shared" si="1"/>
        <v>3.5095541401273884</v>
      </c>
      <c r="G27" s="3">
        <v>100.3</v>
      </c>
      <c r="H27" s="6">
        <f t="shared" si="2"/>
        <v>775.82624968152868</v>
      </c>
      <c r="I27" s="3">
        <v>60.5</v>
      </c>
      <c r="J27" s="6">
        <f t="shared" si="3"/>
        <v>467.97096815286625</v>
      </c>
      <c r="K27" s="7">
        <f t="shared" si="4"/>
        <v>9.6688216560509552</v>
      </c>
    </row>
    <row r="28" spans="1:30" x14ac:dyDescent="0.2">
      <c r="A28" s="13">
        <v>27</v>
      </c>
      <c r="B28">
        <v>2</v>
      </c>
      <c r="C28" s="12" t="s">
        <v>19</v>
      </c>
      <c r="D28" s="3">
        <v>150</v>
      </c>
      <c r="E28" s="7">
        <f t="shared" si="0"/>
        <v>47.770700636942671</v>
      </c>
      <c r="F28" s="7">
        <f t="shared" si="1"/>
        <v>4.7770700636942669</v>
      </c>
      <c r="G28" s="3">
        <v>80.2</v>
      </c>
      <c r="H28" s="6">
        <f t="shared" si="2"/>
        <v>1149.3630573248408</v>
      </c>
      <c r="I28" s="3">
        <v>60.5</v>
      </c>
      <c r="J28" s="6">
        <f t="shared" si="3"/>
        <v>867.03821656050957</v>
      </c>
      <c r="K28" s="7">
        <f t="shared" si="4"/>
        <v>17.914012738853501</v>
      </c>
    </row>
    <row r="29" spans="1:30" x14ac:dyDescent="0.2">
      <c r="A29" s="14">
        <v>28</v>
      </c>
      <c r="B29">
        <v>2</v>
      </c>
      <c r="C29" s="12" t="s">
        <v>18</v>
      </c>
      <c r="D29" s="3">
        <v>180.4</v>
      </c>
      <c r="E29" s="7">
        <f t="shared" si="0"/>
        <v>57.452229299363054</v>
      </c>
      <c r="F29" s="7">
        <f t="shared" si="1"/>
        <v>5.7452229299363058</v>
      </c>
      <c r="G29" s="3">
        <v>120.2</v>
      </c>
      <c r="H29" s="6">
        <f t="shared" si="2"/>
        <v>2491.5974726114655</v>
      </c>
      <c r="I29" s="3">
        <v>90.4</v>
      </c>
      <c r="J29" s="6">
        <f t="shared" si="3"/>
        <v>1873.8802955414017</v>
      </c>
      <c r="K29" s="7">
        <f t="shared" si="4"/>
        <v>25.91095541401274</v>
      </c>
    </row>
    <row r="30" spans="1:30" x14ac:dyDescent="0.2">
      <c r="A30" s="13">
        <v>29</v>
      </c>
      <c r="B30">
        <v>2</v>
      </c>
      <c r="C30" s="12" t="s">
        <v>19</v>
      </c>
      <c r="D30" s="3">
        <v>189</v>
      </c>
      <c r="E30" s="7">
        <f t="shared" si="0"/>
        <v>60.191082802547768</v>
      </c>
      <c r="F30" s="7">
        <f t="shared" si="1"/>
        <v>6.0191082802547768</v>
      </c>
      <c r="G30" s="3">
        <v>140.30000000000001</v>
      </c>
      <c r="H30" s="6">
        <f t="shared" si="2"/>
        <v>3192.1377707006377</v>
      </c>
      <c r="I30" s="3">
        <v>100.2</v>
      </c>
      <c r="J30" s="6">
        <f t="shared" si="3"/>
        <v>2279.7733757961787</v>
      </c>
      <c r="K30" s="7">
        <f t="shared" si="4"/>
        <v>28.440286624203821</v>
      </c>
    </row>
    <row r="31" spans="1:30" x14ac:dyDescent="0.2">
      <c r="A31" s="14">
        <v>30</v>
      </c>
      <c r="B31">
        <v>2</v>
      </c>
      <c r="C31" s="12" t="s">
        <v>19</v>
      </c>
      <c r="D31" s="3">
        <v>190.7</v>
      </c>
      <c r="E31" s="7">
        <f t="shared" si="0"/>
        <v>60.732484076433117</v>
      </c>
      <c r="F31" s="7">
        <f t="shared" si="1"/>
        <v>6.0732484076433115</v>
      </c>
      <c r="G31" s="3">
        <v>149</v>
      </c>
      <c r="H31" s="6">
        <f t="shared" si="2"/>
        <v>3451.342044585987</v>
      </c>
      <c r="I31" s="3">
        <v>75</v>
      </c>
      <c r="J31" s="6">
        <f t="shared" si="3"/>
        <v>1737.2527070063691</v>
      </c>
      <c r="K31" s="7">
        <f t="shared" si="4"/>
        <v>28.954211783439487</v>
      </c>
    </row>
    <row r="32" spans="1:30" x14ac:dyDescent="0.2">
      <c r="A32" s="13">
        <v>31</v>
      </c>
      <c r="B32">
        <v>2</v>
      </c>
      <c r="C32" s="12" t="s">
        <v>18</v>
      </c>
      <c r="D32" s="3">
        <v>140.30000000000001</v>
      </c>
      <c r="E32" s="7">
        <f t="shared" si="0"/>
        <v>44.681528662420384</v>
      </c>
      <c r="F32" s="7">
        <f t="shared" si="1"/>
        <v>4.468152866242038</v>
      </c>
      <c r="G32" s="3">
        <v>122</v>
      </c>
      <c r="H32" s="6">
        <f t="shared" si="2"/>
        <v>1529.5917070063697</v>
      </c>
      <c r="I32" s="3">
        <v>90.1</v>
      </c>
      <c r="J32" s="6">
        <f t="shared" si="3"/>
        <v>1129.6410885350319</v>
      </c>
      <c r="K32" s="7">
        <f t="shared" si="4"/>
        <v>15.672046178343949</v>
      </c>
    </row>
    <row r="33" spans="1:11" x14ac:dyDescent="0.2">
      <c r="A33" s="14">
        <v>32</v>
      </c>
      <c r="B33">
        <v>2</v>
      </c>
      <c r="C33" s="12" t="s">
        <v>12</v>
      </c>
      <c r="D33" s="3">
        <v>67.5</v>
      </c>
      <c r="E33" s="7">
        <f t="shared" si="0"/>
        <v>21.496815286624201</v>
      </c>
      <c r="F33" s="7">
        <f t="shared" si="1"/>
        <v>2.1496815286624202</v>
      </c>
      <c r="G33" s="3">
        <v>130.19999999999999</v>
      </c>
      <c r="H33" s="6">
        <f t="shared" si="2"/>
        <v>377.84952229299358</v>
      </c>
      <c r="I33" s="3">
        <v>90.8</v>
      </c>
      <c r="J33" s="6">
        <f t="shared" si="3"/>
        <v>263.50796178343944</v>
      </c>
      <c r="K33" s="7">
        <f t="shared" si="4"/>
        <v>3.6275875796178338</v>
      </c>
    </row>
    <row r="34" spans="1:11" x14ac:dyDescent="0.2">
      <c r="A34" s="13">
        <v>33</v>
      </c>
      <c r="B34">
        <v>2</v>
      </c>
      <c r="C34" s="12" t="s">
        <v>18</v>
      </c>
      <c r="D34" s="3">
        <v>230</v>
      </c>
      <c r="E34" s="7">
        <f t="shared" ref="E34:E65" si="5">D34/3.14</f>
        <v>73.248407643312106</v>
      </c>
      <c r="F34" s="7">
        <f t="shared" ref="F34:F65" si="6">E34/10</f>
        <v>7.3248407643312108</v>
      </c>
      <c r="G34" s="3">
        <v>140.4</v>
      </c>
      <c r="H34" s="6">
        <f t="shared" ref="H34:H65" si="7">K34*G34*0.8</f>
        <v>4730.6751592356695</v>
      </c>
      <c r="I34" s="3">
        <v>70.5</v>
      </c>
      <c r="J34" s="6">
        <f t="shared" ref="J34:J65" si="8">K34*I34*0.8</f>
        <v>2375.4458598726119</v>
      </c>
      <c r="K34" s="7">
        <f t="shared" ref="K34:K65" si="9">0.25*3.14*F34^2</f>
        <v>42.117834394904463</v>
      </c>
    </row>
    <row r="35" spans="1:11" x14ac:dyDescent="0.2">
      <c r="A35" s="14">
        <v>34</v>
      </c>
      <c r="B35">
        <v>2</v>
      </c>
      <c r="C35" s="12" t="s">
        <v>19</v>
      </c>
      <c r="D35" s="3">
        <v>195</v>
      </c>
      <c r="E35" s="7">
        <f t="shared" si="5"/>
        <v>62.101910828025474</v>
      </c>
      <c r="F35" s="7">
        <f t="shared" si="6"/>
        <v>6.2101910828025471</v>
      </c>
      <c r="G35" s="3">
        <v>113</v>
      </c>
      <c r="H35" s="6">
        <f t="shared" si="7"/>
        <v>2736.8312101910824</v>
      </c>
      <c r="I35" s="3">
        <v>80.5</v>
      </c>
      <c r="J35" s="6">
        <f t="shared" si="8"/>
        <v>1949.6894904458595</v>
      </c>
      <c r="K35" s="7">
        <f t="shared" si="9"/>
        <v>30.274681528662413</v>
      </c>
    </row>
    <row r="36" spans="1:11" x14ac:dyDescent="0.2">
      <c r="A36" s="13">
        <v>35</v>
      </c>
      <c r="B36">
        <v>3</v>
      </c>
      <c r="C36" s="12" t="s">
        <v>16</v>
      </c>
      <c r="D36" s="3">
        <v>345</v>
      </c>
      <c r="E36" s="7">
        <f t="shared" si="5"/>
        <v>109.87261146496814</v>
      </c>
      <c r="F36" s="7">
        <f t="shared" si="6"/>
        <v>10.987261146496815</v>
      </c>
      <c r="G36" s="3">
        <v>80</v>
      </c>
      <c r="H36" s="6">
        <f t="shared" si="7"/>
        <v>6064.9681528662422</v>
      </c>
      <c r="I36" s="3">
        <v>70.3</v>
      </c>
      <c r="J36" s="6">
        <f t="shared" si="8"/>
        <v>5329.5907643312103</v>
      </c>
      <c r="K36" s="7">
        <f t="shared" si="9"/>
        <v>94.765127388535035</v>
      </c>
    </row>
    <row r="37" spans="1:11" x14ac:dyDescent="0.2">
      <c r="A37" s="14">
        <v>36</v>
      </c>
      <c r="B37">
        <v>3</v>
      </c>
      <c r="C37" s="12" t="s">
        <v>18</v>
      </c>
      <c r="D37" s="3">
        <v>130</v>
      </c>
      <c r="E37" s="7">
        <f t="shared" si="5"/>
        <v>41.401273885350314</v>
      </c>
      <c r="F37" s="7">
        <f t="shared" si="6"/>
        <v>4.1401273885350314</v>
      </c>
      <c r="G37" s="3">
        <v>80.5</v>
      </c>
      <c r="H37" s="6">
        <f t="shared" si="7"/>
        <v>866.52866242038203</v>
      </c>
      <c r="I37" s="3">
        <v>70.3</v>
      </c>
      <c r="J37" s="6">
        <f t="shared" si="8"/>
        <v>756.73248407643302</v>
      </c>
      <c r="K37" s="7">
        <f t="shared" si="9"/>
        <v>13.455414012738851</v>
      </c>
    </row>
    <row r="38" spans="1:11" x14ac:dyDescent="0.2">
      <c r="A38" s="13">
        <v>37</v>
      </c>
      <c r="B38">
        <v>3</v>
      </c>
      <c r="C38" s="12" t="s">
        <v>18</v>
      </c>
      <c r="D38" s="3">
        <v>170</v>
      </c>
      <c r="E38" s="7">
        <f t="shared" si="5"/>
        <v>54.140127388535028</v>
      </c>
      <c r="F38" s="7">
        <f t="shared" si="6"/>
        <v>5.4140127388535024</v>
      </c>
      <c r="G38" s="3">
        <v>81</v>
      </c>
      <c r="H38" s="6">
        <f t="shared" si="7"/>
        <v>1491.0191082802544</v>
      </c>
      <c r="I38" s="3">
        <v>70.8</v>
      </c>
      <c r="J38" s="6">
        <f t="shared" si="8"/>
        <v>1303.2611464968149</v>
      </c>
      <c r="K38" s="7">
        <f t="shared" si="9"/>
        <v>23.009554140127381</v>
      </c>
    </row>
    <row r="39" spans="1:11" x14ac:dyDescent="0.2">
      <c r="A39" s="14">
        <v>38</v>
      </c>
      <c r="B39">
        <v>3</v>
      </c>
      <c r="C39" s="12" t="s">
        <v>18</v>
      </c>
      <c r="D39" s="3">
        <v>60</v>
      </c>
      <c r="E39" s="7">
        <f t="shared" si="5"/>
        <v>19.108280254777068</v>
      </c>
      <c r="F39" s="7">
        <f t="shared" si="6"/>
        <v>1.9108280254777068</v>
      </c>
      <c r="G39" s="3">
        <v>80.3</v>
      </c>
      <c r="H39" s="6">
        <f t="shared" si="7"/>
        <v>184.12738853503183</v>
      </c>
      <c r="I39" s="3">
        <v>60.4</v>
      </c>
      <c r="J39" s="6">
        <f t="shared" si="8"/>
        <v>138.49681528662418</v>
      </c>
      <c r="K39" s="7">
        <f t="shared" si="9"/>
        <v>2.8662420382165599</v>
      </c>
    </row>
    <row r="40" spans="1:11" x14ac:dyDescent="0.2">
      <c r="A40" s="13">
        <v>39</v>
      </c>
      <c r="B40">
        <v>3</v>
      </c>
      <c r="C40" s="12" t="s">
        <v>15</v>
      </c>
      <c r="D40" s="3">
        <v>163</v>
      </c>
      <c r="E40" s="7">
        <f t="shared" si="5"/>
        <v>51.910828025477706</v>
      </c>
      <c r="F40" s="7">
        <f t="shared" si="6"/>
        <v>5.1910828025477702</v>
      </c>
      <c r="G40" s="3">
        <v>101</v>
      </c>
      <c r="H40" s="6">
        <f t="shared" si="7"/>
        <v>1709.2159235668787</v>
      </c>
      <c r="I40" s="3">
        <v>90.3</v>
      </c>
      <c r="J40" s="6">
        <f t="shared" si="8"/>
        <v>1528.1405732484072</v>
      </c>
      <c r="K40" s="7">
        <f t="shared" si="9"/>
        <v>21.153662420382162</v>
      </c>
    </row>
    <row r="41" spans="1:11" x14ac:dyDescent="0.2">
      <c r="A41" s="14">
        <v>40</v>
      </c>
      <c r="B41">
        <v>3</v>
      </c>
      <c r="C41" s="12" t="s">
        <v>11</v>
      </c>
      <c r="D41" s="3">
        <v>192</v>
      </c>
      <c r="E41" s="7">
        <f t="shared" si="5"/>
        <v>61.146496815286625</v>
      </c>
      <c r="F41" s="7">
        <f t="shared" si="6"/>
        <v>6.1146496815286628</v>
      </c>
      <c r="G41" s="3">
        <v>140</v>
      </c>
      <c r="H41" s="6">
        <f t="shared" si="7"/>
        <v>3287.2356687898096</v>
      </c>
      <c r="I41" s="3">
        <v>120.4</v>
      </c>
      <c r="J41" s="6">
        <f t="shared" si="8"/>
        <v>2827.0226751592363</v>
      </c>
      <c r="K41" s="7">
        <f t="shared" si="9"/>
        <v>29.350318471337584</v>
      </c>
    </row>
    <row r="42" spans="1:11" x14ac:dyDescent="0.2">
      <c r="A42" s="13">
        <v>41</v>
      </c>
      <c r="B42">
        <v>3</v>
      </c>
      <c r="C42" s="12" t="s">
        <v>12</v>
      </c>
      <c r="D42" s="3">
        <v>95</v>
      </c>
      <c r="E42" s="7">
        <f t="shared" si="5"/>
        <v>30.254777070063692</v>
      </c>
      <c r="F42" s="7">
        <f t="shared" si="6"/>
        <v>3.0254777070063694</v>
      </c>
      <c r="G42" s="3">
        <v>131</v>
      </c>
      <c r="H42" s="6">
        <f t="shared" si="7"/>
        <v>753.04140127388553</v>
      </c>
      <c r="I42" s="3">
        <v>122</v>
      </c>
      <c r="J42" s="6">
        <f t="shared" si="8"/>
        <v>701.30573248407654</v>
      </c>
      <c r="K42" s="7">
        <f t="shared" si="9"/>
        <v>7.1855095541401282</v>
      </c>
    </row>
    <row r="43" spans="1:11" x14ac:dyDescent="0.2">
      <c r="A43" s="14">
        <v>42</v>
      </c>
      <c r="B43">
        <v>3</v>
      </c>
      <c r="C43" s="12" t="s">
        <v>11</v>
      </c>
      <c r="D43" s="3">
        <v>140</v>
      </c>
      <c r="E43" s="7">
        <f t="shared" si="5"/>
        <v>44.585987261146492</v>
      </c>
      <c r="F43" s="7">
        <f t="shared" si="6"/>
        <v>4.4585987261146496</v>
      </c>
      <c r="G43" s="3">
        <v>140.30000000000001</v>
      </c>
      <c r="H43" s="6">
        <f t="shared" si="7"/>
        <v>1751.5159235668791</v>
      </c>
      <c r="I43" s="3">
        <v>120</v>
      </c>
      <c r="J43" s="6">
        <f t="shared" si="8"/>
        <v>1498.0891719745223</v>
      </c>
      <c r="K43" s="7">
        <f t="shared" si="9"/>
        <v>15.605095541401273</v>
      </c>
    </row>
    <row r="44" spans="1:11" x14ac:dyDescent="0.2">
      <c r="A44" s="13">
        <v>43</v>
      </c>
      <c r="B44">
        <v>3</v>
      </c>
      <c r="C44" s="12" t="s">
        <v>18</v>
      </c>
      <c r="D44" s="3">
        <v>80.7</v>
      </c>
      <c r="E44" s="7">
        <f t="shared" si="5"/>
        <v>25.70063694267516</v>
      </c>
      <c r="F44" s="7">
        <f t="shared" si="6"/>
        <v>2.5700636942675161</v>
      </c>
      <c r="G44" s="3">
        <v>80.599999999999994</v>
      </c>
      <c r="H44" s="6">
        <f t="shared" si="7"/>
        <v>334.33547388535044</v>
      </c>
      <c r="I44" s="3">
        <v>70.2</v>
      </c>
      <c r="J44" s="6">
        <f t="shared" si="8"/>
        <v>291.19541273885363</v>
      </c>
      <c r="K44" s="7">
        <f t="shared" si="9"/>
        <v>5.185103503184715</v>
      </c>
    </row>
    <row r="45" spans="1:11" x14ac:dyDescent="0.2">
      <c r="A45" s="14">
        <v>44</v>
      </c>
      <c r="B45">
        <v>3</v>
      </c>
      <c r="C45" s="12" t="s">
        <v>18</v>
      </c>
      <c r="D45" s="3">
        <v>140.9</v>
      </c>
      <c r="E45" s="7">
        <f t="shared" si="5"/>
        <v>44.872611464968152</v>
      </c>
      <c r="F45" s="7">
        <f t="shared" si="6"/>
        <v>4.4872611464968148</v>
      </c>
      <c r="G45" s="3">
        <v>140.19999999999999</v>
      </c>
      <c r="H45" s="6">
        <f t="shared" si="7"/>
        <v>1772.8432878980886</v>
      </c>
      <c r="I45" s="3">
        <v>30.5</v>
      </c>
      <c r="J45" s="6">
        <f t="shared" si="8"/>
        <v>385.67560828025466</v>
      </c>
      <c r="K45" s="7">
        <f t="shared" si="9"/>
        <v>15.806377388535028</v>
      </c>
    </row>
    <row r="46" spans="1:11" x14ac:dyDescent="0.2">
      <c r="A46" s="13">
        <v>45</v>
      </c>
      <c r="B46">
        <v>3</v>
      </c>
      <c r="C46" s="12" t="s">
        <v>19</v>
      </c>
      <c r="D46" s="3">
        <v>70.5</v>
      </c>
      <c r="E46" s="7">
        <f t="shared" si="5"/>
        <v>22.452229299363058</v>
      </c>
      <c r="F46" s="7">
        <f t="shared" si="6"/>
        <v>2.2452229299363058</v>
      </c>
      <c r="G46" s="3">
        <v>85</v>
      </c>
      <c r="H46" s="6">
        <f t="shared" si="7"/>
        <v>269.08996815286622</v>
      </c>
      <c r="I46" s="3">
        <v>70.5</v>
      </c>
      <c r="J46" s="6">
        <f t="shared" si="8"/>
        <v>223.18638535031846</v>
      </c>
      <c r="K46" s="7">
        <f t="shared" si="9"/>
        <v>3.9572054140127388</v>
      </c>
    </row>
    <row r="47" spans="1:11" x14ac:dyDescent="0.2">
      <c r="A47" s="14">
        <v>46</v>
      </c>
      <c r="B47">
        <v>4</v>
      </c>
      <c r="C47" s="12" t="s">
        <v>18</v>
      </c>
      <c r="D47" s="3">
        <v>150</v>
      </c>
      <c r="E47" s="7">
        <f t="shared" si="5"/>
        <v>47.770700636942671</v>
      </c>
      <c r="F47" s="7">
        <f t="shared" si="6"/>
        <v>4.7770700636942669</v>
      </c>
      <c r="G47" s="3">
        <v>150</v>
      </c>
      <c r="H47" s="6">
        <f t="shared" si="7"/>
        <v>2149.6815286624201</v>
      </c>
      <c r="I47" s="3">
        <v>110.5</v>
      </c>
      <c r="J47" s="6">
        <f t="shared" si="8"/>
        <v>1583.5987261146495</v>
      </c>
      <c r="K47" s="7">
        <f t="shared" si="9"/>
        <v>17.914012738853501</v>
      </c>
    </row>
    <row r="48" spans="1:11" x14ac:dyDescent="0.2">
      <c r="A48" s="13">
        <v>47</v>
      </c>
      <c r="B48">
        <v>4</v>
      </c>
      <c r="C48" s="12" t="s">
        <v>18</v>
      </c>
      <c r="D48" s="3">
        <v>80.7</v>
      </c>
      <c r="E48" s="7">
        <f t="shared" si="5"/>
        <v>25.70063694267516</v>
      </c>
      <c r="F48" s="7">
        <f t="shared" si="6"/>
        <v>2.5700636942675161</v>
      </c>
      <c r="G48" s="3">
        <v>90.5</v>
      </c>
      <c r="H48" s="6">
        <f t="shared" si="7"/>
        <v>375.40149363057338</v>
      </c>
      <c r="I48" s="3">
        <v>50.7</v>
      </c>
      <c r="J48" s="6">
        <f t="shared" si="8"/>
        <v>210.30779808917205</v>
      </c>
      <c r="K48" s="7">
        <f t="shared" si="9"/>
        <v>5.185103503184715</v>
      </c>
    </row>
    <row r="49" spans="1:11" x14ac:dyDescent="0.2">
      <c r="A49" s="14">
        <v>48</v>
      </c>
      <c r="B49">
        <v>4</v>
      </c>
      <c r="C49" s="12" t="s">
        <v>11</v>
      </c>
      <c r="D49" s="3">
        <v>105</v>
      </c>
      <c r="E49" s="7">
        <f t="shared" si="5"/>
        <v>33.439490445859875</v>
      </c>
      <c r="F49" s="7">
        <f t="shared" si="6"/>
        <v>3.3439490445859876</v>
      </c>
      <c r="G49" s="3">
        <v>92</v>
      </c>
      <c r="H49" s="6">
        <f t="shared" si="7"/>
        <v>646.05095541401295</v>
      </c>
      <c r="I49" s="3">
        <v>69</v>
      </c>
      <c r="J49" s="6">
        <f t="shared" si="8"/>
        <v>484.53821656050968</v>
      </c>
      <c r="K49" s="7">
        <f t="shared" si="9"/>
        <v>8.7778662420382183</v>
      </c>
    </row>
    <row r="50" spans="1:11" x14ac:dyDescent="0.2">
      <c r="A50" s="13">
        <v>49</v>
      </c>
      <c r="B50">
        <v>4</v>
      </c>
      <c r="C50" s="12" t="s">
        <v>19</v>
      </c>
      <c r="D50" s="3">
        <v>170.3</v>
      </c>
      <c r="E50" s="7">
        <f t="shared" si="5"/>
        <v>54.235668789808919</v>
      </c>
      <c r="F50" s="7">
        <f t="shared" si="6"/>
        <v>5.4235668789808917</v>
      </c>
      <c r="G50" s="3">
        <v>150</v>
      </c>
      <c r="H50" s="6">
        <f t="shared" si="7"/>
        <v>2770.9003184713379</v>
      </c>
      <c r="I50" s="3">
        <v>110.3</v>
      </c>
      <c r="J50" s="6">
        <f t="shared" si="8"/>
        <v>2037.5353675159238</v>
      </c>
      <c r="K50" s="7">
        <f t="shared" si="9"/>
        <v>23.090835987261148</v>
      </c>
    </row>
    <row r="51" spans="1:11" x14ac:dyDescent="0.2">
      <c r="A51" s="14">
        <v>50</v>
      </c>
      <c r="B51">
        <v>4</v>
      </c>
      <c r="C51" s="12" t="s">
        <v>12</v>
      </c>
      <c r="D51" s="3">
        <v>75.8</v>
      </c>
      <c r="E51" s="7">
        <f t="shared" si="5"/>
        <v>24.140127388535031</v>
      </c>
      <c r="F51" s="7">
        <f t="shared" si="6"/>
        <v>2.4140127388535033</v>
      </c>
      <c r="G51" s="3">
        <v>90.1</v>
      </c>
      <c r="H51" s="6">
        <f t="shared" si="7"/>
        <v>329.7338624203822</v>
      </c>
      <c r="I51" s="3">
        <v>70.3</v>
      </c>
      <c r="J51" s="6">
        <f t="shared" si="8"/>
        <v>257.27292484076435</v>
      </c>
      <c r="K51" s="7">
        <f t="shared" si="9"/>
        <v>4.5745541401273888</v>
      </c>
    </row>
    <row r="52" spans="1:11" x14ac:dyDescent="0.2">
      <c r="A52" s="13">
        <v>51</v>
      </c>
      <c r="B52">
        <v>4</v>
      </c>
      <c r="C52" s="12" t="s">
        <v>18</v>
      </c>
      <c r="D52" s="3">
        <v>80.3</v>
      </c>
      <c r="E52" s="7">
        <f t="shared" si="5"/>
        <v>25.573248407643309</v>
      </c>
      <c r="F52" s="7">
        <f t="shared" si="6"/>
        <v>2.557324840764331</v>
      </c>
      <c r="G52" s="3">
        <v>143</v>
      </c>
      <c r="H52" s="6">
        <f t="shared" si="7"/>
        <v>587.31010828025467</v>
      </c>
      <c r="I52" s="3">
        <v>140</v>
      </c>
      <c r="J52" s="6">
        <f t="shared" si="8"/>
        <v>574.98891719745211</v>
      </c>
      <c r="K52" s="7">
        <f t="shared" si="9"/>
        <v>5.1338296178343938</v>
      </c>
    </row>
    <row r="53" spans="1:11" x14ac:dyDescent="0.2">
      <c r="A53" s="14">
        <v>52</v>
      </c>
      <c r="B53">
        <v>4</v>
      </c>
      <c r="C53" s="12" t="s">
        <v>20</v>
      </c>
      <c r="D53" s="3">
        <v>70.3</v>
      </c>
      <c r="E53" s="7">
        <f t="shared" si="5"/>
        <v>22.38853503184713</v>
      </c>
      <c r="F53" s="7">
        <f t="shared" si="6"/>
        <v>2.2388535031847132</v>
      </c>
      <c r="G53" s="3">
        <v>90.3</v>
      </c>
      <c r="H53" s="6">
        <f t="shared" si="7"/>
        <v>284.24887070063687</v>
      </c>
      <c r="I53" s="3">
        <v>50.6</v>
      </c>
      <c r="J53" s="6">
        <f t="shared" si="8"/>
        <v>159.28009808917196</v>
      </c>
      <c r="K53" s="7">
        <f t="shared" si="9"/>
        <v>3.9347850318471331</v>
      </c>
    </row>
    <row r="54" spans="1:11" x14ac:dyDescent="0.2">
      <c r="A54" s="13">
        <v>53</v>
      </c>
      <c r="B54">
        <v>4</v>
      </c>
      <c r="C54" s="12" t="s">
        <v>18</v>
      </c>
      <c r="D54" s="3">
        <v>110</v>
      </c>
      <c r="E54" s="7">
        <f t="shared" si="5"/>
        <v>35.031847133757964</v>
      </c>
      <c r="F54" s="7">
        <f t="shared" si="6"/>
        <v>3.5031847133757963</v>
      </c>
      <c r="G54" s="3">
        <v>100.3</v>
      </c>
      <c r="H54" s="6">
        <f t="shared" si="7"/>
        <v>773.01273885350338</v>
      </c>
      <c r="I54" s="3">
        <v>80.400000000000006</v>
      </c>
      <c r="J54" s="6">
        <f t="shared" si="8"/>
        <v>619.64331210191108</v>
      </c>
      <c r="K54" s="7">
        <f t="shared" si="9"/>
        <v>9.6337579617834415</v>
      </c>
    </row>
    <row r="55" spans="1:11" x14ac:dyDescent="0.2">
      <c r="A55" s="14">
        <v>54</v>
      </c>
      <c r="B55">
        <v>4</v>
      </c>
      <c r="C55" s="12" t="s">
        <v>13</v>
      </c>
      <c r="D55" s="3">
        <v>80.900000000000006</v>
      </c>
      <c r="E55" s="7">
        <f t="shared" si="5"/>
        <v>25.764331210191084</v>
      </c>
      <c r="F55" s="7">
        <f t="shared" si="6"/>
        <v>2.5764331210191083</v>
      </c>
      <c r="G55" s="3">
        <v>80</v>
      </c>
      <c r="H55" s="6">
        <f t="shared" si="7"/>
        <v>333.49350318471335</v>
      </c>
      <c r="I55" s="3">
        <v>65</v>
      </c>
      <c r="J55" s="6">
        <f t="shared" si="8"/>
        <v>270.96347133757962</v>
      </c>
      <c r="K55" s="7">
        <f t="shared" si="9"/>
        <v>5.2108359872611461</v>
      </c>
    </row>
    <row r="56" spans="1:11" x14ac:dyDescent="0.2">
      <c r="A56" s="13">
        <v>55</v>
      </c>
      <c r="B56">
        <v>4</v>
      </c>
      <c r="C56" s="12" t="s">
        <v>18</v>
      </c>
      <c r="D56" s="3">
        <v>100</v>
      </c>
      <c r="E56" s="7">
        <f t="shared" si="5"/>
        <v>31.847133757961782</v>
      </c>
      <c r="F56" s="7">
        <f t="shared" si="6"/>
        <v>3.1847133757961781</v>
      </c>
      <c r="G56" s="3">
        <v>70</v>
      </c>
      <c r="H56" s="6">
        <f t="shared" si="7"/>
        <v>445.85987261146494</v>
      </c>
      <c r="I56" s="3">
        <v>50.9</v>
      </c>
      <c r="J56" s="6">
        <f t="shared" si="8"/>
        <v>324.20382165605088</v>
      </c>
      <c r="K56" s="7">
        <f t="shared" si="9"/>
        <v>7.9617834394904445</v>
      </c>
    </row>
    <row r="57" spans="1:11" x14ac:dyDescent="0.2">
      <c r="A57" s="14">
        <v>56</v>
      </c>
      <c r="B57">
        <v>4</v>
      </c>
      <c r="C57" s="12" t="s">
        <v>14</v>
      </c>
      <c r="D57" s="3">
        <v>105</v>
      </c>
      <c r="E57" s="7">
        <f t="shared" si="5"/>
        <v>33.439490445859875</v>
      </c>
      <c r="F57" s="7">
        <f t="shared" si="6"/>
        <v>3.3439490445859876</v>
      </c>
      <c r="G57" s="3">
        <v>80.3</v>
      </c>
      <c r="H57" s="6">
        <f t="shared" si="7"/>
        <v>563.89012738853523</v>
      </c>
      <c r="I57" s="3">
        <v>70.5</v>
      </c>
      <c r="J57" s="6">
        <f t="shared" si="8"/>
        <v>495.07165605095554</v>
      </c>
      <c r="K57" s="7">
        <f t="shared" si="9"/>
        <v>8.7778662420382183</v>
      </c>
    </row>
    <row r="58" spans="1:11" x14ac:dyDescent="0.2">
      <c r="A58" s="13">
        <v>57</v>
      </c>
      <c r="B58">
        <v>4</v>
      </c>
      <c r="C58" s="12" t="s">
        <v>20</v>
      </c>
      <c r="D58" s="3">
        <v>90.5</v>
      </c>
      <c r="E58" s="7">
        <f t="shared" si="5"/>
        <v>28.821656050955411</v>
      </c>
      <c r="F58" s="7">
        <f t="shared" si="6"/>
        <v>2.8821656050955413</v>
      </c>
      <c r="G58" s="3">
        <v>60.9</v>
      </c>
      <c r="H58" s="6">
        <f t="shared" si="7"/>
        <v>317.69823248407647</v>
      </c>
      <c r="I58" s="3">
        <v>60.5</v>
      </c>
      <c r="J58" s="6">
        <f t="shared" si="8"/>
        <v>315.6115445859873</v>
      </c>
      <c r="K58" s="7">
        <f t="shared" si="9"/>
        <v>6.5208996815286628</v>
      </c>
    </row>
    <row r="59" spans="1:11" x14ac:dyDescent="0.2">
      <c r="A59" s="14">
        <v>58</v>
      </c>
      <c r="B59">
        <v>4</v>
      </c>
      <c r="C59" s="12" t="s">
        <v>15</v>
      </c>
      <c r="D59" s="3">
        <v>135</v>
      </c>
      <c r="E59" s="7">
        <f t="shared" si="5"/>
        <v>42.993630573248403</v>
      </c>
      <c r="F59" s="7">
        <f t="shared" si="6"/>
        <v>4.2993630573248405</v>
      </c>
      <c r="G59" s="3">
        <v>120.3</v>
      </c>
      <c r="H59" s="6">
        <f t="shared" si="7"/>
        <v>1396.4761146496812</v>
      </c>
      <c r="I59" s="3">
        <v>100.2</v>
      </c>
      <c r="J59" s="6">
        <f t="shared" si="8"/>
        <v>1163.1496815286623</v>
      </c>
      <c r="K59" s="7">
        <f t="shared" si="9"/>
        <v>14.510350318471335</v>
      </c>
    </row>
    <row r="60" spans="1:11" x14ac:dyDescent="0.2">
      <c r="A60" s="13">
        <v>59</v>
      </c>
      <c r="B60">
        <v>4</v>
      </c>
      <c r="C60" s="12" t="s">
        <v>19</v>
      </c>
      <c r="D60" s="3">
        <v>70.599999999999994</v>
      </c>
      <c r="E60" s="7">
        <f t="shared" si="5"/>
        <v>22.484076433121018</v>
      </c>
      <c r="F60" s="7">
        <f t="shared" si="6"/>
        <v>2.2484076433121016</v>
      </c>
      <c r="G60" s="3">
        <v>80.5</v>
      </c>
      <c r="H60" s="6">
        <f t="shared" si="7"/>
        <v>255.56750318471333</v>
      </c>
      <c r="I60" s="3">
        <v>79</v>
      </c>
      <c r="J60" s="6">
        <f t="shared" si="8"/>
        <v>250.80537579617828</v>
      </c>
      <c r="K60" s="7">
        <f t="shared" si="9"/>
        <v>3.9684394904458586</v>
      </c>
    </row>
    <row r="61" spans="1:11" x14ac:dyDescent="0.2">
      <c r="A61" s="14">
        <v>60</v>
      </c>
      <c r="B61">
        <v>4</v>
      </c>
      <c r="C61" s="12" t="s">
        <v>18</v>
      </c>
      <c r="D61" s="3">
        <v>90.5</v>
      </c>
      <c r="E61" s="7">
        <f t="shared" si="5"/>
        <v>28.821656050955411</v>
      </c>
      <c r="F61" s="7">
        <f t="shared" si="6"/>
        <v>2.8821656050955413</v>
      </c>
      <c r="G61" s="3">
        <v>70.900000000000006</v>
      </c>
      <c r="H61" s="6">
        <f t="shared" si="7"/>
        <v>369.86542993630582</v>
      </c>
      <c r="I61" s="3">
        <v>60.5</v>
      </c>
      <c r="J61" s="6">
        <f t="shared" si="8"/>
        <v>315.6115445859873</v>
      </c>
      <c r="K61" s="7">
        <f t="shared" si="9"/>
        <v>6.5208996815286628</v>
      </c>
    </row>
    <row r="62" spans="1:11" x14ac:dyDescent="0.2">
      <c r="A62" s="13">
        <v>61</v>
      </c>
      <c r="B62">
        <v>4</v>
      </c>
      <c r="C62" s="12" t="s">
        <v>19</v>
      </c>
      <c r="D62" s="3">
        <v>100.3</v>
      </c>
      <c r="E62" s="7">
        <f t="shared" si="5"/>
        <v>31.942675159235666</v>
      </c>
      <c r="F62" s="7">
        <f t="shared" si="6"/>
        <v>3.1942675159235665</v>
      </c>
      <c r="G62" s="3">
        <v>140.4</v>
      </c>
      <c r="H62" s="6">
        <f t="shared" si="7"/>
        <v>899.64116942675162</v>
      </c>
      <c r="I62" s="3">
        <v>70.3</v>
      </c>
      <c r="J62" s="6">
        <f t="shared" si="8"/>
        <v>450.46135477706997</v>
      </c>
      <c r="K62" s="7">
        <f t="shared" si="9"/>
        <v>8.0096257961783426</v>
      </c>
    </row>
    <row r="63" spans="1:11" x14ac:dyDescent="0.2">
      <c r="A63" s="14">
        <v>62</v>
      </c>
      <c r="B63">
        <v>5</v>
      </c>
      <c r="C63" s="12" t="s">
        <v>18</v>
      </c>
      <c r="D63" s="3">
        <v>98.1</v>
      </c>
      <c r="E63" s="7">
        <f t="shared" si="5"/>
        <v>31.242038216560506</v>
      </c>
      <c r="F63" s="7">
        <f t="shared" si="6"/>
        <v>3.1242038216560504</v>
      </c>
      <c r="G63" s="3">
        <v>150</v>
      </c>
      <c r="H63" s="6">
        <f t="shared" si="7"/>
        <v>919.45318471337544</v>
      </c>
      <c r="I63" s="3">
        <v>90</v>
      </c>
      <c r="J63" s="6">
        <f t="shared" si="8"/>
        <v>551.67191082802526</v>
      </c>
      <c r="K63" s="7">
        <f t="shared" si="9"/>
        <v>7.6621098726114623</v>
      </c>
    </row>
    <row r="64" spans="1:11" x14ac:dyDescent="0.2">
      <c r="A64" s="13">
        <v>63</v>
      </c>
      <c r="B64">
        <v>5</v>
      </c>
      <c r="C64" s="12" t="s">
        <v>18</v>
      </c>
      <c r="D64" s="3">
        <v>140.30000000000001</v>
      </c>
      <c r="E64" s="7">
        <f t="shared" si="5"/>
        <v>44.681528662420384</v>
      </c>
      <c r="F64" s="7">
        <f t="shared" si="6"/>
        <v>4.468152866242038</v>
      </c>
      <c r="G64" s="3">
        <v>60.3</v>
      </c>
      <c r="H64" s="6">
        <f t="shared" si="7"/>
        <v>756.01950764331207</v>
      </c>
      <c r="I64" s="3">
        <v>50.6</v>
      </c>
      <c r="J64" s="6">
        <f t="shared" si="8"/>
        <v>634.40442929936307</v>
      </c>
      <c r="K64" s="7">
        <f t="shared" si="9"/>
        <v>15.672046178343949</v>
      </c>
    </row>
    <row r="65" spans="1:11" x14ac:dyDescent="0.2">
      <c r="A65" s="14">
        <v>64</v>
      </c>
      <c r="B65">
        <v>5</v>
      </c>
      <c r="C65" s="12" t="s">
        <v>18</v>
      </c>
      <c r="D65" s="3">
        <v>100.7</v>
      </c>
      <c r="E65" s="7">
        <f t="shared" si="5"/>
        <v>32.070063694267517</v>
      </c>
      <c r="F65" s="7">
        <f t="shared" si="6"/>
        <v>3.2070063694267517</v>
      </c>
      <c r="G65" s="3">
        <v>131</v>
      </c>
      <c r="H65" s="6">
        <f t="shared" si="7"/>
        <v>846.11731847133763</v>
      </c>
      <c r="I65" s="3">
        <v>92</v>
      </c>
      <c r="J65" s="6">
        <f t="shared" si="8"/>
        <v>594.21979617834393</v>
      </c>
      <c r="K65" s="7">
        <f t="shared" si="9"/>
        <v>8.0736385350318471</v>
      </c>
    </row>
    <row r="66" spans="1:11" x14ac:dyDescent="0.2">
      <c r="A66" s="13">
        <v>65</v>
      </c>
      <c r="B66">
        <v>5</v>
      </c>
      <c r="C66" s="12" t="s">
        <v>18</v>
      </c>
      <c r="D66" s="3">
        <v>131</v>
      </c>
      <c r="E66" s="7">
        <f t="shared" ref="E66:E97" si="10">D66/3.14</f>
        <v>41.719745222929937</v>
      </c>
      <c r="F66" s="7">
        <f t="shared" ref="F66:F97" si="11">E66/10</f>
        <v>4.1719745222929934</v>
      </c>
      <c r="G66" s="3">
        <v>120.2</v>
      </c>
      <c r="H66" s="6">
        <f t="shared" ref="H66:H97" si="12">K66*G66*0.8</f>
        <v>1313.8549044585989</v>
      </c>
      <c r="I66" s="3">
        <v>90.4</v>
      </c>
      <c r="J66" s="6">
        <f t="shared" ref="J66:J97" si="13">K66*I66*0.8</f>
        <v>988.12382165605106</v>
      </c>
      <c r="K66" s="7">
        <f t="shared" ref="K66:K97" si="14">0.25*3.14*F66^2</f>
        <v>13.663216560509554</v>
      </c>
    </row>
    <row r="67" spans="1:11" x14ac:dyDescent="0.2">
      <c r="A67" s="14">
        <v>66</v>
      </c>
      <c r="B67">
        <v>5</v>
      </c>
      <c r="C67" s="12" t="s">
        <v>18</v>
      </c>
      <c r="D67" s="3">
        <v>170.8</v>
      </c>
      <c r="E67" s="7">
        <f t="shared" si="10"/>
        <v>54.394904458598731</v>
      </c>
      <c r="F67" s="7">
        <f t="shared" si="11"/>
        <v>5.4394904458598727</v>
      </c>
      <c r="G67" s="3">
        <v>110.5</v>
      </c>
      <c r="H67" s="6">
        <f t="shared" si="12"/>
        <v>2053.2335796178345</v>
      </c>
      <c r="I67" s="3">
        <v>50.5</v>
      </c>
      <c r="J67" s="6">
        <f t="shared" si="13"/>
        <v>938.35561783439505</v>
      </c>
      <c r="K67" s="7">
        <f t="shared" si="14"/>
        <v>23.226624203821657</v>
      </c>
    </row>
    <row r="68" spans="1:11" x14ac:dyDescent="0.2">
      <c r="A68" s="13">
        <v>67</v>
      </c>
      <c r="B68">
        <v>5</v>
      </c>
      <c r="C68" s="12" t="s">
        <v>18</v>
      </c>
      <c r="D68" s="3">
        <v>110</v>
      </c>
      <c r="E68" s="7">
        <f t="shared" si="10"/>
        <v>35.031847133757964</v>
      </c>
      <c r="F68" s="7">
        <f t="shared" si="11"/>
        <v>3.5031847133757963</v>
      </c>
      <c r="G68" s="3">
        <v>143.30000000000001</v>
      </c>
      <c r="H68" s="6">
        <f t="shared" si="12"/>
        <v>1104.4140127388539</v>
      </c>
      <c r="I68" s="3">
        <v>100.2</v>
      </c>
      <c r="J68" s="6">
        <f t="shared" si="13"/>
        <v>772.24203821656067</v>
      </c>
      <c r="K68" s="7">
        <f t="shared" si="14"/>
        <v>9.6337579617834415</v>
      </c>
    </row>
    <row r="69" spans="1:11" x14ac:dyDescent="0.2">
      <c r="A69" s="14">
        <v>68</v>
      </c>
      <c r="B69">
        <v>5</v>
      </c>
      <c r="C69" s="12" t="s">
        <v>18</v>
      </c>
      <c r="D69" s="3">
        <v>89.6</v>
      </c>
      <c r="E69" s="7">
        <f t="shared" si="10"/>
        <v>28.535031847133755</v>
      </c>
      <c r="F69" s="7">
        <f t="shared" si="11"/>
        <v>2.8535031847133756</v>
      </c>
      <c r="G69" s="3">
        <v>83</v>
      </c>
      <c r="H69" s="6">
        <f t="shared" si="12"/>
        <v>424.41864968152868</v>
      </c>
      <c r="I69" s="3">
        <v>64</v>
      </c>
      <c r="J69" s="6">
        <f t="shared" si="13"/>
        <v>327.2625732484077</v>
      </c>
      <c r="K69" s="7">
        <f t="shared" si="14"/>
        <v>6.3918471337579623</v>
      </c>
    </row>
    <row r="70" spans="1:11" x14ac:dyDescent="0.2">
      <c r="A70" s="13">
        <v>69</v>
      </c>
      <c r="B70">
        <v>5</v>
      </c>
      <c r="C70" s="12" t="s">
        <v>18</v>
      </c>
      <c r="D70" s="3">
        <v>102</v>
      </c>
      <c r="E70" s="7">
        <f t="shared" si="10"/>
        <v>32.484076433121018</v>
      </c>
      <c r="F70" s="7">
        <f t="shared" si="11"/>
        <v>3.2484076433121016</v>
      </c>
      <c r="G70" s="3">
        <v>101</v>
      </c>
      <c r="H70" s="6">
        <f t="shared" si="12"/>
        <v>669.30191082802537</v>
      </c>
      <c r="I70" s="3">
        <v>90.3</v>
      </c>
      <c r="J70" s="6">
        <f t="shared" si="13"/>
        <v>598.39566878980884</v>
      </c>
      <c r="K70" s="7">
        <f t="shared" si="14"/>
        <v>8.2834394904458577</v>
      </c>
    </row>
    <row r="71" spans="1:11" x14ac:dyDescent="0.2">
      <c r="A71" s="14">
        <v>70</v>
      </c>
      <c r="B71">
        <v>5</v>
      </c>
      <c r="C71" s="12" t="s">
        <v>18</v>
      </c>
      <c r="D71" s="3">
        <v>147</v>
      </c>
      <c r="E71" s="7">
        <f t="shared" si="10"/>
        <v>46.815286624203821</v>
      </c>
      <c r="F71" s="7">
        <f t="shared" si="11"/>
        <v>4.6815286624203818</v>
      </c>
      <c r="G71" s="3">
        <v>140.30000000000001</v>
      </c>
      <c r="H71" s="6">
        <f t="shared" si="12"/>
        <v>1931.0463057324841</v>
      </c>
      <c r="I71" s="3">
        <v>120</v>
      </c>
      <c r="J71" s="6">
        <f t="shared" si="13"/>
        <v>1651.6433121019106</v>
      </c>
      <c r="K71" s="7">
        <f t="shared" si="14"/>
        <v>17.204617834394902</v>
      </c>
    </row>
    <row r="72" spans="1:11" x14ac:dyDescent="0.2">
      <c r="A72" s="13">
        <v>71</v>
      </c>
      <c r="B72">
        <v>5</v>
      </c>
      <c r="C72" s="12" t="s">
        <v>19</v>
      </c>
      <c r="D72" s="3">
        <v>70.8</v>
      </c>
      <c r="E72" s="7">
        <f t="shared" si="10"/>
        <v>22.547770700636942</v>
      </c>
      <c r="F72" s="7">
        <f t="shared" si="11"/>
        <v>2.2547770700636942</v>
      </c>
      <c r="G72" s="3">
        <v>93</v>
      </c>
      <c r="H72" s="6">
        <f t="shared" si="12"/>
        <v>296.92708280254777</v>
      </c>
      <c r="I72" s="3">
        <v>70.2</v>
      </c>
      <c r="J72" s="6">
        <f t="shared" si="13"/>
        <v>224.13205605095541</v>
      </c>
      <c r="K72" s="7">
        <f t="shared" si="14"/>
        <v>3.9909554140127388</v>
      </c>
    </row>
    <row r="73" spans="1:11" x14ac:dyDescent="0.2">
      <c r="A73" s="14">
        <v>72</v>
      </c>
      <c r="B73">
        <v>5</v>
      </c>
      <c r="C73" s="12" t="s">
        <v>19</v>
      </c>
      <c r="D73" s="3">
        <v>90.6</v>
      </c>
      <c r="E73" s="7">
        <f t="shared" si="10"/>
        <v>28.853503184713372</v>
      </c>
      <c r="F73" s="7">
        <f t="shared" si="11"/>
        <v>2.8853503184713372</v>
      </c>
      <c r="G73" s="3">
        <v>100.3</v>
      </c>
      <c r="H73" s="6">
        <f t="shared" si="12"/>
        <v>524.39395414012733</v>
      </c>
      <c r="I73" s="3">
        <v>60.5</v>
      </c>
      <c r="J73" s="6">
        <f t="shared" si="13"/>
        <v>316.30941401273884</v>
      </c>
      <c r="K73" s="7">
        <f t="shared" si="14"/>
        <v>6.5353184713375789</v>
      </c>
    </row>
    <row r="74" spans="1:11" x14ac:dyDescent="0.2">
      <c r="A74" s="13">
        <v>73</v>
      </c>
      <c r="B74">
        <v>5</v>
      </c>
      <c r="C74" s="12" t="s">
        <v>19</v>
      </c>
      <c r="D74" s="3">
        <v>70.2</v>
      </c>
      <c r="E74" s="7">
        <f t="shared" si="10"/>
        <v>22.356687898089174</v>
      </c>
      <c r="F74" s="7">
        <f t="shared" si="11"/>
        <v>2.2356687898089174</v>
      </c>
      <c r="G74" s="3">
        <v>90.4</v>
      </c>
      <c r="H74" s="6">
        <f t="shared" si="12"/>
        <v>283.75465987261157</v>
      </c>
      <c r="I74" s="3">
        <v>70.3</v>
      </c>
      <c r="J74" s="6">
        <f t="shared" si="13"/>
        <v>220.66319235668794</v>
      </c>
      <c r="K74" s="7">
        <f t="shared" si="14"/>
        <v>3.9235987261146508</v>
      </c>
    </row>
    <row r="75" spans="1:11" x14ac:dyDescent="0.2">
      <c r="A75" s="14">
        <v>74</v>
      </c>
      <c r="B75">
        <v>5</v>
      </c>
      <c r="C75" s="12" t="s">
        <v>19</v>
      </c>
      <c r="D75" s="3">
        <v>142.5</v>
      </c>
      <c r="E75" s="7">
        <f t="shared" si="10"/>
        <v>45.382165605095537</v>
      </c>
      <c r="F75" s="7">
        <f t="shared" si="11"/>
        <v>4.5382165605095537</v>
      </c>
      <c r="G75" s="3">
        <v>120.1</v>
      </c>
      <c r="H75" s="6">
        <f t="shared" si="12"/>
        <v>1553.3634554140126</v>
      </c>
      <c r="I75" s="3">
        <v>80.400000000000006</v>
      </c>
      <c r="J75" s="6">
        <f t="shared" si="13"/>
        <v>1039.8869426751594</v>
      </c>
      <c r="K75" s="7">
        <f t="shared" si="14"/>
        <v>16.167396496815286</v>
      </c>
    </row>
    <row r="76" spans="1:11" x14ac:dyDescent="0.2">
      <c r="A76" s="13">
        <v>75</v>
      </c>
      <c r="B76">
        <v>5</v>
      </c>
      <c r="C76" s="12" t="s">
        <v>19</v>
      </c>
      <c r="D76" s="3">
        <v>90.8</v>
      </c>
      <c r="E76" s="7">
        <f t="shared" si="10"/>
        <v>28.917197452229296</v>
      </c>
      <c r="F76" s="7">
        <f t="shared" si="11"/>
        <v>2.8917197452229297</v>
      </c>
      <c r="G76" s="3">
        <v>120.4</v>
      </c>
      <c r="H76" s="6">
        <f t="shared" si="12"/>
        <v>632.26411210191088</v>
      </c>
      <c r="I76" s="3">
        <v>60</v>
      </c>
      <c r="J76" s="6">
        <f t="shared" si="13"/>
        <v>315.08178343949044</v>
      </c>
      <c r="K76" s="7">
        <f t="shared" si="14"/>
        <v>6.5642038216560508</v>
      </c>
    </row>
    <row r="77" spans="1:11" x14ac:dyDescent="0.2">
      <c r="A77" s="14">
        <v>76</v>
      </c>
      <c r="B77">
        <v>5</v>
      </c>
      <c r="C77" s="12" t="s">
        <v>19</v>
      </c>
      <c r="D77" s="3">
        <v>117</v>
      </c>
      <c r="E77" s="7">
        <f t="shared" si="10"/>
        <v>37.261146496815286</v>
      </c>
      <c r="F77" s="7">
        <f t="shared" si="11"/>
        <v>3.7261146496815285</v>
      </c>
      <c r="G77" s="3">
        <v>150</v>
      </c>
      <c r="H77" s="6">
        <f t="shared" si="12"/>
        <v>1307.8662420382166</v>
      </c>
      <c r="I77" s="3">
        <v>40</v>
      </c>
      <c r="J77" s="6">
        <f t="shared" si="13"/>
        <v>348.76433121019113</v>
      </c>
      <c r="K77" s="7">
        <f t="shared" si="14"/>
        <v>10.898885350318471</v>
      </c>
    </row>
    <row r="78" spans="1:11" x14ac:dyDescent="0.2">
      <c r="A78" s="13">
        <v>77</v>
      </c>
      <c r="B78">
        <v>5</v>
      </c>
      <c r="C78" s="12" t="s">
        <v>19</v>
      </c>
      <c r="D78" s="3">
        <v>150.80000000000001</v>
      </c>
      <c r="E78" s="7">
        <f t="shared" si="10"/>
        <v>48.025477707006374</v>
      </c>
      <c r="F78" s="7">
        <f t="shared" si="11"/>
        <v>4.8025477707006372</v>
      </c>
      <c r="G78" s="3">
        <v>149</v>
      </c>
      <c r="H78" s="6">
        <f t="shared" si="12"/>
        <v>2158.1881273885351</v>
      </c>
      <c r="I78" s="3">
        <v>75</v>
      </c>
      <c r="J78" s="6">
        <f t="shared" si="13"/>
        <v>1086.3363057324841</v>
      </c>
      <c r="K78" s="7">
        <f t="shared" si="14"/>
        <v>18.105605095541403</v>
      </c>
    </row>
    <row r="79" spans="1:11" x14ac:dyDescent="0.2">
      <c r="A79" s="14">
        <v>78</v>
      </c>
      <c r="B79">
        <v>5</v>
      </c>
      <c r="C79" s="12" t="s">
        <v>12</v>
      </c>
      <c r="D79" s="3">
        <v>174</v>
      </c>
      <c r="E79" s="7">
        <f t="shared" si="10"/>
        <v>55.414012738853501</v>
      </c>
      <c r="F79" s="7">
        <f t="shared" si="11"/>
        <v>5.5414012738853504</v>
      </c>
      <c r="G79" s="3">
        <v>122</v>
      </c>
      <c r="H79" s="6">
        <f t="shared" si="12"/>
        <v>2352.6573248407649</v>
      </c>
      <c r="I79" s="3">
        <v>90</v>
      </c>
      <c r="J79" s="6">
        <f t="shared" si="13"/>
        <v>1735.5668789808919</v>
      </c>
      <c r="K79" s="7">
        <f t="shared" si="14"/>
        <v>24.105095541401276</v>
      </c>
    </row>
    <row r="80" spans="1:11" x14ac:dyDescent="0.2">
      <c r="A80" s="13">
        <v>79</v>
      </c>
      <c r="B80">
        <v>5</v>
      </c>
      <c r="C80" s="12" t="s">
        <v>12</v>
      </c>
      <c r="D80" s="3">
        <v>230.9</v>
      </c>
      <c r="E80" s="7">
        <f t="shared" si="10"/>
        <v>73.535031847133752</v>
      </c>
      <c r="F80" s="7">
        <f t="shared" si="11"/>
        <v>7.3535031847133752</v>
      </c>
      <c r="G80" s="3">
        <v>140.30000000000001</v>
      </c>
      <c r="H80" s="6">
        <f t="shared" si="12"/>
        <v>4764.3744222929936</v>
      </c>
      <c r="I80" s="3">
        <v>30</v>
      </c>
      <c r="J80" s="6">
        <f t="shared" si="13"/>
        <v>1018.7543312101909</v>
      </c>
      <c r="K80" s="7">
        <f t="shared" si="14"/>
        <v>42.448097133757955</v>
      </c>
    </row>
    <row r="81" spans="1:11" x14ac:dyDescent="0.2">
      <c r="A81" s="14">
        <v>80</v>
      </c>
      <c r="B81">
        <v>6</v>
      </c>
      <c r="C81" s="12" t="s">
        <v>18</v>
      </c>
      <c r="D81" s="3">
        <v>80.900000000000006</v>
      </c>
      <c r="E81" s="7">
        <f t="shared" si="10"/>
        <v>25.764331210191084</v>
      </c>
      <c r="F81" s="7">
        <f t="shared" si="11"/>
        <v>2.5764331210191083</v>
      </c>
      <c r="G81" s="3">
        <v>93</v>
      </c>
      <c r="H81" s="6">
        <f t="shared" si="12"/>
        <v>387.68619745222929</v>
      </c>
      <c r="I81" s="3">
        <v>70.2</v>
      </c>
      <c r="J81" s="6">
        <f t="shared" si="13"/>
        <v>292.64054904458601</v>
      </c>
      <c r="K81" s="7">
        <f t="shared" si="14"/>
        <v>5.2108359872611461</v>
      </c>
    </row>
    <row r="82" spans="1:11" x14ac:dyDescent="0.2">
      <c r="A82" s="13">
        <v>81</v>
      </c>
      <c r="B82">
        <v>6</v>
      </c>
      <c r="C82" s="12" t="s">
        <v>18</v>
      </c>
      <c r="D82" s="3">
        <v>123.8</v>
      </c>
      <c r="E82" s="7">
        <f t="shared" si="10"/>
        <v>39.426751592356688</v>
      </c>
      <c r="F82" s="7">
        <f t="shared" si="11"/>
        <v>3.9426751592356686</v>
      </c>
      <c r="G82" s="3">
        <v>80.599999999999994</v>
      </c>
      <c r="H82" s="6">
        <f t="shared" si="12"/>
        <v>786.8223337579617</v>
      </c>
      <c r="I82" s="3">
        <v>60.7</v>
      </c>
      <c r="J82" s="6">
        <f t="shared" si="13"/>
        <v>592.55726624203817</v>
      </c>
      <c r="K82" s="7">
        <f t="shared" si="14"/>
        <v>12.202579617834393</v>
      </c>
    </row>
    <row r="83" spans="1:11" x14ac:dyDescent="0.2">
      <c r="A83" s="14">
        <v>82</v>
      </c>
      <c r="B83">
        <v>6</v>
      </c>
      <c r="C83" s="12" t="s">
        <v>18</v>
      </c>
      <c r="D83" s="3">
        <v>198.2</v>
      </c>
      <c r="E83" s="7">
        <f t="shared" si="10"/>
        <v>63.121019108280251</v>
      </c>
      <c r="F83" s="7">
        <f t="shared" si="11"/>
        <v>6.3121019108280247</v>
      </c>
      <c r="G83" s="3">
        <v>100.4</v>
      </c>
      <c r="H83" s="6">
        <f t="shared" si="12"/>
        <v>2512.1256662420383</v>
      </c>
      <c r="I83" s="3">
        <v>60.5</v>
      </c>
      <c r="J83" s="6">
        <f t="shared" si="13"/>
        <v>1513.7809044585986</v>
      </c>
      <c r="K83" s="7">
        <f t="shared" si="14"/>
        <v>31.276464968152862</v>
      </c>
    </row>
    <row r="84" spans="1:11" x14ac:dyDescent="0.2">
      <c r="A84" s="13">
        <v>83</v>
      </c>
      <c r="B84">
        <v>6</v>
      </c>
      <c r="C84" s="12" t="s">
        <v>18</v>
      </c>
      <c r="D84" s="3">
        <v>110.2</v>
      </c>
      <c r="E84" s="7">
        <f t="shared" si="10"/>
        <v>35.095541401273884</v>
      </c>
      <c r="F84" s="7">
        <f t="shared" si="11"/>
        <v>3.5095541401273884</v>
      </c>
      <c r="G84" s="3">
        <v>100.3</v>
      </c>
      <c r="H84" s="6">
        <f t="shared" si="12"/>
        <v>775.82624968152868</v>
      </c>
      <c r="I84" s="3">
        <v>60.5</v>
      </c>
      <c r="J84" s="6">
        <f t="shared" si="13"/>
        <v>467.97096815286625</v>
      </c>
      <c r="K84" s="7">
        <f t="shared" si="14"/>
        <v>9.6688216560509552</v>
      </c>
    </row>
    <row r="85" spans="1:11" x14ac:dyDescent="0.2">
      <c r="A85" s="14">
        <v>84</v>
      </c>
      <c r="B85">
        <v>6</v>
      </c>
      <c r="C85" s="12" t="s">
        <v>18</v>
      </c>
      <c r="D85" s="3">
        <v>150</v>
      </c>
      <c r="E85" s="7">
        <f t="shared" si="10"/>
        <v>47.770700636942671</v>
      </c>
      <c r="F85" s="7">
        <f t="shared" si="11"/>
        <v>4.7770700636942669</v>
      </c>
      <c r="G85" s="3">
        <v>80.2</v>
      </c>
      <c r="H85" s="6">
        <f t="shared" si="12"/>
        <v>1149.3630573248408</v>
      </c>
      <c r="I85" s="3">
        <v>60.5</v>
      </c>
      <c r="J85" s="6">
        <f t="shared" si="13"/>
        <v>867.03821656050957</v>
      </c>
      <c r="K85" s="7">
        <f t="shared" si="14"/>
        <v>17.914012738853501</v>
      </c>
    </row>
    <row r="86" spans="1:11" x14ac:dyDescent="0.2">
      <c r="A86" s="13">
        <v>85</v>
      </c>
      <c r="B86">
        <v>6</v>
      </c>
      <c r="C86" s="12" t="s">
        <v>18</v>
      </c>
      <c r="D86" s="3">
        <v>180.4</v>
      </c>
      <c r="E86" s="7">
        <f t="shared" si="10"/>
        <v>57.452229299363054</v>
      </c>
      <c r="F86" s="7">
        <f t="shared" si="11"/>
        <v>5.7452229299363058</v>
      </c>
      <c r="G86" s="3">
        <v>120.2</v>
      </c>
      <c r="H86" s="6">
        <f t="shared" si="12"/>
        <v>2491.5974726114655</v>
      </c>
      <c r="I86" s="3">
        <v>90.4</v>
      </c>
      <c r="J86" s="6">
        <f t="shared" si="13"/>
        <v>1873.8802955414017</v>
      </c>
      <c r="K86" s="7">
        <f t="shared" si="14"/>
        <v>25.91095541401274</v>
      </c>
    </row>
    <row r="87" spans="1:11" x14ac:dyDescent="0.2">
      <c r="A87" s="14">
        <v>86</v>
      </c>
      <c r="B87">
        <v>6</v>
      </c>
      <c r="C87" s="12" t="s">
        <v>18</v>
      </c>
      <c r="D87" s="3">
        <v>189</v>
      </c>
      <c r="E87" s="7">
        <f t="shared" si="10"/>
        <v>60.191082802547768</v>
      </c>
      <c r="F87" s="7">
        <f t="shared" si="11"/>
        <v>6.0191082802547768</v>
      </c>
      <c r="G87" s="3">
        <v>140.30000000000001</v>
      </c>
      <c r="H87" s="6">
        <f t="shared" si="12"/>
        <v>3192.1377707006377</v>
      </c>
      <c r="I87" s="3">
        <v>100.2</v>
      </c>
      <c r="J87" s="6">
        <f t="shared" si="13"/>
        <v>2279.7733757961787</v>
      </c>
      <c r="K87" s="7">
        <f t="shared" si="14"/>
        <v>28.440286624203821</v>
      </c>
    </row>
    <row r="88" spans="1:11" x14ac:dyDescent="0.2">
      <c r="A88" s="13">
        <v>87</v>
      </c>
      <c r="B88">
        <v>6</v>
      </c>
      <c r="C88" s="12" t="s">
        <v>18</v>
      </c>
      <c r="D88" s="3">
        <v>190.7</v>
      </c>
      <c r="E88" s="7">
        <f t="shared" si="10"/>
        <v>60.732484076433117</v>
      </c>
      <c r="F88" s="7">
        <f t="shared" si="11"/>
        <v>6.0732484076433115</v>
      </c>
      <c r="G88" s="3">
        <v>149</v>
      </c>
      <c r="H88" s="6">
        <f t="shared" si="12"/>
        <v>3451.342044585987</v>
      </c>
      <c r="I88" s="3">
        <v>75</v>
      </c>
      <c r="J88" s="6">
        <f t="shared" si="13"/>
        <v>1737.2527070063691</v>
      </c>
      <c r="K88" s="7">
        <f t="shared" si="14"/>
        <v>28.954211783439487</v>
      </c>
    </row>
    <row r="89" spans="1:11" x14ac:dyDescent="0.2">
      <c r="A89" s="14">
        <v>88</v>
      </c>
      <c r="B89">
        <v>6</v>
      </c>
      <c r="C89" s="12" t="s">
        <v>18</v>
      </c>
      <c r="D89" s="3">
        <v>140.30000000000001</v>
      </c>
      <c r="E89" s="7">
        <f t="shared" si="10"/>
        <v>44.681528662420384</v>
      </c>
      <c r="F89" s="7">
        <f t="shared" si="11"/>
        <v>4.468152866242038</v>
      </c>
      <c r="G89" s="3">
        <v>122</v>
      </c>
      <c r="H89" s="6">
        <f t="shared" si="12"/>
        <v>1529.5917070063697</v>
      </c>
      <c r="I89" s="3">
        <v>90.1</v>
      </c>
      <c r="J89" s="6">
        <f t="shared" si="13"/>
        <v>1129.6410885350319</v>
      </c>
      <c r="K89" s="7">
        <f t="shared" si="14"/>
        <v>15.672046178343949</v>
      </c>
    </row>
    <row r="90" spans="1:11" x14ac:dyDescent="0.2">
      <c r="A90" s="13">
        <v>89</v>
      </c>
      <c r="B90">
        <v>6</v>
      </c>
      <c r="C90" s="12" t="s">
        <v>18</v>
      </c>
      <c r="D90" s="3">
        <v>67.5</v>
      </c>
      <c r="E90" s="7">
        <f t="shared" si="10"/>
        <v>21.496815286624201</v>
      </c>
      <c r="F90" s="7">
        <f t="shared" si="11"/>
        <v>2.1496815286624202</v>
      </c>
      <c r="G90" s="3">
        <v>130.19999999999999</v>
      </c>
      <c r="H90" s="6">
        <f t="shared" si="12"/>
        <v>377.84952229299358</v>
      </c>
      <c r="I90" s="3">
        <v>90.8</v>
      </c>
      <c r="J90" s="6">
        <f t="shared" si="13"/>
        <v>263.50796178343944</v>
      </c>
      <c r="K90" s="7">
        <f t="shared" si="14"/>
        <v>3.6275875796178338</v>
      </c>
    </row>
    <row r="91" spans="1:11" x14ac:dyDescent="0.2">
      <c r="A91" s="14">
        <v>90</v>
      </c>
      <c r="B91">
        <v>6</v>
      </c>
      <c r="C91" s="12" t="s">
        <v>18</v>
      </c>
      <c r="D91" s="3">
        <v>178.9</v>
      </c>
      <c r="E91" s="7">
        <f t="shared" si="10"/>
        <v>56.974522292993633</v>
      </c>
      <c r="F91" s="7">
        <f t="shared" si="11"/>
        <v>5.6974522292993637</v>
      </c>
      <c r="G91" s="3">
        <v>140.4</v>
      </c>
      <c r="H91" s="6">
        <f t="shared" si="12"/>
        <v>2862.1219643312106</v>
      </c>
      <c r="I91" s="3">
        <v>70.5</v>
      </c>
      <c r="J91" s="6">
        <f t="shared" si="13"/>
        <v>1437.1766273885353</v>
      </c>
      <c r="K91" s="7">
        <f t="shared" si="14"/>
        <v>25.481855095541405</v>
      </c>
    </row>
    <row r="92" spans="1:11" x14ac:dyDescent="0.2">
      <c r="A92" s="13">
        <v>91</v>
      </c>
      <c r="B92">
        <v>6</v>
      </c>
      <c r="C92" s="12" t="s">
        <v>19</v>
      </c>
      <c r="D92" s="3">
        <v>195</v>
      </c>
      <c r="E92" s="7">
        <f t="shared" si="10"/>
        <v>62.101910828025474</v>
      </c>
      <c r="F92" s="7">
        <f t="shared" si="11"/>
        <v>6.2101910828025471</v>
      </c>
      <c r="G92" s="3">
        <v>113</v>
      </c>
      <c r="H92" s="6">
        <f t="shared" si="12"/>
        <v>2736.8312101910824</v>
      </c>
      <c r="I92" s="3">
        <v>80.5</v>
      </c>
      <c r="J92" s="6">
        <f t="shared" si="13"/>
        <v>1949.6894904458595</v>
      </c>
      <c r="K92" s="7">
        <f t="shared" si="14"/>
        <v>30.274681528662413</v>
      </c>
    </row>
    <row r="93" spans="1:11" x14ac:dyDescent="0.2">
      <c r="A93" s="14">
        <v>92</v>
      </c>
      <c r="B93">
        <v>6</v>
      </c>
      <c r="C93" s="12" t="s">
        <v>19</v>
      </c>
      <c r="D93" s="3">
        <v>178.2</v>
      </c>
      <c r="E93" s="7">
        <f t="shared" si="10"/>
        <v>56.751592356687894</v>
      </c>
      <c r="F93" s="7">
        <f t="shared" si="11"/>
        <v>5.6751592356687892</v>
      </c>
      <c r="G93" s="3">
        <v>80</v>
      </c>
      <c r="H93" s="6">
        <f t="shared" si="12"/>
        <v>1618.1014012738851</v>
      </c>
      <c r="I93" s="3">
        <v>70.3</v>
      </c>
      <c r="J93" s="6">
        <f t="shared" si="13"/>
        <v>1421.9066063694263</v>
      </c>
      <c r="K93" s="7">
        <f t="shared" si="14"/>
        <v>25.282834394904452</v>
      </c>
    </row>
    <row r="94" spans="1:11" x14ac:dyDescent="0.2">
      <c r="A94" s="13">
        <v>93</v>
      </c>
      <c r="B94">
        <v>6</v>
      </c>
      <c r="C94" s="12" t="s">
        <v>19</v>
      </c>
      <c r="D94" s="3">
        <v>130</v>
      </c>
      <c r="E94" s="7">
        <f t="shared" si="10"/>
        <v>41.401273885350314</v>
      </c>
      <c r="F94" s="7">
        <f t="shared" si="11"/>
        <v>4.1401273885350314</v>
      </c>
      <c r="G94" s="3">
        <v>80.5</v>
      </c>
      <c r="H94" s="6">
        <f t="shared" si="12"/>
        <v>866.52866242038203</v>
      </c>
      <c r="I94" s="3">
        <v>70.3</v>
      </c>
      <c r="J94" s="6">
        <f t="shared" si="13"/>
        <v>756.73248407643302</v>
      </c>
      <c r="K94" s="7">
        <f t="shared" si="14"/>
        <v>13.455414012738851</v>
      </c>
    </row>
    <row r="95" spans="1:11" x14ac:dyDescent="0.2">
      <c r="A95" s="14">
        <v>94</v>
      </c>
      <c r="B95">
        <v>6</v>
      </c>
      <c r="C95" s="12" t="s">
        <v>19</v>
      </c>
      <c r="D95" s="3">
        <v>170</v>
      </c>
      <c r="E95" s="7">
        <f t="shared" si="10"/>
        <v>54.140127388535028</v>
      </c>
      <c r="F95" s="7">
        <f t="shared" si="11"/>
        <v>5.4140127388535024</v>
      </c>
      <c r="G95" s="3">
        <v>81</v>
      </c>
      <c r="H95" s="6">
        <f t="shared" si="12"/>
        <v>1491.0191082802544</v>
      </c>
      <c r="I95" s="3">
        <v>70.8</v>
      </c>
      <c r="J95" s="6">
        <f t="shared" si="13"/>
        <v>1303.2611464968149</v>
      </c>
      <c r="K95" s="7">
        <f t="shared" si="14"/>
        <v>23.009554140127381</v>
      </c>
    </row>
    <row r="96" spans="1:11" x14ac:dyDescent="0.2">
      <c r="A96" s="13">
        <v>95</v>
      </c>
      <c r="B96">
        <v>6</v>
      </c>
      <c r="C96" s="12" t="s">
        <v>19</v>
      </c>
      <c r="D96" s="3">
        <v>87.9</v>
      </c>
      <c r="E96" s="7">
        <f t="shared" si="10"/>
        <v>27.99363057324841</v>
      </c>
      <c r="F96" s="7">
        <f t="shared" si="11"/>
        <v>2.7993630573248409</v>
      </c>
      <c r="G96" s="3">
        <v>80.3</v>
      </c>
      <c r="H96" s="6">
        <f t="shared" si="12"/>
        <v>395.17880445859879</v>
      </c>
      <c r="I96" s="3">
        <v>60.4</v>
      </c>
      <c r="J96" s="6">
        <f t="shared" si="13"/>
        <v>297.24532738853503</v>
      </c>
      <c r="K96" s="7">
        <f t="shared" si="14"/>
        <v>6.1516003184713384</v>
      </c>
    </row>
    <row r="97" spans="1:11" x14ac:dyDescent="0.2">
      <c r="A97" s="14">
        <v>96</v>
      </c>
      <c r="B97">
        <v>6</v>
      </c>
      <c r="C97" s="12" t="s">
        <v>19</v>
      </c>
      <c r="D97" s="3">
        <v>163</v>
      </c>
      <c r="E97" s="7">
        <f t="shared" si="10"/>
        <v>51.910828025477706</v>
      </c>
      <c r="F97" s="7">
        <f t="shared" si="11"/>
        <v>5.1910828025477702</v>
      </c>
      <c r="G97" s="3">
        <v>101</v>
      </c>
      <c r="H97" s="6">
        <f t="shared" si="12"/>
        <v>1709.2159235668787</v>
      </c>
      <c r="I97" s="3">
        <v>90.3</v>
      </c>
      <c r="J97" s="6">
        <f t="shared" si="13"/>
        <v>1528.1405732484072</v>
      </c>
      <c r="K97" s="7">
        <f t="shared" si="14"/>
        <v>21.153662420382162</v>
      </c>
    </row>
    <row r="98" spans="1:11" x14ac:dyDescent="0.2">
      <c r="A98" s="13">
        <v>97</v>
      </c>
      <c r="B98">
        <v>6</v>
      </c>
      <c r="C98" s="12" t="s">
        <v>20</v>
      </c>
      <c r="D98" s="3">
        <v>167.2</v>
      </c>
      <c r="E98" s="7">
        <f t="shared" ref="E98:E129" si="15">D98/3.14</f>
        <v>53.248407643312099</v>
      </c>
      <c r="F98" s="7">
        <f t="shared" ref="F98:F129" si="16">E98/10</f>
        <v>5.3248407643312099</v>
      </c>
      <c r="G98" s="3">
        <v>140</v>
      </c>
      <c r="H98" s="6">
        <f t="shared" ref="H98:H129" si="17">K98*G98*0.8</f>
        <v>2492.8774522292993</v>
      </c>
      <c r="I98" s="3">
        <v>120.4</v>
      </c>
      <c r="J98" s="6">
        <f t="shared" ref="J98:J129" si="18">K98*I98*0.8</f>
        <v>2143.8746089171977</v>
      </c>
      <c r="K98" s="7">
        <f t="shared" ref="K98:K129" si="19">0.25*3.14*F98^2</f>
        <v>22.257834394904457</v>
      </c>
    </row>
    <row r="99" spans="1:11" x14ac:dyDescent="0.2">
      <c r="A99" s="14">
        <v>98</v>
      </c>
      <c r="B99">
        <v>6</v>
      </c>
      <c r="C99" s="12" t="s">
        <v>20</v>
      </c>
      <c r="D99" s="3">
        <v>95</v>
      </c>
      <c r="E99" s="7">
        <f t="shared" si="15"/>
        <v>30.254777070063692</v>
      </c>
      <c r="F99" s="7">
        <f t="shared" si="16"/>
        <v>3.0254777070063694</v>
      </c>
      <c r="G99" s="3">
        <v>131</v>
      </c>
      <c r="H99" s="6">
        <f t="shared" si="17"/>
        <v>753.04140127388553</v>
      </c>
      <c r="I99" s="3">
        <v>122</v>
      </c>
      <c r="J99" s="6">
        <f t="shared" si="18"/>
        <v>701.30573248407654</v>
      </c>
      <c r="K99" s="7">
        <f t="shared" si="19"/>
        <v>7.1855095541401282</v>
      </c>
    </row>
    <row r="100" spans="1:11" x14ac:dyDescent="0.2">
      <c r="A100" s="13">
        <v>99</v>
      </c>
      <c r="B100">
        <v>6</v>
      </c>
      <c r="C100" s="12" t="s">
        <v>20</v>
      </c>
      <c r="D100" s="3">
        <v>146.9</v>
      </c>
      <c r="E100" s="7">
        <f t="shared" si="15"/>
        <v>46.783439490445858</v>
      </c>
      <c r="F100" s="7">
        <f t="shared" si="16"/>
        <v>4.6783439490445859</v>
      </c>
      <c r="G100" s="3">
        <v>140.30000000000001</v>
      </c>
      <c r="H100" s="6">
        <f t="shared" si="17"/>
        <v>1928.4199254777068</v>
      </c>
      <c r="I100" s="3">
        <v>120</v>
      </c>
      <c r="J100" s="6">
        <f t="shared" si="18"/>
        <v>1649.3969426751592</v>
      </c>
      <c r="K100" s="7">
        <f t="shared" si="19"/>
        <v>17.18121815286624</v>
      </c>
    </row>
    <row r="101" spans="1:11" x14ac:dyDescent="0.2">
      <c r="A101" s="14">
        <v>100</v>
      </c>
      <c r="B101">
        <v>6</v>
      </c>
      <c r="C101" s="12" t="s">
        <v>12</v>
      </c>
      <c r="D101" s="3">
        <v>80.7</v>
      </c>
      <c r="E101" s="7">
        <f t="shared" si="15"/>
        <v>25.70063694267516</v>
      </c>
      <c r="F101" s="7">
        <f t="shared" si="16"/>
        <v>2.5700636942675161</v>
      </c>
      <c r="G101" s="3">
        <v>80.599999999999994</v>
      </c>
      <c r="H101" s="6">
        <f t="shared" si="17"/>
        <v>334.33547388535044</v>
      </c>
      <c r="I101" s="3">
        <v>70.2</v>
      </c>
      <c r="J101" s="6">
        <f t="shared" si="18"/>
        <v>291.19541273885363</v>
      </c>
      <c r="K101" s="7">
        <f t="shared" si="19"/>
        <v>5.185103503184715</v>
      </c>
    </row>
    <row r="102" spans="1:11" x14ac:dyDescent="0.2">
      <c r="A102" s="13">
        <v>101</v>
      </c>
      <c r="B102">
        <v>6</v>
      </c>
      <c r="C102" s="12" t="s">
        <v>13</v>
      </c>
      <c r="D102" s="3">
        <v>140.9</v>
      </c>
      <c r="E102" s="7">
        <f t="shared" si="15"/>
        <v>44.872611464968152</v>
      </c>
      <c r="F102" s="7">
        <f t="shared" si="16"/>
        <v>4.4872611464968148</v>
      </c>
      <c r="G102" s="3">
        <v>140.19999999999999</v>
      </c>
      <c r="H102" s="6">
        <f t="shared" si="17"/>
        <v>1772.8432878980886</v>
      </c>
      <c r="I102" s="3">
        <v>30.5</v>
      </c>
      <c r="J102" s="6">
        <f t="shared" si="18"/>
        <v>385.67560828025466</v>
      </c>
      <c r="K102" s="7">
        <f t="shared" si="19"/>
        <v>15.806377388535028</v>
      </c>
    </row>
    <row r="103" spans="1:11" x14ac:dyDescent="0.2">
      <c r="A103" s="14">
        <v>102</v>
      </c>
      <c r="B103">
        <v>6</v>
      </c>
      <c r="C103" s="12" t="s">
        <v>13</v>
      </c>
      <c r="D103" s="3">
        <v>97.4</v>
      </c>
      <c r="E103" s="7">
        <f t="shared" si="15"/>
        <v>31.019108280254777</v>
      </c>
      <c r="F103" s="7">
        <f t="shared" si="16"/>
        <v>3.1019108280254777</v>
      </c>
      <c r="G103" s="3">
        <v>85</v>
      </c>
      <c r="H103" s="6">
        <f t="shared" si="17"/>
        <v>513.61439490445866</v>
      </c>
      <c r="I103" s="3">
        <v>70.5</v>
      </c>
      <c r="J103" s="6">
        <f t="shared" si="18"/>
        <v>425.99782165605103</v>
      </c>
      <c r="K103" s="7">
        <f t="shared" si="19"/>
        <v>7.5531528662420389</v>
      </c>
    </row>
    <row r="104" spans="1:11" x14ac:dyDescent="0.2">
      <c r="A104" s="13">
        <v>103</v>
      </c>
      <c r="B104">
        <v>7</v>
      </c>
      <c r="C104" s="12" t="s">
        <v>19</v>
      </c>
      <c r="D104" s="3">
        <v>80.7</v>
      </c>
      <c r="E104" s="7">
        <f t="shared" si="15"/>
        <v>25.70063694267516</v>
      </c>
      <c r="F104" s="7">
        <f t="shared" si="16"/>
        <v>2.5700636942675161</v>
      </c>
      <c r="G104" s="3">
        <v>90.5</v>
      </c>
      <c r="H104" s="6">
        <f t="shared" si="17"/>
        <v>375.40149363057338</v>
      </c>
      <c r="I104" s="3">
        <v>50.7</v>
      </c>
      <c r="J104" s="6">
        <f t="shared" si="18"/>
        <v>210.30779808917205</v>
      </c>
      <c r="K104" s="7">
        <f t="shared" si="19"/>
        <v>5.185103503184715</v>
      </c>
    </row>
    <row r="105" spans="1:11" x14ac:dyDescent="0.2">
      <c r="A105" s="14">
        <v>104</v>
      </c>
      <c r="B105">
        <v>7</v>
      </c>
      <c r="C105" s="12" t="s">
        <v>19</v>
      </c>
      <c r="D105" s="3">
        <v>105</v>
      </c>
      <c r="E105" s="7">
        <f t="shared" si="15"/>
        <v>33.439490445859875</v>
      </c>
      <c r="F105" s="7">
        <f t="shared" si="16"/>
        <v>3.3439490445859876</v>
      </c>
      <c r="G105" s="3">
        <v>92</v>
      </c>
      <c r="H105" s="6">
        <f t="shared" si="17"/>
        <v>646.05095541401295</v>
      </c>
      <c r="I105" s="3">
        <v>69</v>
      </c>
      <c r="J105" s="6">
        <f t="shared" si="18"/>
        <v>484.53821656050968</v>
      </c>
      <c r="K105" s="7">
        <f t="shared" si="19"/>
        <v>8.7778662420382183</v>
      </c>
    </row>
    <row r="106" spans="1:11" x14ac:dyDescent="0.2">
      <c r="A106" s="13">
        <v>105</v>
      </c>
      <c r="B106">
        <v>7</v>
      </c>
      <c r="C106" s="12" t="s">
        <v>19</v>
      </c>
      <c r="D106" s="3">
        <v>170.3</v>
      </c>
      <c r="E106" s="7">
        <f t="shared" si="15"/>
        <v>54.235668789808919</v>
      </c>
      <c r="F106" s="7">
        <f t="shared" si="16"/>
        <v>5.4235668789808917</v>
      </c>
      <c r="G106" s="3">
        <v>150</v>
      </c>
      <c r="H106" s="6">
        <f t="shared" si="17"/>
        <v>2770.9003184713379</v>
      </c>
      <c r="I106" s="3">
        <v>110.3</v>
      </c>
      <c r="J106" s="6">
        <f t="shared" si="18"/>
        <v>2037.5353675159238</v>
      </c>
      <c r="K106" s="7">
        <f t="shared" si="19"/>
        <v>23.090835987261148</v>
      </c>
    </row>
    <row r="107" spans="1:11" x14ac:dyDescent="0.2">
      <c r="A107" s="14">
        <v>106</v>
      </c>
      <c r="B107">
        <v>7</v>
      </c>
      <c r="C107" s="12" t="s">
        <v>19</v>
      </c>
      <c r="D107" s="3">
        <v>75.8</v>
      </c>
      <c r="E107" s="7">
        <f t="shared" si="15"/>
        <v>24.140127388535031</v>
      </c>
      <c r="F107" s="7">
        <f t="shared" si="16"/>
        <v>2.4140127388535033</v>
      </c>
      <c r="G107" s="3">
        <v>90.1</v>
      </c>
      <c r="H107" s="6">
        <f t="shared" si="17"/>
        <v>329.7338624203822</v>
      </c>
      <c r="I107" s="3">
        <v>70.3</v>
      </c>
      <c r="J107" s="6">
        <f t="shared" si="18"/>
        <v>257.27292484076435</v>
      </c>
      <c r="K107" s="7">
        <f t="shared" si="19"/>
        <v>4.5745541401273888</v>
      </c>
    </row>
    <row r="108" spans="1:11" x14ac:dyDescent="0.2">
      <c r="A108" s="13">
        <v>107</v>
      </c>
      <c r="B108">
        <v>7</v>
      </c>
      <c r="C108" s="12" t="s">
        <v>12</v>
      </c>
      <c r="D108" s="3">
        <v>80.3</v>
      </c>
      <c r="E108" s="7">
        <f t="shared" si="15"/>
        <v>25.573248407643309</v>
      </c>
      <c r="F108" s="7">
        <f t="shared" si="16"/>
        <v>2.557324840764331</v>
      </c>
      <c r="G108" s="3">
        <v>143</v>
      </c>
      <c r="H108" s="6">
        <f t="shared" si="17"/>
        <v>587.31010828025467</v>
      </c>
      <c r="I108" s="3">
        <v>140</v>
      </c>
      <c r="J108" s="6">
        <f t="shared" si="18"/>
        <v>574.98891719745211</v>
      </c>
      <c r="K108" s="7">
        <f t="shared" si="19"/>
        <v>5.1338296178343938</v>
      </c>
    </row>
    <row r="109" spans="1:11" x14ac:dyDescent="0.2">
      <c r="A109" s="14">
        <v>108</v>
      </c>
      <c r="B109">
        <v>7</v>
      </c>
      <c r="C109" s="12" t="s">
        <v>12</v>
      </c>
      <c r="D109" s="3">
        <v>70.3</v>
      </c>
      <c r="E109" s="7">
        <f t="shared" si="15"/>
        <v>22.38853503184713</v>
      </c>
      <c r="F109" s="7">
        <f t="shared" si="16"/>
        <v>2.2388535031847132</v>
      </c>
      <c r="G109" s="3">
        <v>90.3</v>
      </c>
      <c r="H109" s="6">
        <f t="shared" si="17"/>
        <v>284.24887070063687</v>
      </c>
      <c r="I109" s="3">
        <v>50.6</v>
      </c>
      <c r="J109" s="6">
        <f t="shared" si="18"/>
        <v>159.28009808917196</v>
      </c>
      <c r="K109" s="7">
        <f t="shared" si="19"/>
        <v>3.9347850318471331</v>
      </c>
    </row>
    <row r="110" spans="1:11" x14ac:dyDescent="0.2">
      <c r="A110" s="13">
        <v>109</v>
      </c>
      <c r="B110">
        <v>7</v>
      </c>
      <c r="C110" s="12" t="s">
        <v>18</v>
      </c>
      <c r="D110" s="3">
        <v>110</v>
      </c>
      <c r="E110" s="7">
        <f t="shared" si="15"/>
        <v>35.031847133757964</v>
      </c>
      <c r="F110" s="7">
        <f t="shared" si="16"/>
        <v>3.5031847133757963</v>
      </c>
      <c r="G110" s="3">
        <v>100.3</v>
      </c>
      <c r="H110" s="6">
        <f t="shared" si="17"/>
        <v>773.01273885350338</v>
      </c>
      <c r="I110" s="3">
        <v>80.400000000000006</v>
      </c>
      <c r="J110" s="6">
        <f t="shared" si="18"/>
        <v>619.64331210191108</v>
      </c>
      <c r="K110" s="7">
        <f t="shared" si="19"/>
        <v>9.6337579617834415</v>
      </c>
    </row>
    <row r="111" spans="1:11" x14ac:dyDescent="0.2">
      <c r="A111" s="14">
        <v>110</v>
      </c>
      <c r="B111">
        <v>7</v>
      </c>
      <c r="C111" s="12" t="s">
        <v>18</v>
      </c>
      <c r="D111" s="3">
        <v>80.900000000000006</v>
      </c>
      <c r="E111" s="7">
        <f t="shared" si="15"/>
        <v>25.764331210191084</v>
      </c>
      <c r="F111" s="7">
        <f t="shared" si="16"/>
        <v>2.5764331210191083</v>
      </c>
      <c r="G111" s="3">
        <v>80</v>
      </c>
      <c r="H111" s="6">
        <f t="shared" si="17"/>
        <v>333.49350318471335</v>
      </c>
      <c r="I111" s="3">
        <v>65</v>
      </c>
      <c r="J111" s="6">
        <f t="shared" si="18"/>
        <v>270.96347133757962</v>
      </c>
      <c r="K111" s="7">
        <f t="shared" si="19"/>
        <v>5.2108359872611461</v>
      </c>
    </row>
    <row r="112" spans="1:11" x14ac:dyDescent="0.2">
      <c r="A112" s="13">
        <v>111</v>
      </c>
      <c r="B112">
        <v>7</v>
      </c>
      <c r="C112" s="12" t="s">
        <v>18</v>
      </c>
      <c r="D112" s="3">
        <v>100</v>
      </c>
      <c r="E112" s="7">
        <f t="shared" si="15"/>
        <v>31.847133757961782</v>
      </c>
      <c r="F112" s="7">
        <f t="shared" si="16"/>
        <v>3.1847133757961781</v>
      </c>
      <c r="G112" s="3">
        <v>70</v>
      </c>
      <c r="H112" s="6">
        <f t="shared" si="17"/>
        <v>445.85987261146494</v>
      </c>
      <c r="I112" s="3">
        <v>50.9</v>
      </c>
      <c r="J112" s="6">
        <f t="shared" si="18"/>
        <v>324.20382165605088</v>
      </c>
      <c r="K112" s="7">
        <f t="shared" si="19"/>
        <v>7.9617834394904445</v>
      </c>
    </row>
    <row r="113" spans="1:11" x14ac:dyDescent="0.2">
      <c r="A113" s="14">
        <v>112</v>
      </c>
      <c r="B113">
        <v>7</v>
      </c>
      <c r="C113" s="12" t="s">
        <v>18</v>
      </c>
      <c r="D113" s="3">
        <v>105</v>
      </c>
      <c r="E113" s="7">
        <f t="shared" si="15"/>
        <v>33.439490445859875</v>
      </c>
      <c r="F113" s="7">
        <f t="shared" si="16"/>
        <v>3.3439490445859876</v>
      </c>
      <c r="G113" s="3">
        <v>80.3</v>
      </c>
      <c r="H113" s="6">
        <f t="shared" si="17"/>
        <v>563.89012738853523</v>
      </c>
      <c r="I113" s="3">
        <v>70.5</v>
      </c>
      <c r="J113" s="6">
        <f t="shared" si="18"/>
        <v>495.07165605095554</v>
      </c>
      <c r="K113" s="7">
        <f t="shared" si="19"/>
        <v>8.7778662420382183</v>
      </c>
    </row>
    <row r="114" spans="1:11" x14ac:dyDescent="0.2">
      <c r="A114" s="13">
        <v>113</v>
      </c>
      <c r="B114">
        <v>7</v>
      </c>
      <c r="C114" s="12" t="s">
        <v>18</v>
      </c>
      <c r="D114" s="3">
        <v>90.5</v>
      </c>
      <c r="E114" s="7">
        <f t="shared" si="15"/>
        <v>28.821656050955411</v>
      </c>
      <c r="F114" s="7">
        <f t="shared" si="16"/>
        <v>2.8821656050955413</v>
      </c>
      <c r="G114" s="3">
        <v>60.9</v>
      </c>
      <c r="H114" s="6">
        <f t="shared" si="17"/>
        <v>317.69823248407647</v>
      </c>
      <c r="I114" s="3">
        <v>60.5</v>
      </c>
      <c r="J114" s="6">
        <f t="shared" si="18"/>
        <v>315.6115445859873</v>
      </c>
      <c r="K114" s="7">
        <f t="shared" si="19"/>
        <v>6.5208996815286628</v>
      </c>
    </row>
    <row r="115" spans="1:11" x14ac:dyDescent="0.2">
      <c r="A115" s="14">
        <v>114</v>
      </c>
      <c r="B115">
        <v>7</v>
      </c>
      <c r="C115" s="12" t="s">
        <v>16</v>
      </c>
      <c r="D115" s="3">
        <v>135</v>
      </c>
      <c r="E115" s="7">
        <f t="shared" si="15"/>
        <v>42.993630573248403</v>
      </c>
      <c r="F115" s="7">
        <f t="shared" si="16"/>
        <v>4.2993630573248405</v>
      </c>
      <c r="G115" s="3">
        <v>120.3</v>
      </c>
      <c r="H115" s="6">
        <f t="shared" si="17"/>
        <v>1396.4761146496812</v>
      </c>
      <c r="I115" s="3">
        <v>100.2</v>
      </c>
      <c r="J115" s="6">
        <f t="shared" si="18"/>
        <v>1163.1496815286623</v>
      </c>
      <c r="K115" s="7">
        <f t="shared" si="19"/>
        <v>14.510350318471335</v>
      </c>
    </row>
    <row r="116" spans="1:11" x14ac:dyDescent="0.2">
      <c r="A116" s="13">
        <v>115</v>
      </c>
      <c r="B116">
        <v>8</v>
      </c>
      <c r="C116" s="12" t="s">
        <v>18</v>
      </c>
      <c r="D116" s="3">
        <v>100.5</v>
      </c>
      <c r="E116" s="7">
        <f t="shared" si="15"/>
        <v>32.00636942675159</v>
      </c>
      <c r="F116" s="7">
        <f t="shared" si="16"/>
        <v>3.2006369426751591</v>
      </c>
      <c r="G116" s="3">
        <v>80.599999999999994</v>
      </c>
      <c r="H116" s="6">
        <f t="shared" si="17"/>
        <v>518.52238853503184</v>
      </c>
      <c r="I116" s="3">
        <v>60.7</v>
      </c>
      <c r="J116" s="6">
        <f t="shared" si="18"/>
        <v>390.50011146496814</v>
      </c>
      <c r="K116" s="7">
        <f t="shared" si="19"/>
        <v>8.0416003184713372</v>
      </c>
    </row>
    <row r="117" spans="1:11" x14ac:dyDescent="0.2">
      <c r="A117" s="14">
        <v>116</v>
      </c>
      <c r="B117">
        <v>8</v>
      </c>
      <c r="C117" s="12" t="s">
        <v>18</v>
      </c>
      <c r="D117" s="3">
        <v>190.4</v>
      </c>
      <c r="E117" s="7">
        <f t="shared" si="15"/>
        <v>60.636942675159233</v>
      </c>
      <c r="F117" s="7">
        <f t="shared" si="16"/>
        <v>6.0636942675159231</v>
      </c>
      <c r="G117" s="3">
        <v>100.4</v>
      </c>
      <c r="H117" s="6">
        <f t="shared" si="17"/>
        <v>2318.2909961783439</v>
      </c>
      <c r="I117" s="3">
        <v>60.5</v>
      </c>
      <c r="J117" s="6">
        <f t="shared" si="18"/>
        <v>1396.9781401273885</v>
      </c>
      <c r="K117" s="7">
        <f t="shared" si="19"/>
        <v>28.863184713375791</v>
      </c>
    </row>
    <row r="118" spans="1:11" x14ac:dyDescent="0.2">
      <c r="A118" s="13">
        <v>117</v>
      </c>
      <c r="B118">
        <v>8</v>
      </c>
      <c r="C118" s="12" t="s">
        <v>18</v>
      </c>
      <c r="D118" s="3">
        <v>110.2</v>
      </c>
      <c r="E118" s="7">
        <f t="shared" si="15"/>
        <v>35.095541401273884</v>
      </c>
      <c r="F118" s="7">
        <f t="shared" si="16"/>
        <v>3.5095541401273884</v>
      </c>
      <c r="G118" s="3">
        <v>100.3</v>
      </c>
      <c r="H118" s="6">
        <f t="shared" si="17"/>
        <v>775.82624968152868</v>
      </c>
      <c r="I118" s="3">
        <v>60.5</v>
      </c>
      <c r="J118" s="6">
        <f t="shared" si="18"/>
        <v>467.97096815286625</v>
      </c>
      <c r="K118" s="7">
        <f t="shared" si="19"/>
        <v>9.6688216560509552</v>
      </c>
    </row>
    <row r="119" spans="1:11" x14ac:dyDescent="0.2">
      <c r="A119" s="14">
        <v>118</v>
      </c>
      <c r="B119">
        <v>8</v>
      </c>
      <c r="C119" s="12" t="s">
        <v>15</v>
      </c>
      <c r="D119" s="3">
        <v>150</v>
      </c>
      <c r="E119" s="7">
        <f t="shared" si="15"/>
        <v>47.770700636942671</v>
      </c>
      <c r="F119" s="7">
        <f t="shared" si="16"/>
        <v>4.7770700636942669</v>
      </c>
      <c r="G119" s="3">
        <v>80.2</v>
      </c>
      <c r="H119" s="6">
        <f t="shared" si="17"/>
        <v>1149.3630573248408</v>
      </c>
      <c r="I119" s="3">
        <v>60.5</v>
      </c>
      <c r="J119" s="6">
        <f t="shared" si="18"/>
        <v>867.03821656050957</v>
      </c>
      <c r="K119" s="7">
        <f t="shared" si="19"/>
        <v>17.914012738853501</v>
      </c>
    </row>
    <row r="120" spans="1:11" x14ac:dyDescent="0.2">
      <c r="A120" s="13">
        <v>119</v>
      </c>
      <c r="B120">
        <v>8</v>
      </c>
      <c r="C120" s="12" t="s">
        <v>11</v>
      </c>
      <c r="D120" s="3">
        <v>180.4</v>
      </c>
      <c r="E120" s="7">
        <f t="shared" si="15"/>
        <v>57.452229299363054</v>
      </c>
      <c r="F120" s="7">
        <f t="shared" si="16"/>
        <v>5.7452229299363058</v>
      </c>
      <c r="G120" s="3">
        <v>120.2</v>
      </c>
      <c r="H120" s="6">
        <f t="shared" si="17"/>
        <v>2491.5974726114655</v>
      </c>
      <c r="I120" s="3">
        <v>90.4</v>
      </c>
      <c r="J120" s="6">
        <f t="shared" si="18"/>
        <v>1873.8802955414017</v>
      </c>
      <c r="K120" s="7">
        <f t="shared" si="19"/>
        <v>25.91095541401274</v>
      </c>
    </row>
    <row r="121" spans="1:11" x14ac:dyDescent="0.2">
      <c r="A121" s="14">
        <v>120</v>
      </c>
      <c r="B121">
        <v>8</v>
      </c>
      <c r="C121" s="12" t="s">
        <v>19</v>
      </c>
      <c r="D121" s="3">
        <v>189</v>
      </c>
      <c r="E121" s="7">
        <f t="shared" si="15"/>
        <v>60.191082802547768</v>
      </c>
      <c r="F121" s="7">
        <f t="shared" si="16"/>
        <v>6.0191082802547768</v>
      </c>
      <c r="G121" s="3">
        <v>140.30000000000001</v>
      </c>
      <c r="H121" s="6">
        <f t="shared" si="17"/>
        <v>3192.1377707006377</v>
      </c>
      <c r="I121" s="3">
        <v>100.2</v>
      </c>
      <c r="J121" s="6">
        <f t="shared" si="18"/>
        <v>2279.7733757961787</v>
      </c>
      <c r="K121" s="7">
        <f t="shared" si="19"/>
        <v>28.440286624203821</v>
      </c>
    </row>
    <row r="122" spans="1:11" x14ac:dyDescent="0.2">
      <c r="A122" s="13">
        <v>121</v>
      </c>
      <c r="B122">
        <v>8</v>
      </c>
      <c r="C122" s="12" t="s">
        <v>20</v>
      </c>
      <c r="D122" s="3">
        <v>190.7</v>
      </c>
      <c r="E122" s="7">
        <f t="shared" si="15"/>
        <v>60.732484076433117</v>
      </c>
      <c r="F122" s="7">
        <f t="shared" si="16"/>
        <v>6.0732484076433115</v>
      </c>
      <c r="G122" s="3">
        <v>149</v>
      </c>
      <c r="H122" s="6">
        <f t="shared" si="17"/>
        <v>3451.342044585987</v>
      </c>
      <c r="I122" s="3">
        <v>75</v>
      </c>
      <c r="J122" s="6">
        <f t="shared" si="18"/>
        <v>1737.2527070063691</v>
      </c>
      <c r="K122" s="7">
        <f t="shared" si="19"/>
        <v>28.954211783439487</v>
      </c>
    </row>
    <row r="123" spans="1:11" x14ac:dyDescent="0.2">
      <c r="A123" s="14">
        <v>122</v>
      </c>
      <c r="B123">
        <v>8</v>
      </c>
      <c r="C123" s="12" t="s">
        <v>18</v>
      </c>
      <c r="D123" s="3">
        <v>140.30000000000001</v>
      </c>
      <c r="E123" s="7">
        <f t="shared" si="15"/>
        <v>44.681528662420384</v>
      </c>
      <c r="F123" s="7">
        <f t="shared" si="16"/>
        <v>4.468152866242038</v>
      </c>
      <c r="G123" s="3">
        <v>122</v>
      </c>
      <c r="H123" s="6">
        <f t="shared" si="17"/>
        <v>1529.5917070063697</v>
      </c>
      <c r="I123" s="3">
        <v>90.1</v>
      </c>
      <c r="J123" s="6">
        <f t="shared" si="18"/>
        <v>1129.6410885350319</v>
      </c>
      <c r="K123" s="7">
        <f t="shared" si="19"/>
        <v>15.672046178343949</v>
      </c>
    </row>
    <row r="124" spans="1:11" x14ac:dyDescent="0.2">
      <c r="A124" s="13">
        <v>123</v>
      </c>
      <c r="B124">
        <v>8</v>
      </c>
      <c r="C124" s="12" t="s">
        <v>19</v>
      </c>
      <c r="D124" s="3">
        <v>67.5</v>
      </c>
      <c r="E124" s="7">
        <f t="shared" si="15"/>
        <v>21.496815286624201</v>
      </c>
      <c r="F124" s="7">
        <f t="shared" si="16"/>
        <v>2.1496815286624202</v>
      </c>
      <c r="G124" s="3">
        <v>130.19999999999999</v>
      </c>
      <c r="H124" s="6">
        <f t="shared" si="17"/>
        <v>377.84952229299358</v>
      </c>
      <c r="I124" s="3">
        <v>90.8</v>
      </c>
      <c r="J124" s="6">
        <f t="shared" si="18"/>
        <v>263.50796178343944</v>
      </c>
      <c r="K124" s="7">
        <f t="shared" si="19"/>
        <v>3.6275875796178338</v>
      </c>
    </row>
    <row r="125" spans="1:11" x14ac:dyDescent="0.2">
      <c r="A125" s="14">
        <v>124</v>
      </c>
      <c r="B125">
        <v>8</v>
      </c>
      <c r="C125" s="12" t="s">
        <v>15</v>
      </c>
      <c r="D125" s="3">
        <v>230</v>
      </c>
      <c r="E125" s="7">
        <f t="shared" si="15"/>
        <v>73.248407643312106</v>
      </c>
      <c r="F125" s="7">
        <f t="shared" si="16"/>
        <v>7.3248407643312108</v>
      </c>
      <c r="G125" s="3">
        <v>140.4</v>
      </c>
      <c r="H125" s="6">
        <f t="shared" si="17"/>
        <v>4730.6751592356695</v>
      </c>
      <c r="I125" s="3">
        <v>70.5</v>
      </c>
      <c r="J125" s="6">
        <f t="shared" si="18"/>
        <v>2375.4458598726119</v>
      </c>
      <c r="K125" s="7">
        <f t="shared" si="19"/>
        <v>42.117834394904463</v>
      </c>
    </row>
    <row r="126" spans="1:11" x14ac:dyDescent="0.2">
      <c r="A126" s="13">
        <v>125</v>
      </c>
      <c r="B126">
        <v>8</v>
      </c>
      <c r="C126" s="12" t="s">
        <v>11</v>
      </c>
      <c r="D126" s="3">
        <v>195</v>
      </c>
      <c r="E126" s="7">
        <f t="shared" si="15"/>
        <v>62.101910828025474</v>
      </c>
      <c r="F126" s="7">
        <f t="shared" si="16"/>
        <v>6.2101910828025471</v>
      </c>
      <c r="G126" s="3">
        <v>113</v>
      </c>
      <c r="H126" s="6">
        <f t="shared" si="17"/>
        <v>2736.8312101910824</v>
      </c>
      <c r="I126" s="3">
        <v>80.5</v>
      </c>
      <c r="J126" s="6">
        <f t="shared" si="18"/>
        <v>1949.6894904458595</v>
      </c>
      <c r="K126" s="7">
        <f t="shared" si="19"/>
        <v>30.274681528662413</v>
      </c>
    </row>
    <row r="127" spans="1:11" x14ac:dyDescent="0.2">
      <c r="A127" s="14">
        <v>126</v>
      </c>
      <c r="B127">
        <v>8</v>
      </c>
      <c r="C127" s="12" t="s">
        <v>12</v>
      </c>
      <c r="D127" s="3">
        <v>345</v>
      </c>
      <c r="E127" s="7">
        <f t="shared" si="15"/>
        <v>109.87261146496814</v>
      </c>
      <c r="F127" s="7">
        <f t="shared" si="16"/>
        <v>10.987261146496815</v>
      </c>
      <c r="G127" s="3">
        <v>80</v>
      </c>
      <c r="H127" s="6">
        <f t="shared" si="17"/>
        <v>6064.9681528662422</v>
      </c>
      <c r="I127" s="3">
        <v>70.3</v>
      </c>
      <c r="J127" s="6">
        <f t="shared" si="18"/>
        <v>5329.5907643312103</v>
      </c>
      <c r="K127" s="7">
        <f t="shared" si="19"/>
        <v>94.765127388535035</v>
      </c>
    </row>
    <row r="128" spans="1:11" x14ac:dyDescent="0.2">
      <c r="A128" s="13">
        <v>127</v>
      </c>
      <c r="B128">
        <v>9</v>
      </c>
      <c r="C128" s="12" t="s">
        <v>18</v>
      </c>
      <c r="D128" s="3">
        <v>250</v>
      </c>
      <c r="E128" s="7">
        <f t="shared" si="15"/>
        <v>79.617834394904449</v>
      </c>
      <c r="F128" s="7">
        <f t="shared" si="16"/>
        <v>7.9617834394904445</v>
      </c>
      <c r="G128" s="3">
        <v>149</v>
      </c>
      <c r="H128" s="6">
        <f t="shared" si="17"/>
        <v>5931.5286624203809</v>
      </c>
      <c r="I128" s="3">
        <v>75</v>
      </c>
      <c r="J128" s="6">
        <f t="shared" si="18"/>
        <v>2985.6687898089167</v>
      </c>
      <c r="K128" s="7">
        <f t="shared" si="19"/>
        <v>49.761146496815272</v>
      </c>
    </row>
    <row r="129" spans="1:33" x14ac:dyDescent="0.2">
      <c r="A129" s="14">
        <v>128</v>
      </c>
      <c r="B129">
        <v>9</v>
      </c>
      <c r="C129" s="12" t="s">
        <v>18</v>
      </c>
      <c r="D129" s="3">
        <v>174</v>
      </c>
      <c r="E129" s="7">
        <f t="shared" si="15"/>
        <v>55.414012738853501</v>
      </c>
      <c r="F129" s="7">
        <f t="shared" si="16"/>
        <v>5.5414012738853504</v>
      </c>
      <c r="G129" s="3">
        <v>122</v>
      </c>
      <c r="H129" s="6">
        <f t="shared" si="17"/>
        <v>2352.6573248407649</v>
      </c>
      <c r="I129" s="3">
        <v>90</v>
      </c>
      <c r="J129" s="6">
        <f t="shared" si="18"/>
        <v>1735.5668789808919</v>
      </c>
      <c r="K129" s="7">
        <f t="shared" si="19"/>
        <v>24.105095541401276</v>
      </c>
    </row>
    <row r="130" spans="1:33" x14ac:dyDescent="0.2">
      <c r="A130" s="13">
        <v>129</v>
      </c>
      <c r="B130">
        <v>9</v>
      </c>
      <c r="C130" s="12" t="s">
        <v>19</v>
      </c>
      <c r="D130" s="3">
        <v>268</v>
      </c>
      <c r="E130" s="7">
        <f t="shared" ref="E130:E150" si="20">D130/3.14</f>
        <v>85.350318471337573</v>
      </c>
      <c r="F130" s="7">
        <f t="shared" ref="F130:F150" si="21">E130/10</f>
        <v>8.535031847133757</v>
      </c>
      <c r="G130" s="3">
        <v>140.30000000000001</v>
      </c>
      <c r="H130" s="6">
        <f t="shared" ref="H130:H150" si="22">K130*G130*0.8</f>
        <v>6418.4122292993625</v>
      </c>
      <c r="I130" s="3">
        <v>30</v>
      </c>
      <c r="J130" s="6">
        <f t="shared" ref="J130:J150" si="23">K130*I130*0.8</f>
        <v>1372.4331210191081</v>
      </c>
      <c r="K130" s="7">
        <f t="shared" ref="K130:K150" si="24">0.25*3.14*F130^2</f>
        <v>57.184713375796164</v>
      </c>
    </row>
    <row r="131" spans="1:33" x14ac:dyDescent="0.2">
      <c r="A131" s="14">
        <v>130</v>
      </c>
      <c r="B131">
        <v>9</v>
      </c>
      <c r="C131" s="12" t="s">
        <v>18</v>
      </c>
      <c r="D131" s="3">
        <v>70.3</v>
      </c>
      <c r="E131" s="7">
        <f t="shared" si="20"/>
        <v>22.38853503184713</v>
      </c>
      <c r="F131" s="7">
        <f t="shared" si="21"/>
        <v>2.2388535031847132</v>
      </c>
      <c r="G131" s="3">
        <v>93</v>
      </c>
      <c r="H131" s="6">
        <f t="shared" si="22"/>
        <v>292.74800636942672</v>
      </c>
      <c r="I131" s="3">
        <v>70.2</v>
      </c>
      <c r="J131" s="6">
        <f t="shared" si="23"/>
        <v>220.97752738853501</v>
      </c>
      <c r="K131" s="7">
        <f t="shared" si="24"/>
        <v>3.9347850318471331</v>
      </c>
    </row>
    <row r="132" spans="1:33" x14ac:dyDescent="0.2">
      <c r="A132" s="13">
        <v>131</v>
      </c>
      <c r="B132">
        <v>9</v>
      </c>
      <c r="C132" s="12" t="s">
        <v>18</v>
      </c>
      <c r="D132" s="3">
        <v>100.5</v>
      </c>
      <c r="E132" s="7">
        <f t="shared" si="20"/>
        <v>32.00636942675159</v>
      </c>
      <c r="F132" s="7">
        <f t="shared" si="21"/>
        <v>3.2006369426751591</v>
      </c>
      <c r="G132" s="3">
        <v>80.599999999999994</v>
      </c>
      <c r="H132" s="6">
        <f t="shared" si="22"/>
        <v>518.52238853503184</v>
      </c>
      <c r="I132" s="3">
        <v>60.7</v>
      </c>
      <c r="J132" s="6">
        <f t="shared" si="23"/>
        <v>390.50011146496814</v>
      </c>
      <c r="K132" s="7">
        <f t="shared" si="24"/>
        <v>8.0416003184713372</v>
      </c>
    </row>
    <row r="133" spans="1:33" x14ac:dyDescent="0.2">
      <c r="A133" s="14">
        <v>132</v>
      </c>
      <c r="B133">
        <v>9</v>
      </c>
      <c r="C133" s="12" t="s">
        <v>18</v>
      </c>
      <c r="D133" s="3">
        <v>190.4</v>
      </c>
      <c r="E133" s="7">
        <f t="shared" si="20"/>
        <v>60.636942675159233</v>
      </c>
      <c r="F133" s="7">
        <f t="shared" si="21"/>
        <v>6.0636942675159231</v>
      </c>
      <c r="G133" s="3">
        <v>100.4</v>
      </c>
      <c r="H133" s="6">
        <f t="shared" si="22"/>
        <v>2318.2909961783439</v>
      </c>
      <c r="I133" s="3">
        <v>60.5</v>
      </c>
      <c r="J133" s="6">
        <f t="shared" si="23"/>
        <v>1396.9781401273885</v>
      </c>
      <c r="K133" s="7">
        <f t="shared" si="24"/>
        <v>28.863184713375791</v>
      </c>
    </row>
    <row r="134" spans="1:33" x14ac:dyDescent="0.2">
      <c r="A134" s="13">
        <v>133</v>
      </c>
      <c r="B134">
        <v>9</v>
      </c>
      <c r="C134" s="12" t="s">
        <v>11</v>
      </c>
      <c r="D134" s="3">
        <v>110.2</v>
      </c>
      <c r="E134" s="7">
        <f t="shared" si="20"/>
        <v>35.095541401273884</v>
      </c>
      <c r="F134" s="7">
        <f t="shared" si="21"/>
        <v>3.5095541401273884</v>
      </c>
      <c r="G134" s="3">
        <v>100.3</v>
      </c>
      <c r="H134" s="6">
        <f t="shared" si="22"/>
        <v>775.82624968152868</v>
      </c>
      <c r="I134" s="3">
        <v>60.5</v>
      </c>
      <c r="J134" s="6">
        <f t="shared" si="23"/>
        <v>467.97096815286625</v>
      </c>
      <c r="K134" s="7">
        <f t="shared" si="24"/>
        <v>9.6688216560509552</v>
      </c>
    </row>
    <row r="135" spans="1:33" x14ac:dyDescent="0.2">
      <c r="A135" s="14">
        <v>134</v>
      </c>
      <c r="B135">
        <v>9</v>
      </c>
      <c r="C135" s="12" t="s">
        <v>19</v>
      </c>
      <c r="D135" s="3">
        <v>150</v>
      </c>
      <c r="E135" s="7">
        <f t="shared" si="20"/>
        <v>47.770700636942671</v>
      </c>
      <c r="F135" s="7">
        <f t="shared" si="21"/>
        <v>4.7770700636942669</v>
      </c>
      <c r="G135" s="3">
        <v>80.2</v>
      </c>
      <c r="H135" s="6">
        <f t="shared" si="22"/>
        <v>1149.3630573248408</v>
      </c>
      <c r="I135" s="3">
        <v>60.5</v>
      </c>
      <c r="J135" s="6">
        <f t="shared" si="23"/>
        <v>867.03821656050957</v>
      </c>
      <c r="K135" s="7">
        <f t="shared" si="24"/>
        <v>17.914012738853501</v>
      </c>
    </row>
    <row r="136" spans="1:33" x14ac:dyDescent="0.2">
      <c r="A136" s="13">
        <v>135</v>
      </c>
      <c r="B136">
        <v>9</v>
      </c>
      <c r="C136" s="12" t="s">
        <v>12</v>
      </c>
      <c r="D136" s="3">
        <v>180.4</v>
      </c>
      <c r="E136" s="7">
        <f t="shared" si="20"/>
        <v>57.452229299363054</v>
      </c>
      <c r="F136" s="7">
        <f t="shared" si="21"/>
        <v>5.7452229299363058</v>
      </c>
      <c r="G136" s="3">
        <v>120.2</v>
      </c>
      <c r="H136" s="6">
        <f t="shared" si="22"/>
        <v>2491.5974726114655</v>
      </c>
      <c r="I136" s="3">
        <v>90.4</v>
      </c>
      <c r="J136" s="6">
        <f t="shared" si="23"/>
        <v>1873.8802955414017</v>
      </c>
      <c r="K136" s="7">
        <f t="shared" si="24"/>
        <v>25.91095541401274</v>
      </c>
    </row>
    <row r="137" spans="1:33" x14ac:dyDescent="0.2">
      <c r="A137" s="14">
        <v>136</v>
      </c>
      <c r="B137">
        <v>10</v>
      </c>
      <c r="C137" s="12" t="s">
        <v>18</v>
      </c>
      <c r="D137" s="3">
        <v>207</v>
      </c>
      <c r="E137" s="7">
        <f t="shared" si="20"/>
        <v>65.923566878980893</v>
      </c>
      <c r="F137" s="7">
        <f t="shared" si="21"/>
        <v>6.5923566878980893</v>
      </c>
      <c r="G137" s="3">
        <v>110.5</v>
      </c>
      <c r="H137" s="6">
        <f t="shared" si="22"/>
        <v>3015.8054140127392</v>
      </c>
      <c r="I137" s="3">
        <v>50.5</v>
      </c>
      <c r="J137" s="6">
        <f t="shared" si="23"/>
        <v>1378.2640127388538</v>
      </c>
      <c r="K137" s="7">
        <f t="shared" si="24"/>
        <v>34.115445859872615</v>
      </c>
    </row>
    <row r="138" spans="1:33" x14ac:dyDescent="0.2">
      <c r="A138" s="13">
        <v>137</v>
      </c>
      <c r="B138">
        <v>10</v>
      </c>
      <c r="C138" s="12" t="s">
        <v>20</v>
      </c>
      <c r="D138" s="3">
        <v>70.3</v>
      </c>
      <c r="E138" s="7">
        <f t="shared" si="20"/>
        <v>22.38853503184713</v>
      </c>
      <c r="F138" s="7">
        <f t="shared" si="21"/>
        <v>2.2388535031847132</v>
      </c>
      <c r="G138" s="3">
        <v>90.3</v>
      </c>
      <c r="H138" s="6">
        <f t="shared" si="22"/>
        <v>284.24887070063687</v>
      </c>
      <c r="I138" s="3">
        <v>50.6</v>
      </c>
      <c r="J138" s="6">
        <f t="shared" si="23"/>
        <v>159.28009808917196</v>
      </c>
      <c r="K138" s="7">
        <f t="shared" si="24"/>
        <v>3.9347850318471331</v>
      </c>
    </row>
    <row r="139" spans="1:33" x14ac:dyDescent="0.2">
      <c r="A139" s="14">
        <v>138</v>
      </c>
      <c r="B139">
        <v>10</v>
      </c>
      <c r="C139" s="12" t="s">
        <v>18</v>
      </c>
      <c r="D139" s="3">
        <v>110</v>
      </c>
      <c r="E139" s="7">
        <f t="shared" si="20"/>
        <v>35.031847133757964</v>
      </c>
      <c r="F139" s="7">
        <f t="shared" si="21"/>
        <v>3.5031847133757963</v>
      </c>
      <c r="G139" s="3">
        <v>100.3</v>
      </c>
      <c r="H139" s="6">
        <f t="shared" si="22"/>
        <v>773.01273885350338</v>
      </c>
      <c r="I139" s="3">
        <v>80.400000000000006</v>
      </c>
      <c r="J139" s="6">
        <f t="shared" si="23"/>
        <v>619.64331210191108</v>
      </c>
      <c r="K139" s="7">
        <f t="shared" si="24"/>
        <v>9.6337579617834415</v>
      </c>
    </row>
    <row r="140" spans="1:33" x14ac:dyDescent="0.2">
      <c r="A140" s="13">
        <v>139</v>
      </c>
      <c r="B140">
        <v>10</v>
      </c>
      <c r="C140" s="12" t="s">
        <v>13</v>
      </c>
      <c r="D140" s="3">
        <v>80.900000000000006</v>
      </c>
      <c r="E140" s="7">
        <f t="shared" si="20"/>
        <v>25.764331210191084</v>
      </c>
      <c r="F140" s="7">
        <f t="shared" si="21"/>
        <v>2.5764331210191083</v>
      </c>
      <c r="G140" s="3">
        <v>80</v>
      </c>
      <c r="H140" s="6">
        <f t="shared" si="22"/>
        <v>333.49350318471335</v>
      </c>
      <c r="I140" s="3">
        <v>65</v>
      </c>
      <c r="J140" s="6">
        <f t="shared" si="23"/>
        <v>270.96347133757962</v>
      </c>
      <c r="K140" s="7">
        <f t="shared" si="24"/>
        <v>5.2108359872611461</v>
      </c>
    </row>
    <row r="141" spans="1:33" x14ac:dyDescent="0.2">
      <c r="A141" s="14">
        <v>140</v>
      </c>
      <c r="B141">
        <v>10</v>
      </c>
      <c r="C141" s="12" t="s">
        <v>18</v>
      </c>
      <c r="D141" s="3">
        <v>100</v>
      </c>
      <c r="E141" s="7">
        <f t="shared" si="20"/>
        <v>31.847133757961782</v>
      </c>
      <c r="F141" s="7">
        <f t="shared" si="21"/>
        <v>3.1847133757961781</v>
      </c>
      <c r="G141" s="3">
        <v>70</v>
      </c>
      <c r="H141" s="6">
        <f t="shared" si="22"/>
        <v>445.85987261146494</v>
      </c>
      <c r="I141" s="3">
        <v>50.9</v>
      </c>
      <c r="J141" s="6">
        <f t="shared" si="23"/>
        <v>324.20382165605088</v>
      </c>
      <c r="K141" s="7">
        <f t="shared" si="24"/>
        <v>7.9617834394904445</v>
      </c>
    </row>
    <row r="142" spans="1:33" x14ac:dyDescent="0.2">
      <c r="A142" s="13">
        <v>141</v>
      </c>
      <c r="B142">
        <v>10</v>
      </c>
      <c r="C142" s="12" t="s">
        <v>14</v>
      </c>
      <c r="D142" s="3">
        <v>105</v>
      </c>
      <c r="E142" s="7">
        <f t="shared" si="20"/>
        <v>33.439490445859875</v>
      </c>
      <c r="F142" s="7">
        <f t="shared" si="21"/>
        <v>3.3439490445859876</v>
      </c>
      <c r="G142" s="3">
        <v>80.3</v>
      </c>
      <c r="H142" s="6">
        <f t="shared" si="22"/>
        <v>563.89012738853523</v>
      </c>
      <c r="I142" s="3">
        <v>70.5</v>
      </c>
      <c r="J142" s="6">
        <f t="shared" si="23"/>
        <v>495.07165605095554</v>
      </c>
      <c r="K142" s="7">
        <f t="shared" si="24"/>
        <v>8.7778662420382183</v>
      </c>
    </row>
    <row r="143" spans="1:33" x14ac:dyDescent="0.2">
      <c r="A143" s="14">
        <v>142</v>
      </c>
      <c r="B143">
        <v>10</v>
      </c>
      <c r="C143" s="12" t="s">
        <v>18</v>
      </c>
      <c r="D143" s="3">
        <v>90.5</v>
      </c>
      <c r="E143" s="7">
        <f t="shared" si="20"/>
        <v>28.821656050955411</v>
      </c>
      <c r="F143" s="7">
        <f t="shared" si="21"/>
        <v>2.8821656050955413</v>
      </c>
      <c r="G143" s="3">
        <v>60.9</v>
      </c>
      <c r="H143" s="6">
        <f t="shared" si="22"/>
        <v>317.69823248407647</v>
      </c>
      <c r="I143" s="3">
        <v>60.5</v>
      </c>
      <c r="J143" s="6">
        <f t="shared" si="23"/>
        <v>315.6115445859873</v>
      </c>
      <c r="K143" s="7">
        <f t="shared" si="24"/>
        <v>6.5208996815286628</v>
      </c>
      <c r="AG143" t="s">
        <v>51</v>
      </c>
    </row>
    <row r="144" spans="1:33" x14ac:dyDescent="0.2">
      <c r="A144" s="13">
        <v>143</v>
      </c>
      <c r="B144">
        <v>10</v>
      </c>
      <c r="C144" s="12" t="s">
        <v>16</v>
      </c>
      <c r="D144" s="3">
        <v>135</v>
      </c>
      <c r="E144" s="7">
        <f t="shared" si="20"/>
        <v>42.993630573248403</v>
      </c>
      <c r="F144" s="7">
        <f t="shared" si="21"/>
        <v>4.2993630573248405</v>
      </c>
      <c r="G144" s="3">
        <v>120.3</v>
      </c>
      <c r="H144" s="6">
        <f t="shared" si="22"/>
        <v>1396.4761146496812</v>
      </c>
      <c r="I144" s="3">
        <v>100.2</v>
      </c>
      <c r="J144" s="6">
        <f t="shared" si="23"/>
        <v>1163.1496815286623</v>
      </c>
      <c r="K144" s="7">
        <f t="shared" si="24"/>
        <v>14.510350318471335</v>
      </c>
    </row>
    <row r="145" spans="1:11" x14ac:dyDescent="0.2">
      <c r="A145" s="14">
        <v>144</v>
      </c>
      <c r="B145">
        <v>10</v>
      </c>
      <c r="C145" s="12" t="s">
        <v>18</v>
      </c>
      <c r="D145" s="3">
        <v>70.599999999999994</v>
      </c>
      <c r="E145" s="7">
        <f t="shared" si="20"/>
        <v>22.484076433121018</v>
      </c>
      <c r="F145" s="7">
        <f t="shared" si="21"/>
        <v>2.2484076433121016</v>
      </c>
      <c r="G145" s="3">
        <v>80.5</v>
      </c>
      <c r="H145" s="6">
        <f t="shared" si="22"/>
        <v>255.56750318471333</v>
      </c>
      <c r="I145" s="3">
        <v>79</v>
      </c>
      <c r="J145" s="6">
        <f t="shared" si="23"/>
        <v>250.80537579617828</v>
      </c>
      <c r="K145" s="7">
        <f t="shared" si="24"/>
        <v>3.9684394904458586</v>
      </c>
    </row>
    <row r="146" spans="1:11" x14ac:dyDescent="0.2">
      <c r="A146" s="13">
        <v>145</v>
      </c>
      <c r="B146">
        <v>10</v>
      </c>
      <c r="C146" s="12" t="s">
        <v>18</v>
      </c>
      <c r="D146" s="3">
        <v>90.5</v>
      </c>
      <c r="E146" s="7">
        <f t="shared" si="20"/>
        <v>28.821656050955411</v>
      </c>
      <c r="F146" s="7">
        <f t="shared" si="21"/>
        <v>2.8821656050955413</v>
      </c>
      <c r="G146" s="3">
        <v>70.900000000000006</v>
      </c>
      <c r="H146" s="6">
        <f t="shared" si="22"/>
        <v>369.86542993630582</v>
      </c>
      <c r="I146" s="3">
        <v>60.5</v>
      </c>
      <c r="J146" s="6">
        <f t="shared" si="23"/>
        <v>315.6115445859873</v>
      </c>
      <c r="K146" s="7">
        <f t="shared" si="24"/>
        <v>6.5208996815286628</v>
      </c>
    </row>
    <row r="147" spans="1:11" x14ac:dyDescent="0.2">
      <c r="A147" s="14">
        <v>146</v>
      </c>
      <c r="B147">
        <v>10</v>
      </c>
      <c r="C147" s="12" t="s">
        <v>18</v>
      </c>
      <c r="D147" s="3">
        <v>100.3</v>
      </c>
      <c r="E147" s="7">
        <f t="shared" si="20"/>
        <v>31.942675159235666</v>
      </c>
      <c r="F147" s="7">
        <f t="shared" si="21"/>
        <v>3.1942675159235665</v>
      </c>
      <c r="G147" s="3">
        <v>140.4</v>
      </c>
      <c r="H147" s="6">
        <f t="shared" si="22"/>
        <v>899.64116942675162</v>
      </c>
      <c r="I147" s="3">
        <v>70.3</v>
      </c>
      <c r="J147" s="6">
        <f t="shared" si="23"/>
        <v>450.46135477706997</v>
      </c>
      <c r="K147" s="7">
        <f t="shared" si="24"/>
        <v>8.0096257961783426</v>
      </c>
    </row>
    <row r="148" spans="1:11" x14ac:dyDescent="0.2">
      <c r="A148" s="13">
        <v>147</v>
      </c>
      <c r="B148">
        <v>10</v>
      </c>
      <c r="C148" s="12" t="s">
        <v>15</v>
      </c>
      <c r="D148" s="3">
        <v>98.1</v>
      </c>
      <c r="E148" s="7">
        <f t="shared" si="20"/>
        <v>31.242038216560506</v>
      </c>
      <c r="F148" s="7">
        <f t="shared" si="21"/>
        <v>3.1242038216560504</v>
      </c>
      <c r="G148" s="3">
        <v>150</v>
      </c>
      <c r="H148" s="6">
        <f t="shared" si="22"/>
        <v>919.45318471337544</v>
      </c>
      <c r="I148" s="3">
        <v>90</v>
      </c>
      <c r="J148" s="6">
        <f t="shared" si="23"/>
        <v>551.67191082802526</v>
      </c>
      <c r="K148" s="7">
        <f t="shared" si="24"/>
        <v>7.6621098726114623</v>
      </c>
    </row>
    <row r="149" spans="1:11" x14ac:dyDescent="0.2">
      <c r="A149" s="14">
        <v>148</v>
      </c>
      <c r="B149">
        <v>10</v>
      </c>
      <c r="C149" s="12" t="s">
        <v>11</v>
      </c>
      <c r="D149" s="3">
        <v>140.30000000000001</v>
      </c>
      <c r="E149" s="7">
        <f t="shared" si="20"/>
        <v>44.681528662420384</v>
      </c>
      <c r="F149" s="7">
        <f t="shared" si="21"/>
        <v>4.468152866242038</v>
      </c>
      <c r="G149" s="3">
        <v>60.3</v>
      </c>
      <c r="H149" s="6">
        <f t="shared" si="22"/>
        <v>756.01950764331207</v>
      </c>
      <c r="I149" s="3">
        <v>50.6</v>
      </c>
      <c r="J149" s="6">
        <f t="shared" si="23"/>
        <v>634.40442929936307</v>
      </c>
      <c r="K149" s="7">
        <f t="shared" si="24"/>
        <v>15.672046178343949</v>
      </c>
    </row>
    <row r="150" spans="1:11" x14ac:dyDescent="0.2">
      <c r="A150" s="13">
        <v>149</v>
      </c>
      <c r="B150">
        <v>10</v>
      </c>
      <c r="C150" s="12" t="s">
        <v>19</v>
      </c>
      <c r="D150" s="3">
        <v>100.7</v>
      </c>
      <c r="E150" s="7">
        <f t="shared" si="20"/>
        <v>32.070063694267517</v>
      </c>
      <c r="F150" s="7">
        <f t="shared" si="21"/>
        <v>3.2070063694267517</v>
      </c>
      <c r="G150" s="3">
        <v>131</v>
      </c>
      <c r="H150" s="6">
        <f t="shared" si="22"/>
        <v>846.11731847133763</v>
      </c>
      <c r="I150" s="3">
        <v>92</v>
      </c>
      <c r="J150" s="6">
        <f t="shared" si="23"/>
        <v>594.21979617834393</v>
      </c>
      <c r="K150" s="7">
        <f t="shared" si="24"/>
        <v>8.0736385350318471</v>
      </c>
    </row>
    <row r="151" spans="1:11" x14ac:dyDescent="0.2">
      <c r="K151" s="10"/>
    </row>
    <row r="164" spans="19:27" x14ac:dyDescent="0.2">
      <c r="AA164" s="10"/>
    </row>
    <row r="165" spans="19:27" x14ac:dyDescent="0.2">
      <c r="S165" s="10"/>
    </row>
    <row r="190" spans="20:20" x14ac:dyDescent="0.2">
      <c r="T190" t="s">
        <v>48</v>
      </c>
    </row>
  </sheetData>
  <sortState xmlns:xlrd2="http://schemas.microsoft.com/office/spreadsheetml/2017/richdata2" ref="A2:K150">
    <sortCondition ref="A1:A15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E391A-CB3B-C24D-B03C-7C4ECF2C125C}">
  <dimension ref="A1:U12"/>
  <sheetViews>
    <sheetView tabSelected="1" workbookViewId="0">
      <selection activeCell="H22" sqref="H22"/>
    </sheetView>
  </sheetViews>
  <sheetFormatPr baseColWidth="10" defaultRowHeight="15" x14ac:dyDescent="0.2"/>
  <sheetData>
    <row r="1" spans="1:21" x14ac:dyDescent="0.2">
      <c r="A1" s="1" t="s">
        <v>0</v>
      </c>
      <c r="B1" s="1" t="s">
        <v>21</v>
      </c>
      <c r="C1" s="1" t="s">
        <v>2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10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52</v>
      </c>
      <c r="T1" s="1" t="s">
        <v>50</v>
      </c>
      <c r="U1" s="1" t="s">
        <v>53</v>
      </c>
    </row>
    <row r="2" spans="1:21" x14ac:dyDescent="0.2">
      <c r="A2" s="15">
        <v>1</v>
      </c>
      <c r="B2" s="16" t="s">
        <v>13</v>
      </c>
      <c r="C2" s="17" t="s">
        <v>41</v>
      </c>
      <c r="D2" s="15">
        <v>3</v>
      </c>
      <c r="E2" s="15">
        <v>4</v>
      </c>
      <c r="F2" s="15">
        <f>D2/10</f>
        <v>0.3</v>
      </c>
      <c r="G2" s="18">
        <f>(F2/F$12)*100</f>
        <v>5.3571428571428559</v>
      </c>
      <c r="H2" s="15">
        <f>E2/0.4</f>
        <v>10</v>
      </c>
      <c r="I2" s="18">
        <f>(H2/H$12)*100</f>
        <v>2.6845637583892619</v>
      </c>
      <c r="J2" s="18">
        <f>M2/0.4</f>
        <v>84.45300557324839</v>
      </c>
      <c r="K2" s="18">
        <f>J2/J$12*100</f>
        <v>0.56653646191591089</v>
      </c>
      <c r="L2" s="18">
        <f>G2+I2+K2</f>
        <v>8.6082430774480283</v>
      </c>
      <c r="M2" s="18">
        <f>Sheet1!K55+Sheet1!K102+Sheet1!K103+Sheet1!K140</f>
        <v>33.78120222929936</v>
      </c>
      <c r="N2" s="18">
        <f>E2/E$12</f>
        <v>2.6845637583892617E-2</v>
      </c>
      <c r="O2" s="18">
        <f>LN(N2)</f>
        <v>-3.6176519448255684</v>
      </c>
      <c r="P2" s="18">
        <f>-N2*O2</f>
        <v>9.7118173015451503E-2</v>
      </c>
      <c r="Q2" s="26">
        <f>LN(E12)</f>
        <v>5.0039463059454592</v>
      </c>
      <c r="R2" s="26">
        <f>(15-1)/Q2</f>
        <v>2.7977918115080178</v>
      </c>
      <c r="S2" s="32">
        <f>LN(A11)</f>
        <v>2.3025850929940459</v>
      </c>
      <c r="T2" s="33">
        <f>P12/S2</f>
        <v>0.74275966102256563</v>
      </c>
      <c r="U2" s="24">
        <f>N2^2</f>
        <v>7.2068825728570786E-4</v>
      </c>
    </row>
    <row r="3" spans="1:21" x14ac:dyDescent="0.2">
      <c r="A3" s="15">
        <v>2</v>
      </c>
      <c r="B3" s="16" t="s">
        <v>11</v>
      </c>
      <c r="C3" s="17" t="s">
        <v>44</v>
      </c>
      <c r="D3" s="15">
        <v>6</v>
      </c>
      <c r="E3" s="15">
        <v>8</v>
      </c>
      <c r="F3" s="15">
        <f>D3/10</f>
        <v>0.6</v>
      </c>
      <c r="G3" s="18">
        <f>(F3/F$12)*100</f>
        <v>10.714285714285712</v>
      </c>
      <c r="H3" s="15">
        <f>E3/0.4</f>
        <v>20</v>
      </c>
      <c r="I3" s="18">
        <f>(H3/H$12)*100</f>
        <v>5.3691275167785237</v>
      </c>
      <c r="J3" s="18">
        <f>M3/0.4</f>
        <v>381.16100716560499</v>
      </c>
      <c r="K3" s="18">
        <f>J3/J$12*100</f>
        <v>2.5569440300453836</v>
      </c>
      <c r="L3" s="18">
        <f>G3+I3+K3</f>
        <v>18.640357261109617</v>
      </c>
      <c r="M3" s="18">
        <f>Sheet1!K11+Sheet1!K41+Sheet1!K43+Sheet1!K49+Sheet1!K120+Sheet1!K126+Sheet1!K134+Sheet1!K149</f>
        <v>152.46440286624201</v>
      </c>
      <c r="N3" s="18">
        <f>E3/E$12</f>
        <v>5.3691275167785234E-2</v>
      </c>
      <c r="O3" s="18">
        <f>LN(N3)</f>
        <v>-2.9245047642656234</v>
      </c>
      <c r="P3" s="18">
        <f>-N3*O3</f>
        <v>0.15702039002768448</v>
      </c>
      <c r="Q3" s="27"/>
      <c r="R3" s="27"/>
      <c r="S3" s="32"/>
      <c r="T3" s="33"/>
      <c r="U3" s="24">
        <f>N3^2</f>
        <v>2.8827530291428314E-3</v>
      </c>
    </row>
    <row r="4" spans="1:21" x14ac:dyDescent="0.2">
      <c r="A4" s="15">
        <v>3</v>
      </c>
      <c r="B4" s="16" t="s">
        <v>15</v>
      </c>
      <c r="C4" s="17" t="s">
        <v>49</v>
      </c>
      <c r="D4" s="15">
        <v>6</v>
      </c>
      <c r="E4" s="15">
        <v>7</v>
      </c>
      <c r="F4" s="15">
        <f>D4/10</f>
        <v>0.6</v>
      </c>
      <c r="G4" s="18">
        <f>(F4/F$12)*100</f>
        <v>10.714285714285712</v>
      </c>
      <c r="H4" s="15">
        <f>E4/0.4</f>
        <v>17.5</v>
      </c>
      <c r="I4" s="18">
        <f>(H4/H$12)*100</f>
        <v>4.6979865771812079</v>
      </c>
      <c r="J4" s="18">
        <f>M4/0.4</f>
        <v>306.35073646496812</v>
      </c>
      <c r="K4" s="18">
        <f>J4/J$12*100</f>
        <v>2.0550939681082672</v>
      </c>
      <c r="L4" s="18">
        <f>G4+I4+K4</f>
        <v>17.467366259575186</v>
      </c>
      <c r="M4" s="18">
        <f>Sheet1!K10+Sheet1!K17+Sheet1!K40+Sheet1!K59+Sheet1!K119+Sheet1!K125+Sheet1!K148</f>
        <v>122.54029458598725</v>
      </c>
      <c r="N4" s="18">
        <f>E4/E$12</f>
        <v>4.6979865771812082E-2</v>
      </c>
      <c r="O4" s="18">
        <f>LN(N4)</f>
        <v>-3.0580361568901457</v>
      </c>
      <c r="P4" s="18">
        <f>-N4*O4</f>
        <v>0.14366612817604713</v>
      </c>
      <c r="Q4" s="27"/>
      <c r="R4" s="27"/>
      <c r="S4" s="32"/>
      <c r="T4" s="33"/>
      <c r="U4" s="24">
        <f>N4^2</f>
        <v>2.2071077879374803E-3</v>
      </c>
    </row>
    <row r="5" spans="1:21" x14ac:dyDescent="0.2">
      <c r="A5" s="15">
        <v>4</v>
      </c>
      <c r="B5" s="16" t="s">
        <v>17</v>
      </c>
      <c r="C5" s="11" t="s">
        <v>39</v>
      </c>
      <c r="D5" s="15">
        <v>2</v>
      </c>
      <c r="E5" s="15">
        <v>5</v>
      </c>
      <c r="F5" s="15">
        <f>D5/10</f>
        <v>0.2</v>
      </c>
      <c r="G5" s="18">
        <f>(F5/F$12)*100</f>
        <v>3.5714285714285712</v>
      </c>
      <c r="H5" s="15">
        <f>E5/0.4</f>
        <v>12.5</v>
      </c>
      <c r="I5" s="18">
        <f>(H5/H$12)*100</f>
        <v>3.3557046979865772</v>
      </c>
      <c r="J5" s="18">
        <f>M5/0.4</f>
        <v>438.7255971337579</v>
      </c>
      <c r="K5" s="18">
        <f>J5/J$12*100</f>
        <v>2.9431048174659313</v>
      </c>
      <c r="L5" s="18">
        <f>G5+I5+K5</f>
        <v>9.8702380868810806</v>
      </c>
      <c r="M5" s="18">
        <f>Sheet1!K3+Sheet1!K4+Sheet1!K18+Sheet1!K19+Sheet1!K20</f>
        <v>175.49023885350317</v>
      </c>
      <c r="N5" s="18">
        <f>E5/E$12</f>
        <v>3.3557046979865772E-2</v>
      </c>
      <c r="O5" s="18">
        <f>LN(N5)</f>
        <v>-3.3945083935113587</v>
      </c>
      <c r="P5" s="18">
        <f>-N5*O5</f>
        <v>0.11390967763460935</v>
      </c>
      <c r="Q5" s="27"/>
      <c r="R5" s="27"/>
      <c r="S5" s="32"/>
      <c r="T5" s="33"/>
      <c r="U5" s="24">
        <f>N5^2</f>
        <v>1.1260754020089186E-3</v>
      </c>
    </row>
    <row r="6" spans="1:21" x14ac:dyDescent="0.2">
      <c r="A6" s="15">
        <v>5</v>
      </c>
      <c r="B6" s="16" t="s">
        <v>16</v>
      </c>
      <c r="C6" s="19" t="s">
        <v>45</v>
      </c>
      <c r="D6" s="15">
        <v>3</v>
      </c>
      <c r="E6" s="15">
        <v>3</v>
      </c>
      <c r="F6" s="15">
        <f>D6/10</f>
        <v>0.3</v>
      </c>
      <c r="G6" s="18">
        <f>(F6/F$12)*100</f>
        <v>5.3571428571428559</v>
      </c>
      <c r="H6" s="15">
        <f>E6/0.4</f>
        <v>7.5</v>
      </c>
      <c r="I6" s="18">
        <f>(H6/H$12)*100</f>
        <v>2.0134228187919461</v>
      </c>
      <c r="J6" s="18">
        <f>M6/0.4</f>
        <v>309.46457006369428</v>
      </c>
      <c r="K6" s="18">
        <f>J6/J$12*100</f>
        <v>2.0759825114826906</v>
      </c>
      <c r="L6" s="18">
        <f>G6+I6+K6</f>
        <v>9.446548187417493</v>
      </c>
      <c r="M6" s="18">
        <f>Sheet1!K36+Sheet1!K115+Sheet1!K144</f>
        <v>123.78582802547771</v>
      </c>
      <c r="N6" s="18">
        <f>E6/E$12</f>
        <v>2.0134228187919462E-2</v>
      </c>
      <c r="O6" s="18">
        <f>LN(N6)</f>
        <v>-3.9053340172773496</v>
      </c>
      <c r="P6" s="18">
        <f>-N6*O6</f>
        <v>7.8630886253906365E-2</v>
      </c>
      <c r="Q6" s="27"/>
      <c r="R6" s="27"/>
      <c r="S6" s="32"/>
      <c r="T6" s="33"/>
      <c r="U6" s="24">
        <f>N6^2</f>
        <v>4.0538714472321063E-4</v>
      </c>
    </row>
    <row r="7" spans="1:21" x14ac:dyDescent="0.2">
      <c r="A7" s="15">
        <v>6</v>
      </c>
      <c r="B7" s="16" t="s">
        <v>18</v>
      </c>
      <c r="C7" s="17" t="s">
        <v>42</v>
      </c>
      <c r="D7" s="15">
        <v>10</v>
      </c>
      <c r="E7" s="15">
        <v>65</v>
      </c>
      <c r="F7" s="15">
        <f>D7/10</f>
        <v>1</v>
      </c>
      <c r="G7" s="18">
        <f>(F7/F$12)*100</f>
        <v>17.857142857142854</v>
      </c>
      <c r="H7" s="15">
        <f>E7/0.4</f>
        <v>162.5</v>
      </c>
      <c r="I7" s="18">
        <f>(H7/H$12)*100</f>
        <v>43.624161073825505</v>
      </c>
      <c r="J7" s="18">
        <f>M7/0.4</f>
        <v>6197.3627786624183</v>
      </c>
      <c r="K7" s="18">
        <f>J7/J$12*100</f>
        <v>41.57379548543777</v>
      </c>
      <c r="L7" s="18">
        <f>G7+I7+K7</f>
        <v>103.05509941640614</v>
      </c>
      <c r="M7" s="18">
        <f>SUBTOTAL(9, Sheet1!K2:K147)</f>
        <v>2478.9451114649673</v>
      </c>
      <c r="N7" s="18">
        <f>E7/E$12</f>
        <v>0.43624161073825501</v>
      </c>
      <c r="O7" s="18">
        <f>LN(N7)</f>
        <v>-0.82955903604982206</v>
      </c>
      <c r="P7" s="18">
        <f>-N7*O7</f>
        <v>0.36188817008884855</v>
      </c>
      <c r="Q7" s="27"/>
      <c r="R7" s="27"/>
      <c r="S7" s="32"/>
      <c r="T7" s="33"/>
      <c r="U7" s="24">
        <f>N7^2</f>
        <v>0.19030674293950722</v>
      </c>
    </row>
    <row r="8" spans="1:21" x14ac:dyDescent="0.2">
      <c r="A8" s="15">
        <v>7</v>
      </c>
      <c r="B8" s="16" t="s">
        <v>19</v>
      </c>
      <c r="C8" s="17" t="s">
        <v>46</v>
      </c>
      <c r="D8" s="15">
        <v>10</v>
      </c>
      <c r="E8" s="15">
        <v>35</v>
      </c>
      <c r="F8" s="15">
        <f>D8/10</f>
        <v>1</v>
      </c>
      <c r="G8" s="18">
        <f>(F8/F$12)*100</f>
        <v>17.857142857142854</v>
      </c>
      <c r="H8" s="15">
        <f>E8/0.4</f>
        <v>87.5</v>
      </c>
      <c r="I8" s="18">
        <f>(H8/H$12)*100</f>
        <v>23.48993288590604</v>
      </c>
      <c r="J8" s="18">
        <f>M8/0.4</f>
        <v>6275.8822651273858</v>
      </c>
      <c r="K8" s="18">
        <f>J8/J$12*100</f>
        <v>42.100528095501417</v>
      </c>
      <c r="L8" s="18">
        <f>G8+I8+K8</f>
        <v>83.447603838550307</v>
      </c>
      <c r="M8" s="18">
        <f>SUBTOTAL(9, Sheet1!K2:K150)</f>
        <v>2510.3529060509545</v>
      </c>
      <c r="N8" s="18">
        <f>E8/E$12</f>
        <v>0.2348993288590604</v>
      </c>
      <c r="O8" s="18">
        <f>LN(N8)</f>
        <v>-1.4485982444560455</v>
      </c>
      <c r="P8" s="18">
        <f>-N8*O8</f>
        <v>0.34027475540913821</v>
      </c>
      <c r="Q8" s="27"/>
      <c r="R8" s="27"/>
      <c r="S8" s="32"/>
      <c r="T8" s="33"/>
      <c r="U8" s="24">
        <f>N8^2</f>
        <v>5.5177694698437002E-2</v>
      </c>
    </row>
    <row r="9" spans="1:21" x14ac:dyDescent="0.2">
      <c r="A9" s="15">
        <v>8</v>
      </c>
      <c r="B9" s="16" t="s">
        <v>37</v>
      </c>
      <c r="C9" s="20" t="s">
        <v>43</v>
      </c>
      <c r="D9" s="15">
        <v>5</v>
      </c>
      <c r="E9" s="15">
        <v>8</v>
      </c>
      <c r="F9" s="15">
        <f>D9/10</f>
        <v>0.5</v>
      </c>
      <c r="G9" s="18">
        <f>(F9/F$12)*100</f>
        <v>8.928571428571427</v>
      </c>
      <c r="H9" s="15">
        <f>E9/0.4</f>
        <v>20</v>
      </c>
      <c r="I9" s="18">
        <f>(H9/H$12)*100</f>
        <v>5.3691275167785237</v>
      </c>
      <c r="J9" s="18">
        <f>M9/0.4</f>
        <v>310.2117237261146</v>
      </c>
      <c r="K9" s="18">
        <f>J9/J$12*100</f>
        <v>2.0809946456221677</v>
      </c>
      <c r="L9" s="18">
        <f>G9+I9+K9</f>
        <v>16.378693590972119</v>
      </c>
      <c r="M9" s="18">
        <f>Sheet1!K7+Sheet1!K53+Sheet1!K58+Sheet1!K98+Sheet1!K99+Sheet1!K100+Sheet1!K122+Sheet1!K138</f>
        <v>124.08468949044584</v>
      </c>
      <c r="N9" s="18">
        <f>E9/E$12</f>
        <v>5.3691275167785234E-2</v>
      </c>
      <c r="O9" s="18">
        <f>LN(N9)</f>
        <v>-2.9245047642656234</v>
      </c>
      <c r="P9" s="18">
        <f>-N9*O9</f>
        <v>0.15702039002768448</v>
      </c>
      <c r="Q9" s="27"/>
      <c r="R9" s="27"/>
      <c r="S9" s="32"/>
      <c r="T9" s="33"/>
      <c r="U9" s="24">
        <f>N9^2</f>
        <v>2.8827530291428314E-3</v>
      </c>
    </row>
    <row r="10" spans="1:21" x14ac:dyDescent="0.2">
      <c r="A10" s="15">
        <v>9</v>
      </c>
      <c r="B10" s="16" t="s">
        <v>38</v>
      </c>
      <c r="C10" s="20" t="s">
        <v>47</v>
      </c>
      <c r="D10" s="15">
        <v>9</v>
      </c>
      <c r="E10" s="15">
        <v>12</v>
      </c>
      <c r="F10" s="15">
        <f>D10/10</f>
        <v>0.9</v>
      </c>
      <c r="G10" s="18">
        <f>(F10/F$12)*100</f>
        <v>16.071428571428569</v>
      </c>
      <c r="H10" s="15">
        <f>E10/0.4</f>
        <v>30</v>
      </c>
      <c r="I10" s="18">
        <f>(H10/H$12)*100</f>
        <v>8.0536912751677843</v>
      </c>
      <c r="J10" s="18">
        <f>M10/0.4</f>
        <v>559.39576035031848</v>
      </c>
      <c r="K10" s="18">
        <f>J10/J$12*100</f>
        <v>3.752596994369354</v>
      </c>
      <c r="L10" s="18">
        <f>G10+I10+K10</f>
        <v>27.877716840965711</v>
      </c>
      <c r="M10" s="18">
        <f>Sheet1!K12+Sheet1!K24+Sheet1!K33+Sheet1!K42+Sheet1!K51+Sheet1!K79+Sheet1!K80+Sheet1!K101+Sheet1!K108+Sheet1!K109+Sheet1!K127+Sheet1!K136</f>
        <v>223.75830414012739</v>
      </c>
      <c r="N10" s="18">
        <f>E10/E$12</f>
        <v>8.0536912751677847E-2</v>
      </c>
      <c r="O10" s="18">
        <f>LN(N10)</f>
        <v>-2.5190396561574588</v>
      </c>
      <c r="P10" s="18">
        <f>-N10*O10</f>
        <v>0.20287567700596984</v>
      </c>
      <c r="Q10" s="27"/>
      <c r="R10" s="27"/>
      <c r="S10" s="32"/>
      <c r="T10" s="33"/>
      <c r="U10" s="24">
        <f>N10^2</f>
        <v>6.4861943155713701E-3</v>
      </c>
    </row>
    <row r="11" spans="1:21" x14ac:dyDescent="0.2">
      <c r="A11" s="15">
        <v>10</v>
      </c>
      <c r="B11" s="16" t="s">
        <v>14</v>
      </c>
      <c r="C11" s="17" t="s">
        <v>40</v>
      </c>
      <c r="D11" s="15">
        <v>2</v>
      </c>
      <c r="E11" s="15">
        <v>2</v>
      </c>
      <c r="F11" s="15">
        <f>D11/10</f>
        <v>0.2</v>
      </c>
      <c r="G11" s="18">
        <f>(F11/F$12)*100</f>
        <v>3.5714285714285712</v>
      </c>
      <c r="H11" s="15">
        <f>E11/0.4</f>
        <v>5</v>
      </c>
      <c r="I11" s="18">
        <f>(H11/H$12)*100</f>
        <v>1.3422818791946309</v>
      </c>
      <c r="J11" s="18">
        <f>M11/0.4</f>
        <v>43.889331210191088</v>
      </c>
      <c r="K11" s="18">
        <f>J11/J$12*100</f>
        <v>0.29442299005109074</v>
      </c>
      <c r="L11" s="18">
        <f>G11+I11+K11</f>
        <v>5.2081334406742927</v>
      </c>
      <c r="M11" s="18">
        <f>Sheet1!K57+Sheet1!K142</f>
        <v>17.555732484076437</v>
      </c>
      <c r="N11" s="18">
        <f>E11/E$12</f>
        <v>1.3422818791946308E-2</v>
      </c>
      <c r="O11" s="18">
        <f>LN(N11)</f>
        <v>-4.3107991253855138</v>
      </c>
      <c r="P11" s="18">
        <f>-N11*O11</f>
        <v>5.7863075508530384E-2</v>
      </c>
      <c r="Q11" s="27"/>
      <c r="R11" s="27"/>
      <c r="S11" s="32"/>
      <c r="T11" s="33"/>
      <c r="U11" s="24">
        <f>N11^2</f>
        <v>1.8017206432142696E-4</v>
      </c>
    </row>
    <row r="12" spans="1:21" x14ac:dyDescent="0.2">
      <c r="A12" s="29" t="s">
        <v>36</v>
      </c>
      <c r="B12" s="30"/>
      <c r="C12" s="31"/>
      <c r="D12" s="22">
        <f>SUM(D2:D11)</f>
        <v>56</v>
      </c>
      <c r="E12" s="22">
        <f>SUM(E2:E11)</f>
        <v>149</v>
      </c>
      <c r="F12" s="22">
        <f>SUM(F2:F11)</f>
        <v>5.6000000000000005</v>
      </c>
      <c r="G12" s="22">
        <f>SUM(G2:G11)</f>
        <v>99.999999999999986</v>
      </c>
      <c r="H12" s="22">
        <f>SUM(H2:H11)</f>
        <v>372.5</v>
      </c>
      <c r="I12" s="22">
        <f>SUM(I2:I11)</f>
        <v>99.999999999999986</v>
      </c>
      <c r="J12" s="23">
        <f>SUM(J2:J11)</f>
        <v>14906.896775477704</v>
      </c>
      <c r="K12" s="22">
        <f>SUM(K2:K11)</f>
        <v>99.999999999999986</v>
      </c>
      <c r="L12" s="21">
        <f>SUM(L2:L11)</f>
        <v>300.00000000000006</v>
      </c>
      <c r="M12" s="21">
        <f>SUM(M2:M11)</f>
        <v>5962.7587101910813</v>
      </c>
      <c r="N12" s="21">
        <f>SUM(N2:N11)</f>
        <v>1</v>
      </c>
      <c r="O12" s="21">
        <f>SUM(O2:O11)</f>
        <v>-28.932536103084516</v>
      </c>
      <c r="P12" s="21">
        <f>SUM(P2:P11)</f>
        <v>1.7102673231478702</v>
      </c>
      <c r="Q12" s="28"/>
      <c r="R12" s="28"/>
      <c r="S12" s="32"/>
      <c r="T12" s="33"/>
      <c r="U12" s="25">
        <f>SUM(U2:U11)</f>
        <v>0.26237556866807799</v>
      </c>
    </row>
  </sheetData>
  <mergeCells count="5">
    <mergeCell ref="Q2:Q12"/>
    <mergeCell ref="R2:R12"/>
    <mergeCell ref="A12:C12"/>
    <mergeCell ref="S2:S12"/>
    <mergeCell ref="T2:T12"/>
  </mergeCells>
  <hyperlinks>
    <hyperlink ref="C5" r:id="rId1" display="http://www.eol.org/pages/5460538" xr:uid="{9021B524-5776-4540-AAFA-4B83B7671F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Reviewer</cp:lastModifiedBy>
  <dcterms:created xsi:type="dcterms:W3CDTF">2022-10-24T22:43:03Z</dcterms:created>
  <dcterms:modified xsi:type="dcterms:W3CDTF">2025-07-20T02:42:39Z</dcterms:modified>
</cp:coreProperties>
</file>