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102\"/>
    </mc:Choice>
  </mc:AlternateContent>
  <xr:revisionPtr revIDLastSave="36" documentId="13_ncr:1_{0EDC7409-CAB4-4E44-9F5B-AA7BDF4E4569}" xr6:coauthVersionLast="36" xr6:coauthVersionMax="36" xr10:uidLastSave="{8CECCA82-1BB8-49D4-9D35-BD6301C5B938}"/>
  <bookViews>
    <workbookView xWindow="0" yWindow="0" windowWidth="28800" windowHeight="11850" activeTab="2" xr2:uid="{2E34C9EB-E42E-4F0F-BF6A-AC579F5A6346}"/>
  </bookViews>
  <sheets>
    <sheet name="工作表1" sheetId="1" r:id="rId1"/>
    <sheet name="three assets" sheetId="2" r:id="rId2"/>
    <sheet name="Sheet1" sheetId="3" r:id="rId3"/>
  </sheets>
  <definedNames>
    <definedName name="e">Sheet1!$O$61:$O$63</definedName>
    <definedName name="solver_adj" localSheetId="2" hidden="1">Sheet1!$C$83:$E$83</definedName>
    <definedName name="solver_adj" localSheetId="1" hidden="1">'three assets'!$C$83:$E$83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Sheet1!$I$83</definedName>
    <definedName name="solver_lhs1" localSheetId="1" hidden="1">'three assets'!$H$83</definedName>
    <definedName name="solver_lhs2" localSheetId="2" hidden="1">Sheet1!$I$83</definedName>
    <definedName name="solver_lhs2" localSheetId="1" hidden="1">'three assets'!$I$83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1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Sheet1!$J$83</definedName>
    <definedName name="solver_opt" localSheetId="1" hidden="1">'three assets'!$F$83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2</definedName>
    <definedName name="solver_rel1" localSheetId="1" hidden="1">2</definedName>
    <definedName name="solver_rel2" localSheetId="2" hidden="1">2</definedName>
    <definedName name="solver_rel2" localSheetId="1" hidden="1">2</definedName>
    <definedName name="solver_rhs1" localSheetId="2" hidden="1">1</definedName>
    <definedName name="solver_rhs1" localSheetId="1" hidden="1">+'three assets'!$B$82</definedName>
    <definedName name="solver_rhs2" localSheetId="2" hidden="1">1</definedName>
    <definedName name="solver_rhs2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V">Sheet1!$Q$61:$S$63</definedName>
    <definedName name="x">Sheet1!$N$61:$N$63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3" i="3" l="1" a="1"/>
  <c r="H83" i="3" s="1"/>
  <c r="G83" i="3"/>
  <c r="F83" i="3" a="1"/>
  <c r="F83" i="3"/>
  <c r="B80" i="3"/>
  <c r="S73" i="3" l="1" a="1"/>
  <c r="S74" i="3" s="1"/>
  <c r="P67" i="3" a="1"/>
  <c r="P67" i="3" s="1"/>
  <c r="P69" i="3" s="1"/>
  <c r="T66" i="3" s="1" a="1"/>
  <c r="T66" i="3" s="1"/>
  <c r="P68" i="3" a="1"/>
  <c r="P68" i="3" s="1"/>
  <c r="P66" i="3" a="1"/>
  <c r="P66" i="3" s="1"/>
  <c r="S73" i="3" l="1"/>
  <c r="S75" i="3"/>
  <c r="T69" i="3" a="1"/>
  <c r="T69" i="3" s="1"/>
  <c r="T68" i="3"/>
  <c r="T67" i="3"/>
  <c r="J87" i="3"/>
  <c r="I83" i="3"/>
  <c r="E78" i="3"/>
  <c r="D77" i="3"/>
  <c r="C76" i="3"/>
  <c r="I72" i="3"/>
  <c r="H71" i="3"/>
  <c r="G70" i="3"/>
  <c r="M77" i="3"/>
  <c r="L76" i="3"/>
  <c r="K75" i="3"/>
  <c r="T70" i="3" l="1"/>
  <c r="T71" i="3"/>
  <c r="D73" i="3"/>
  <c r="C73" i="3"/>
  <c r="B73" i="3"/>
  <c r="D72" i="3"/>
  <c r="C72" i="3"/>
  <c r="B72" i="3"/>
  <c r="J83" i="3" l="1"/>
  <c r="B81" i="3"/>
  <c r="A86" i="3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I83" i="2"/>
  <c r="H83" i="2" a="1"/>
  <c r="H83" i="2" s="1"/>
  <c r="F83" i="2" a="1"/>
  <c r="F83" i="2" s="1"/>
  <c r="G83" i="2" s="1"/>
  <c r="A88" i="2"/>
  <c r="A89" i="2" s="1"/>
  <c r="A90" i="2" s="1"/>
  <c r="A91" i="2" s="1"/>
  <c r="A92" i="2" s="1"/>
  <c r="A93" i="2" s="1"/>
  <c r="A94" i="2" s="1"/>
  <c r="A95" i="2" s="1"/>
  <c r="A96" i="2" s="1"/>
  <c r="A87" i="2"/>
  <c r="A86" i="2"/>
  <c r="B81" i="2"/>
  <c r="B80" i="2"/>
  <c r="E78" i="2"/>
  <c r="D77" i="2"/>
  <c r="C76" i="2"/>
  <c r="I78" i="2"/>
  <c r="H77" i="2"/>
  <c r="G76" i="2"/>
  <c r="C72" i="2" l="1"/>
  <c r="D72" i="2"/>
  <c r="C73" i="2"/>
  <c r="D73" i="2"/>
  <c r="B73" i="2"/>
  <c r="B72" i="2"/>
</calcChain>
</file>

<file path=xl/sharedStrings.xml><?xml version="1.0" encoding="utf-8"?>
<sst xmlns="http://schemas.openxmlformats.org/spreadsheetml/2006/main" count="118" uniqueCount="65">
  <si>
    <t>month</t>
    <phoneticPr fontId="2" type="noConversion"/>
  </si>
  <si>
    <t xml:space="preserve">1310   </t>
  </si>
  <si>
    <t xml:space="preserve">1459   </t>
  </si>
  <si>
    <t xml:space="preserve">1517   </t>
  </si>
  <si>
    <t xml:space="preserve">1617   </t>
  </si>
  <si>
    <t xml:space="preserve">2109   </t>
  </si>
  <si>
    <t xml:space="preserve">2440   </t>
  </si>
  <si>
    <t xml:space="preserve">2889   </t>
  </si>
  <si>
    <t xml:space="preserve">3268   </t>
  </si>
  <si>
    <t xml:space="preserve">3294   </t>
  </si>
  <si>
    <t xml:space="preserve">4207   </t>
  </si>
  <si>
    <t xml:space="preserve">4532   </t>
  </si>
  <si>
    <t xml:space="preserve">5452   </t>
  </si>
  <si>
    <t xml:space="preserve">6020   </t>
  </si>
  <si>
    <t xml:space="preserve">9934   </t>
  </si>
  <si>
    <t>average</t>
    <phoneticPr fontId="2" type="noConversion"/>
  </si>
  <si>
    <t>stdev</t>
  </si>
  <si>
    <t>stdev</t>
    <phoneticPr fontId="2" type="noConversion"/>
  </si>
  <si>
    <t>var-cov</t>
    <phoneticPr fontId="2" type="noConversion"/>
  </si>
  <si>
    <t>min</t>
    <phoneticPr fontId="2" type="noConversion"/>
  </si>
  <si>
    <t>max</t>
    <phoneticPr fontId="2" type="noConversion"/>
  </si>
  <si>
    <t>seed</t>
    <phoneticPr fontId="2" type="noConversion"/>
  </si>
  <si>
    <t>E(r)</t>
    <phoneticPr fontId="2" type="noConversion"/>
  </si>
  <si>
    <t>W1</t>
  </si>
  <si>
    <t>W1</t>
    <phoneticPr fontId="2" type="noConversion"/>
  </si>
  <si>
    <t>W2</t>
  </si>
  <si>
    <t>W2</t>
    <phoneticPr fontId="2" type="noConversion"/>
  </si>
  <si>
    <t>W3</t>
  </si>
  <si>
    <t>W3</t>
    <phoneticPr fontId="2" type="noConversion"/>
  </si>
  <si>
    <t>var(rp)</t>
  </si>
  <si>
    <t>var(rp)</t>
    <phoneticPr fontId="2" type="noConversion"/>
  </si>
  <si>
    <t>E(rp)</t>
  </si>
  <si>
    <t>E(rp)</t>
    <phoneticPr fontId="2" type="noConversion"/>
  </si>
  <si>
    <t>sum</t>
    <phoneticPr fontId="2" type="noConversion"/>
  </si>
  <si>
    <t>Column 1</t>
  </si>
  <si>
    <t>Column 2</t>
  </si>
  <si>
    <t>Column 3</t>
  </si>
  <si>
    <t>rf</t>
    <phoneticPr fontId="2" type="noConversion"/>
  </si>
  <si>
    <t>Sharpe</t>
    <phoneticPr fontId="2" type="noConversion"/>
  </si>
  <si>
    <t>SOLVER -&gt; 使Sharpe最大</t>
    <phoneticPr fontId="2" type="noConversion"/>
  </si>
  <si>
    <t>其實Sharpe ratio就是斜率!!</t>
    <phoneticPr fontId="2" type="noConversion"/>
  </si>
  <si>
    <t>y=0.047572x+0.016</t>
    <phoneticPr fontId="2" type="noConversion"/>
  </si>
  <si>
    <t>應用「現代投資組合理論」進行「投資組合最佳化」 @ Murphy 的書房 (murphymind.blogspot.com)</t>
  </si>
  <si>
    <t>公式</t>
    <phoneticPr fontId="4" type="noConversion"/>
  </si>
  <si>
    <t>Wp=g+h*E(rp)</t>
    <phoneticPr fontId="4" type="noConversion"/>
  </si>
  <si>
    <r>
      <t>g=1/D[B(V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1)-A(V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e)]</t>
    </r>
    <phoneticPr fontId="4" type="noConversion"/>
  </si>
  <si>
    <r>
      <t>h=1/D[C(V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e)-A(V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1)]</t>
    </r>
    <phoneticPr fontId="4" type="noConversion"/>
  </si>
  <si>
    <r>
      <t>A=1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</t>
    </r>
    <phoneticPr fontId="4" type="noConversion"/>
  </si>
  <si>
    <r>
      <t>B=e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</t>
    </r>
    <phoneticPr fontId="4" type="noConversion"/>
  </si>
  <si>
    <r>
      <t>C=1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</t>
    </r>
    <phoneticPr fontId="4" type="noConversion"/>
  </si>
  <si>
    <r>
      <t>D=BC-A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/>
    </r>
    <phoneticPr fontId="4" type="noConversion"/>
  </si>
  <si>
    <t>x</t>
    <phoneticPr fontId="2" type="noConversion"/>
  </si>
  <si>
    <t>e</t>
    <phoneticPr fontId="2" type="noConversion"/>
  </si>
  <si>
    <t>V</t>
    <phoneticPr fontId="2" type="noConversion"/>
  </si>
  <si>
    <t>step 1</t>
    <phoneticPr fontId="2" type="noConversion"/>
  </si>
  <si>
    <t>find out ABCD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</si>
  <si>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</si>
  <si>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</si>
  <si>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</si>
  <si>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</si>
  <si>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step 2</t>
    <phoneticPr fontId="2" type="noConversion"/>
  </si>
  <si>
    <t>find out g h</t>
    <phoneticPr fontId="2" type="noConversion"/>
  </si>
  <si>
    <t>g</t>
    <phoneticPr fontId="2" type="noConversion"/>
  </si>
  <si>
    <t>h</t>
    <phoneticPr fontId="2" type="noConversion"/>
  </si>
  <si>
    <t>test E(rp)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</si>
</sst>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/>
    <xf numFmtId="0" fontId="5" fillId="0" borderId="0" xfId="0" applyFont="1" applyAlignment="1"/>
    <xf numFmtId="0" fontId="0" fillId="3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'three assets'!$G$85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'three assets'!$F$86:$F$96</c:f>
              <c:numCache>
                <c:formatCode>General</c:formatCode>
                <c:ptCount val="11"/>
                <c:pt idx="0">
                  <c:v>8.1728594105369909E-2</c:v>
                </c:pt>
                <c:pt idx="1">
                  <c:v>7.4234263050426311E-2</c:v>
                </c:pt>
                <c:pt idx="2">
                  <c:v>6.8742200765031861E-2</c:v>
                </c:pt>
                <c:pt idx="3">
                  <c:v>6.4092627790113613E-2</c:v>
                </c:pt>
                <c:pt idx="4">
                  <c:v>6.4092627790113613E-2</c:v>
                </c:pt>
                <c:pt idx="5">
                  <c:v>5.7329922705810166E-2</c:v>
                </c:pt>
                <c:pt idx="6">
                  <c:v>5.55265798973349E-2</c:v>
                </c:pt>
                <c:pt idx="7">
                  <c:v>5.4933756911505198E-2</c:v>
                </c:pt>
                <c:pt idx="8">
                  <c:v>5.559019526332297E-2</c:v>
                </c:pt>
                <c:pt idx="9">
                  <c:v>5.7481490663212217E-2</c:v>
                </c:pt>
                <c:pt idx="10">
                  <c:v>6.5125156136644186E-2</c:v>
                </c:pt>
              </c:numCache>
            </c:numRef>
          </c:xVal>
          <c:yVal>
            <c:numRef>
              <c:f>'three assets'!$G$86:$G$96</c:f>
              <c:numCache>
                <c:formatCode>General</c:formatCode>
                <c:ptCount val="11"/>
                <c:pt idx="0">
                  <c:v>8.076385657718713E-3</c:v>
                </c:pt>
                <c:pt idx="1">
                  <c:v>8.465514312406797E-3</c:v>
                </c:pt>
                <c:pt idx="2">
                  <c:v>8.8546431983493289E-3</c:v>
                </c:pt>
                <c:pt idx="3">
                  <c:v>9.2437714296528459E-3</c:v>
                </c:pt>
                <c:pt idx="4">
                  <c:v>9.2437714296528459E-3</c:v>
                </c:pt>
                <c:pt idx="5">
                  <c:v>1.0022028643971535E-2</c:v>
                </c:pt>
                <c:pt idx="6">
                  <c:v>1.0411157138858686E-2</c:v>
                </c:pt>
                <c:pt idx="7">
                  <c:v>1.080028571823545E-2</c:v>
                </c:pt>
                <c:pt idx="8">
                  <c:v>1.1189414294302449E-2</c:v>
                </c:pt>
                <c:pt idx="9">
                  <c:v>1.1578543240251017E-2</c:v>
                </c:pt>
                <c:pt idx="10">
                  <c:v>1.1967671531426676E-2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B-4DDB-AB71-832C78470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42016"/>
        <c:axId val="1802505664"/>
      </c:scatterChart>
      <c:valAx>
        <c:axId val="181654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505664"/>
        <c:crosses val="autoZero"/>
        <c:crossBetween val="midCat"/>
      </c:valAx>
      <c:valAx>
        <c:axId val="18025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654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x: stdev</a:t>
            </a:r>
            <a:r>
              <a:rPr lang="en-US" altLang="zh-TW" baseline="0"/>
              <a:t> y: E(rp)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Sheet1!$F$86:$F$96</c:f>
              <c:numCache>
                <c:formatCode>General</c:formatCode>
                <c:ptCount val="11"/>
                <c:pt idx="0">
                  <c:v>0.14163061690887019</c:v>
                </c:pt>
                <c:pt idx="1">
                  <c:v>0.11486096178603526</c:v>
                </c:pt>
                <c:pt idx="2">
                  <c:v>8.8858678840204833E-2</c:v>
                </c:pt>
                <c:pt idx="3">
                  <c:v>6.4751616186245142E-2</c:v>
                </c:pt>
                <c:pt idx="4">
                  <c:v>4.5556639980467113E-2</c:v>
                </c:pt>
                <c:pt idx="5">
                  <c:v>3.9514645297576305E-2</c:v>
                </c:pt>
                <c:pt idx="6">
                  <c:v>4.4044304485506683E-2</c:v>
                </c:pt>
                <c:pt idx="7">
                  <c:v>5.4193484849358833E-2</c:v>
                </c:pt>
                <c:pt idx="8">
                  <c:v>6.7432429979776595E-2</c:v>
                </c:pt>
                <c:pt idx="9">
                  <c:v>8.2315678331470382E-2</c:v>
                </c:pt>
                <c:pt idx="10">
                  <c:v>9.8088518302965652E-2</c:v>
                </c:pt>
              </c:numCache>
            </c:numRef>
          </c:xVal>
          <c:yVal>
            <c:numRef>
              <c:f>Sheet1!$G$86:$G$96</c:f>
              <c:numCache>
                <c:formatCode>General</c:formatCode>
                <c:ptCount val="11"/>
                <c:pt idx="0">
                  <c:v>1.3363471543422774E-2</c:v>
                </c:pt>
                <c:pt idx="1">
                  <c:v>1.4090482857142858E-2</c:v>
                </c:pt>
                <c:pt idx="2">
                  <c:v>1.4819494468893643E-2</c:v>
                </c:pt>
                <c:pt idx="3">
                  <c:v>1.5547506129125081E-2</c:v>
                </c:pt>
                <c:pt idx="4">
                  <c:v>1.6275517326036409E-2</c:v>
                </c:pt>
                <c:pt idx="5">
                  <c:v>1.7003528619056643E-2</c:v>
                </c:pt>
                <c:pt idx="6">
                  <c:v>1.7731540000345818E-2</c:v>
                </c:pt>
                <c:pt idx="7">
                  <c:v>1.8460551428571427E-2</c:v>
                </c:pt>
                <c:pt idx="8">
                  <c:v>1.9187562857488676E-2</c:v>
                </c:pt>
                <c:pt idx="9">
                  <c:v>1.9915574286060101E-2</c:v>
                </c:pt>
                <c:pt idx="10">
                  <c:v>2.064358571428572E-2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B8-4150-872E-8E7810E9EA5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Sheet1!$I$86:$I$87</c:f>
              <c:numCache>
                <c:formatCode>General</c:formatCode>
                <c:ptCount val="2"/>
                <c:pt idx="0">
                  <c:v>0</c:v>
                </c:pt>
                <c:pt idx="1">
                  <c:v>0.12</c:v>
                </c:pt>
              </c:numCache>
            </c:numRef>
          </c:xVal>
          <c:yVal>
            <c:numRef>
              <c:f>Sheet1!$J$86:$J$87</c:f>
              <c:numCache>
                <c:formatCode>General</c:formatCode>
                <c:ptCount val="2"/>
                <c:pt idx="0">
                  <c:v>1.6E-2</c:v>
                </c:pt>
                <c:pt idx="1">
                  <c:v>2.1708640000000001E-2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B8-4150-872E-8E7810E9E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1103"/>
        <c:axId val="788780847"/>
      </c:scatterChart>
      <c:valAx>
        <c:axId val="68212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8780847"/>
        <c:crosses val="autoZero"/>
        <c:crossBetween val="midCat"/>
      </c:valAx>
      <c:valAx>
        <c:axId val="788780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212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delete point below MVP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Sheet1!$F$99:$F$105</c:f>
              <c:numCache>
                <c:formatCode>General</c:formatCode>
                <c:ptCount val="7"/>
                <c:pt idx="0">
                  <c:v>3.9464175805581897E-2</c:v>
                </c:pt>
                <c:pt idx="1">
                  <c:v>3.9514645297576305E-2</c:v>
                </c:pt>
                <c:pt idx="2">
                  <c:v>4.4044304485506683E-2</c:v>
                </c:pt>
                <c:pt idx="3">
                  <c:v>5.4193484849358833E-2</c:v>
                </c:pt>
                <c:pt idx="4">
                  <c:v>6.7432429979776595E-2</c:v>
                </c:pt>
                <c:pt idx="5">
                  <c:v>8.2315678331470382E-2</c:v>
                </c:pt>
                <c:pt idx="6">
                  <c:v>9.8088518302965652E-2</c:v>
                </c:pt>
              </c:numCache>
            </c:numRef>
          </c:xVal>
          <c:yVal>
            <c:numRef>
              <c:f>Sheet1!$G$99:$G$105</c:f>
              <c:numCache>
                <c:formatCode>General</c:formatCode>
                <c:ptCount val="7"/>
                <c:pt idx="0">
                  <c:v>1.6920759367914543E-2</c:v>
                </c:pt>
                <c:pt idx="1">
                  <c:v>1.7003528619056643E-2</c:v>
                </c:pt>
                <c:pt idx="2">
                  <c:v>1.7731540000345818E-2</c:v>
                </c:pt>
                <c:pt idx="3">
                  <c:v>1.8460551428571427E-2</c:v>
                </c:pt>
                <c:pt idx="4">
                  <c:v>1.9187562857488676E-2</c:v>
                </c:pt>
                <c:pt idx="5">
                  <c:v>1.9915574286060101E-2</c:v>
                </c:pt>
                <c:pt idx="6">
                  <c:v>2.064358571428572E-2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5C-4A20-8FD4-E62FCED6A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283263"/>
        <c:axId val="671717663"/>
      </c:scatterChart>
      <c:valAx>
        <c:axId val="78828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1717663"/>
        <c:crosses val="autoZero"/>
        <c:crossBetween val="midCat"/>
      </c:valAx>
      <c:valAx>
        <c:axId val="67171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828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</xdr:colOff>
      <xdr:row>79</xdr:row>
      <xdr:rowOff>26670</xdr:rowOff>
    </xdr:from>
    <xdr:to>
      <xdr:col>19</xdr:col>
      <xdr:colOff>577215</xdr:colOff>
      <xdr:row>95</xdr:row>
      <xdr:rowOff>146685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8D7B8A9-CB62-48BF-8638-69E29E2B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79</xdr:row>
      <xdr:rowOff>38100</xdr:rowOff>
    </xdr:from>
    <xdr:to>
      <xdr:col>20</xdr:col>
      <xdr:colOff>266700</xdr:colOff>
      <xdr:row>92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094B0-7E05-4EEA-A633-B3B4A7FDF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586740</xdr:colOff>
      <xdr:row>95</xdr:row>
      <xdr:rowOff>137160</xdr:rowOff>
    </xdr:from>
    <xdr:to>
      <xdr:col>17</xdr:col>
      <xdr:colOff>281940</xdr:colOff>
      <xdr:row>109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A88566-22B5-40D7-90AB-E43BCFFA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rphymind.blogspot.com/2017/04/MP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102-55C2-4311-B209-FD9B95CE932D}">
  <dimension ref="A1:O71"/>
  <sheetViews>
    <sheetView topLeftCell="A7" workbookViewId="0">
      <selection activeCell="J1" activeCellId="2" sqref="E1:E71 H1:H71 J1:J71"/>
    </sheetView>
  </sheetViews>
  <sheetFormatPr defaultRowHeight="16.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201601</v>
      </c>
      <c r="B2">
        <v>1.1730000000000001E-2</v>
      </c>
      <c r="C2">
        <v>-7.2071999999999997E-2</v>
      </c>
      <c r="D2">
        <v>8.8890000000000011E-3</v>
      </c>
      <c r="E2">
        <v>2.5756999999999999E-2</v>
      </c>
      <c r="F2">
        <v>7.9812000000000008E-2</v>
      </c>
      <c r="G2">
        <v>7.8000000000000005E-3</v>
      </c>
      <c r="H2">
        <v>-5.4617000000000006E-2</v>
      </c>
      <c r="I2">
        <v>-0.105961</v>
      </c>
      <c r="J2">
        <v>-0.112996</v>
      </c>
      <c r="K2">
        <v>-2.0673E-2</v>
      </c>
      <c r="L2">
        <v>-1.217E-2</v>
      </c>
      <c r="M2">
        <v>-2.078E-3</v>
      </c>
      <c r="N2">
        <v>-3.6770000000000001E-3</v>
      </c>
      <c r="O2">
        <v>-4.0955000000000005E-2</v>
      </c>
    </row>
    <row r="3" spans="1:15" x14ac:dyDescent="0.25">
      <c r="A3" s="2">
        <v>201602</v>
      </c>
      <c r="B3">
        <v>6.0868999999999999E-2</v>
      </c>
      <c r="C3">
        <v>3.8836000000000002E-2</v>
      </c>
      <c r="D3">
        <v>1.3216E-2</v>
      </c>
      <c r="E3">
        <v>-2.8062999999999998E-2</v>
      </c>
      <c r="F3">
        <v>-1.3043000000000001E-2</v>
      </c>
      <c r="G3">
        <v>4.2581000000000001E-2</v>
      </c>
      <c r="H3">
        <v>1.5129999999999999E-2</v>
      </c>
      <c r="I3">
        <v>9.9999999999999995E-7</v>
      </c>
      <c r="J3">
        <v>-0.10509499999999999</v>
      </c>
      <c r="K3">
        <v>7.8889000000000001E-2</v>
      </c>
      <c r="L3">
        <v>5.7495999999999998E-2</v>
      </c>
      <c r="M3">
        <v>2.0839999999999999E-3</v>
      </c>
      <c r="N3">
        <v>-4.0590000000000001E-2</v>
      </c>
      <c r="O3">
        <v>9.9643999999999996E-2</v>
      </c>
    </row>
    <row r="4" spans="1:15" x14ac:dyDescent="0.25">
      <c r="A4" s="2">
        <v>201603</v>
      </c>
      <c r="B4">
        <v>-3.5518999999999995E-2</v>
      </c>
      <c r="C4">
        <v>-6.0749999999999998E-2</v>
      </c>
      <c r="D4">
        <v>-2.1739000000000001E-2</v>
      </c>
      <c r="E4">
        <v>5.0152999999999996E-2</v>
      </c>
      <c r="F4">
        <v>0.11013299999999999</v>
      </c>
      <c r="G4">
        <v>3.9601999999999998E-2</v>
      </c>
      <c r="H4">
        <v>7.9946000000000003E-2</v>
      </c>
      <c r="I4">
        <v>7.4099999999999999E-3</v>
      </c>
      <c r="J4">
        <v>-6.4056000000000002E-2</v>
      </c>
      <c r="K4">
        <v>-1.0297000000000001E-2</v>
      </c>
      <c r="L4">
        <v>2.9125000000000002E-2</v>
      </c>
      <c r="M4">
        <v>0.34615400000000002</v>
      </c>
      <c r="N4">
        <v>-2.3077E-2</v>
      </c>
      <c r="O4">
        <v>-3.2379999999999996E-3</v>
      </c>
    </row>
    <row r="5" spans="1:15" x14ac:dyDescent="0.25">
      <c r="A5" s="2">
        <v>201604</v>
      </c>
      <c r="B5">
        <v>-8.2151999999999989E-2</v>
      </c>
      <c r="C5">
        <v>-8.159000000000001E-2</v>
      </c>
      <c r="D5">
        <v>-1.7778000000000002E-2</v>
      </c>
      <c r="E5">
        <v>-3.0392000000000002E-2</v>
      </c>
      <c r="F5">
        <v>-0.11507899999999999</v>
      </c>
      <c r="G5">
        <v>3.5715999999999998E-2</v>
      </c>
      <c r="H5">
        <v>1.255E-3</v>
      </c>
      <c r="I5">
        <v>-7.3527999999999996E-2</v>
      </c>
      <c r="J5">
        <v>6.4641000000000004E-2</v>
      </c>
      <c r="K5">
        <v>-5.9313000000000005E-2</v>
      </c>
      <c r="L5">
        <v>-9.0564999999999993E-2</v>
      </c>
      <c r="M5">
        <v>-4.2470000000000001E-2</v>
      </c>
      <c r="N5">
        <v>-3.1497000000000004E-2</v>
      </c>
      <c r="O5">
        <v>-1.2987E-2</v>
      </c>
    </row>
    <row r="6" spans="1:15" x14ac:dyDescent="0.25">
      <c r="A6" s="2">
        <v>201605</v>
      </c>
      <c r="B6">
        <v>-2.7779999999999999E-2</v>
      </c>
      <c r="C6">
        <v>-8.4507999999999986E-2</v>
      </c>
      <c r="D6">
        <v>-4.5240000000000002E-3</v>
      </c>
      <c r="E6">
        <v>-2.0895E-2</v>
      </c>
      <c r="F6">
        <v>2.2422000000000001E-2</v>
      </c>
      <c r="G6">
        <v>3.3333000000000002E-2</v>
      </c>
      <c r="H6">
        <v>1.253E-3</v>
      </c>
      <c r="I6">
        <v>-2.3807999999999999E-2</v>
      </c>
      <c r="J6">
        <v>-1.7860000000000001E-2</v>
      </c>
      <c r="K6">
        <v>5.0885E-2</v>
      </c>
      <c r="L6">
        <v>5.8091999999999998E-2</v>
      </c>
      <c r="M6">
        <v>-4.0323999999999999E-2</v>
      </c>
      <c r="N6">
        <v>4.065E-3</v>
      </c>
      <c r="O6">
        <v>-5.2632999999999999E-2</v>
      </c>
    </row>
    <row r="7" spans="1:15" x14ac:dyDescent="0.25">
      <c r="A7" s="2">
        <v>201606</v>
      </c>
      <c r="B7">
        <v>-3.1749999999999999E-3</v>
      </c>
      <c r="C7">
        <v>-3.6686999999999997E-2</v>
      </c>
      <c r="D7">
        <v>-1.8180999999999999E-2</v>
      </c>
      <c r="E7">
        <v>6.097E-3</v>
      </c>
      <c r="F7">
        <v>8.7709999999999993E-3</v>
      </c>
      <c r="G7">
        <v>-5.4505999999999999E-2</v>
      </c>
      <c r="H7">
        <v>-2.5049999999999998E-3</v>
      </c>
      <c r="I7">
        <v>8.1320000000000003E-3</v>
      </c>
      <c r="J7">
        <v>-1.091E-2</v>
      </c>
      <c r="K7">
        <v>0.24210399999999999</v>
      </c>
      <c r="L7">
        <v>2.7452000000000001E-2</v>
      </c>
      <c r="M7">
        <v>-8.404E-3</v>
      </c>
      <c r="N7">
        <v>-1.2146999999999998E-2</v>
      </c>
      <c r="O7">
        <v>-3.4720000000000003E-3</v>
      </c>
    </row>
    <row r="8" spans="1:15" x14ac:dyDescent="0.25">
      <c r="A8" s="2">
        <v>201607</v>
      </c>
      <c r="B8">
        <v>7.6430999999999999E-2</v>
      </c>
      <c r="C8">
        <v>7.4117000000000002E-2</v>
      </c>
      <c r="D8">
        <v>4.6280000000000002E-3</v>
      </c>
      <c r="E8">
        <v>3.0515E-2</v>
      </c>
      <c r="F8">
        <v>4.7827000000000001E-2</v>
      </c>
      <c r="G8">
        <v>-2.3529000000000001E-2</v>
      </c>
      <c r="H8">
        <v>2.3837999999999998E-2</v>
      </c>
      <c r="I8">
        <v>3.2258000000000002E-2</v>
      </c>
      <c r="J8">
        <v>5.9635999999999995E-2</v>
      </c>
      <c r="K8">
        <v>4.2370000000000003E-3</v>
      </c>
      <c r="L8">
        <v>0.11652799999999999</v>
      </c>
      <c r="M8">
        <v>-3.3898000000000005E-2</v>
      </c>
      <c r="N8">
        <v>1.6390999999999999E-2</v>
      </c>
      <c r="O8">
        <v>5.4858999999999998E-2</v>
      </c>
    </row>
    <row r="9" spans="1:15" x14ac:dyDescent="0.25">
      <c r="A9" s="2">
        <v>201608</v>
      </c>
      <c r="B9">
        <v>2.1823000000000002E-2</v>
      </c>
      <c r="C9">
        <v>-1.7565999999999998E-2</v>
      </c>
      <c r="D9">
        <v>4.6089999999999994E-3</v>
      </c>
      <c r="E9">
        <v>-1.6923999999999998E-2</v>
      </c>
      <c r="F9">
        <v>-3.1196000000000002E-2</v>
      </c>
      <c r="G9">
        <v>0.12048500000000001</v>
      </c>
      <c r="H9">
        <v>3.6810000000000002E-2</v>
      </c>
      <c r="I9">
        <v>-5.8594999999999994E-2</v>
      </c>
      <c r="J9">
        <v>9.2197999999999988E-2</v>
      </c>
      <c r="K9">
        <v>-6.7511000000000002E-2</v>
      </c>
      <c r="L9">
        <v>0.209088</v>
      </c>
      <c r="M9">
        <v>-8.333299999999999E-2</v>
      </c>
      <c r="N9">
        <v>-3.2257000000000001E-2</v>
      </c>
      <c r="O9">
        <v>0.14337</v>
      </c>
    </row>
    <row r="10" spans="1:15" x14ac:dyDescent="0.25">
      <c r="A10" s="2">
        <v>201609</v>
      </c>
      <c r="B10">
        <v>-2.1539000000000003E-2</v>
      </c>
      <c r="C10">
        <v>-2.2646000000000003E-2</v>
      </c>
      <c r="D10">
        <v>-4.8079999999999998E-3</v>
      </c>
      <c r="E10">
        <v>7.9812000000000008E-2</v>
      </c>
      <c r="F10">
        <v>-1.3332999999999999E-2</v>
      </c>
      <c r="G10">
        <v>-8.6022000000000001E-2</v>
      </c>
      <c r="H10">
        <v>6.2680000000000001E-3</v>
      </c>
      <c r="I10">
        <v>6.2243000000000007E-2</v>
      </c>
      <c r="J10">
        <v>0.116884</v>
      </c>
      <c r="K10">
        <v>0.126696</v>
      </c>
      <c r="L10">
        <v>0.14285600000000001</v>
      </c>
      <c r="M10">
        <v>-1.9512000000000002E-2</v>
      </c>
      <c r="N10">
        <v>-8.3330000000000001E-3</v>
      </c>
      <c r="O10">
        <v>2.1945000000000003E-2</v>
      </c>
    </row>
    <row r="11" spans="1:15" x14ac:dyDescent="0.25">
      <c r="A11" s="2">
        <v>201610</v>
      </c>
      <c r="B11">
        <v>5.0316E-2</v>
      </c>
      <c r="C11">
        <v>1.8290999999999998E-2</v>
      </c>
      <c r="D11">
        <v>-2.4156E-2</v>
      </c>
      <c r="E11">
        <v>2.4638E-2</v>
      </c>
      <c r="F11">
        <v>-8.1083000000000002E-2</v>
      </c>
      <c r="G11">
        <v>2.2351999999999997E-2</v>
      </c>
      <c r="H11">
        <v>-3.7359999999999997E-3</v>
      </c>
      <c r="I11">
        <v>-4.2967999999999999E-2</v>
      </c>
      <c r="J11">
        <v>-6.3952999999999996E-2</v>
      </c>
      <c r="K11">
        <v>-6.0240000000000002E-2</v>
      </c>
      <c r="L11">
        <v>-5.2632000000000005E-2</v>
      </c>
      <c r="M11">
        <v>4.4775999999999996E-2</v>
      </c>
      <c r="N11">
        <v>-1.6807000000000002E-2</v>
      </c>
      <c r="O11">
        <v>-4.6010999999999996E-2</v>
      </c>
    </row>
    <row r="12" spans="1:15" x14ac:dyDescent="0.25">
      <c r="A12" s="2">
        <v>201611</v>
      </c>
      <c r="B12">
        <v>0.25748399999999999</v>
      </c>
      <c r="C12">
        <v>2.3960000000000001E-3</v>
      </c>
      <c r="D12">
        <v>9.8999999999999991E-3</v>
      </c>
      <c r="E12">
        <v>5.2333999999999999E-2</v>
      </c>
      <c r="F12">
        <v>9.8038000000000014E-2</v>
      </c>
      <c r="G12">
        <v>1.2657E-2</v>
      </c>
      <c r="H12">
        <v>2.0001999999999999E-2</v>
      </c>
      <c r="I12">
        <v>-7.3471000000000009E-2</v>
      </c>
      <c r="J12">
        <v>-1.9999999999999999E-6</v>
      </c>
      <c r="K12">
        <v>-4.2750000000000002E-3</v>
      </c>
      <c r="L12">
        <v>-9.3056E-2</v>
      </c>
      <c r="M12">
        <v>-3.3334000000000003E-2</v>
      </c>
      <c r="N12">
        <v>9.9999999999999995E-7</v>
      </c>
      <c r="O12">
        <v>-6.4309000000000005E-2</v>
      </c>
    </row>
    <row r="13" spans="1:15" x14ac:dyDescent="0.25">
      <c r="A13" s="2">
        <v>201612</v>
      </c>
      <c r="B13">
        <v>-4.9999000000000002E-2</v>
      </c>
      <c r="C13">
        <v>1.0752999999999999E-2</v>
      </c>
      <c r="D13">
        <v>1.9606999999999999E-2</v>
      </c>
      <c r="E13">
        <v>2.1505E-2</v>
      </c>
      <c r="F13">
        <v>-3.1248999999999999E-2</v>
      </c>
      <c r="G13">
        <v>1.4773000000000001E-2</v>
      </c>
      <c r="H13">
        <v>8.5789999999999998E-3</v>
      </c>
      <c r="I13">
        <v>-8.8129999999999997E-3</v>
      </c>
      <c r="J13">
        <v>1.5528999999999999E-2</v>
      </c>
      <c r="K13">
        <v>-5.1502999999999993E-2</v>
      </c>
      <c r="L13">
        <v>-3.2159E-2</v>
      </c>
      <c r="M13">
        <v>-1.5762000000000002E-2</v>
      </c>
      <c r="N13">
        <v>3.4188000000000003E-2</v>
      </c>
      <c r="O13">
        <v>0.11684100000000001</v>
      </c>
    </row>
    <row r="14" spans="1:15" x14ac:dyDescent="0.25">
      <c r="A14" s="2">
        <v>201701</v>
      </c>
      <c r="B14">
        <v>3.5087E-2</v>
      </c>
      <c r="C14">
        <v>4.0187999999999995E-2</v>
      </c>
      <c r="D14">
        <v>-9.9999999999999995E-7</v>
      </c>
      <c r="E14">
        <v>7.5000999999999998E-2</v>
      </c>
      <c r="F14">
        <v>1.3824000000000001E-2</v>
      </c>
      <c r="G14">
        <v>0.103023</v>
      </c>
      <c r="H14">
        <v>1.0933999999999999E-2</v>
      </c>
      <c r="I14">
        <v>1.3333999999999999E-2</v>
      </c>
      <c r="J14">
        <v>1.2230000000000001E-2</v>
      </c>
      <c r="K14">
        <v>4.5240000000000002E-3</v>
      </c>
      <c r="L14">
        <v>2.2152999999999999E-2</v>
      </c>
      <c r="M14">
        <v>-1.7017000000000001E-2</v>
      </c>
      <c r="N14">
        <v>-1.2396000000000001E-2</v>
      </c>
      <c r="O14">
        <v>-9.2309999999999996E-3</v>
      </c>
    </row>
    <row r="15" spans="1:15" x14ac:dyDescent="0.25">
      <c r="A15" s="2">
        <v>201702</v>
      </c>
      <c r="B15">
        <v>0.10411799999999999</v>
      </c>
      <c r="C15">
        <v>-1.8182E-2</v>
      </c>
      <c r="D15">
        <v>2.4039000000000001E-2</v>
      </c>
      <c r="E15">
        <v>3.3045999999999999E-2</v>
      </c>
      <c r="F15">
        <v>5.4545000000000003E-2</v>
      </c>
      <c r="G15">
        <v>1.3198000000000001E-2</v>
      </c>
      <c r="H15">
        <v>4.9278000000000002E-2</v>
      </c>
      <c r="I15">
        <v>0.31140499999999999</v>
      </c>
      <c r="J15">
        <v>2.7189000000000001E-2</v>
      </c>
      <c r="K15">
        <v>4.0541000000000001E-2</v>
      </c>
      <c r="L15">
        <v>5.1082999999999996E-2</v>
      </c>
      <c r="M15">
        <v>4.3788000000000001E-2</v>
      </c>
      <c r="N15">
        <v>7.9497999999999999E-2</v>
      </c>
      <c r="O15">
        <v>5.2796000000000003E-2</v>
      </c>
    </row>
    <row r="16" spans="1:15" x14ac:dyDescent="0.25">
      <c r="A16" s="2">
        <v>201703</v>
      </c>
      <c r="B16">
        <v>8.7719000000000005E-2</v>
      </c>
      <c r="C16">
        <v>-1.6206000000000002E-2</v>
      </c>
      <c r="D16">
        <v>8.4506999999999999E-2</v>
      </c>
      <c r="E16">
        <v>1.7772E-2</v>
      </c>
      <c r="F16">
        <v>-5.1725E-2</v>
      </c>
      <c r="G16">
        <v>7.2145000000000001E-2</v>
      </c>
      <c r="H16">
        <v>6.5294000000000005E-2</v>
      </c>
      <c r="I16">
        <v>1.6721E-2</v>
      </c>
      <c r="J16">
        <v>-1.1766E-2</v>
      </c>
      <c r="K16">
        <v>1.2985999999999999E-2</v>
      </c>
      <c r="L16">
        <v>-2.7982E-2</v>
      </c>
      <c r="M16">
        <v>-3.3170999999999999E-2</v>
      </c>
      <c r="N16">
        <v>1.5504E-2</v>
      </c>
      <c r="O16">
        <v>-2.3599999999999999E-2</v>
      </c>
    </row>
    <row r="17" spans="1:15" x14ac:dyDescent="0.25">
      <c r="A17" s="2">
        <v>201704</v>
      </c>
      <c r="B17">
        <v>-6.6531999999999994E-2</v>
      </c>
      <c r="C17">
        <v>-8.1175999999999998E-2</v>
      </c>
      <c r="D17">
        <v>-6.0603999999999998E-2</v>
      </c>
      <c r="E17">
        <v>4.4236999999999999E-2</v>
      </c>
      <c r="F17">
        <v>-2.7271E-2</v>
      </c>
      <c r="G17">
        <v>-1.8690999999999999E-2</v>
      </c>
      <c r="H17">
        <v>-5.3749999999999996E-3</v>
      </c>
      <c r="I17">
        <v>3.9475999999999997E-2</v>
      </c>
      <c r="J17">
        <v>-4.7618000000000001E-2</v>
      </c>
      <c r="K17">
        <v>0.13247600000000001</v>
      </c>
      <c r="L17">
        <v>-9.0910000000000001E-3</v>
      </c>
      <c r="M17">
        <v>-1.9171000000000001E-2</v>
      </c>
      <c r="N17">
        <v>-1.1452E-2</v>
      </c>
      <c r="O17">
        <v>5.7403000000000003E-2</v>
      </c>
    </row>
    <row r="18" spans="1:15" x14ac:dyDescent="0.25">
      <c r="A18" s="2">
        <v>201705</v>
      </c>
      <c r="B18">
        <v>2.3759000000000002E-2</v>
      </c>
      <c r="C18">
        <v>2.1767999999999999E-2</v>
      </c>
      <c r="D18">
        <v>-5.0692000000000001E-2</v>
      </c>
      <c r="E18">
        <v>-1.2263999999999999E-2</v>
      </c>
      <c r="F18">
        <v>-1.8692E-2</v>
      </c>
      <c r="G18">
        <v>4.2859000000000001E-2</v>
      </c>
      <c r="H18">
        <v>-4.3249999999999999E-3</v>
      </c>
      <c r="I18">
        <v>-3.7973E-2</v>
      </c>
      <c r="J18">
        <v>-6.8749000000000005E-2</v>
      </c>
      <c r="K18">
        <v>-8.6791999999999994E-2</v>
      </c>
      <c r="L18">
        <v>2.4466000000000002E-2</v>
      </c>
      <c r="M18">
        <v>-4.5267000000000002E-2</v>
      </c>
      <c r="N18">
        <v>-1.9303999999999998E-2</v>
      </c>
      <c r="O18">
        <v>0.225713</v>
      </c>
    </row>
    <row r="19" spans="1:15" x14ac:dyDescent="0.25">
      <c r="A19" s="2">
        <v>201706</v>
      </c>
      <c r="B19">
        <v>1.0939999999999999E-3</v>
      </c>
      <c r="C19">
        <v>5.5136000000000004E-2</v>
      </c>
      <c r="D19">
        <v>4.8529999999999997E-3</v>
      </c>
      <c r="E19">
        <v>3.6118000000000004E-2</v>
      </c>
      <c r="F19">
        <v>3.8096999999999999E-2</v>
      </c>
      <c r="G19">
        <v>-4.1093999999999999E-2</v>
      </c>
      <c r="H19">
        <v>3.1487000000000001E-2</v>
      </c>
      <c r="I19">
        <v>-1.6448000000000001E-2</v>
      </c>
      <c r="J19">
        <v>7.3826000000000003E-2</v>
      </c>
      <c r="K19">
        <v>-3.7189E-2</v>
      </c>
      <c r="L19">
        <v>3.4328999999999998E-2</v>
      </c>
      <c r="M19">
        <v>4.7413999999999998E-2</v>
      </c>
      <c r="N19">
        <v>1.5748999999999999E-2</v>
      </c>
      <c r="O19">
        <v>-5.3953000000000001E-2</v>
      </c>
    </row>
    <row r="20" spans="1:15" x14ac:dyDescent="0.25">
      <c r="A20" s="2">
        <v>201707</v>
      </c>
      <c r="B20">
        <v>-3.0234E-2</v>
      </c>
      <c r="C20">
        <v>7.1279999999999998E-3</v>
      </c>
      <c r="D20">
        <v>0</v>
      </c>
      <c r="E20">
        <v>0.23093699999999998</v>
      </c>
      <c r="F20">
        <v>1.8352E-2</v>
      </c>
      <c r="G20">
        <v>1.4283999999999998E-2</v>
      </c>
      <c r="H20">
        <v>7.3680000000000004E-3</v>
      </c>
      <c r="I20">
        <v>-0.11705600000000001</v>
      </c>
      <c r="J20">
        <v>3.2499E-2</v>
      </c>
      <c r="K20">
        <v>-6.0088000000000003E-2</v>
      </c>
      <c r="L20">
        <v>-2.2508E-2</v>
      </c>
      <c r="M20">
        <v>-3.9094999999999998E-2</v>
      </c>
      <c r="N20">
        <v>1.1628000000000001E-2</v>
      </c>
      <c r="O20">
        <v>0.167958</v>
      </c>
    </row>
    <row r="21" spans="1:15" x14ac:dyDescent="0.25">
      <c r="A21" s="2">
        <v>201708</v>
      </c>
      <c r="B21">
        <v>1.1990000000000001E-2</v>
      </c>
      <c r="C21">
        <v>-4.1275000000000006E-2</v>
      </c>
      <c r="D21">
        <v>0.111111</v>
      </c>
      <c r="E21">
        <v>0.11926500000000001</v>
      </c>
      <c r="F21">
        <v>5.4457000000000005E-2</v>
      </c>
      <c r="G21">
        <v>-5.1643999999999995E-2</v>
      </c>
      <c r="H21">
        <v>-7.7910000000000002E-3</v>
      </c>
      <c r="I21">
        <v>1.1364000000000001E-2</v>
      </c>
      <c r="J21">
        <v>0.59259300000000004</v>
      </c>
      <c r="K21">
        <v>7.3055000000000009E-2</v>
      </c>
      <c r="L21">
        <v>-4.1075E-2</v>
      </c>
      <c r="M21">
        <v>-1.4986999999999999E-2</v>
      </c>
      <c r="N21">
        <v>4.4551E-2</v>
      </c>
      <c r="O21">
        <v>-6.6372E-2</v>
      </c>
    </row>
    <row r="22" spans="1:15" x14ac:dyDescent="0.25">
      <c r="A22" s="2">
        <v>201709</v>
      </c>
      <c r="B22">
        <v>-5.6871999999999999E-2</v>
      </c>
      <c r="C22">
        <v>3.6909999999999998E-3</v>
      </c>
      <c r="D22">
        <v>-4.4170999999999995E-2</v>
      </c>
      <c r="E22">
        <v>6.5574999999999994E-2</v>
      </c>
      <c r="F22">
        <v>-3.0435E-2</v>
      </c>
      <c r="G22">
        <v>9.8989999999999998E-3</v>
      </c>
      <c r="H22">
        <v>2.8313000000000001E-2</v>
      </c>
      <c r="I22">
        <v>-1.4983E-2</v>
      </c>
      <c r="J22">
        <v>4.6512000000000005E-2</v>
      </c>
      <c r="K22">
        <v>-3.8296000000000004E-2</v>
      </c>
      <c r="L22">
        <v>-1.9999999999999999E-6</v>
      </c>
      <c r="M22">
        <v>0.15453</v>
      </c>
      <c r="N22">
        <v>7.3798000000000002E-2</v>
      </c>
      <c r="O22">
        <v>-0.120853</v>
      </c>
    </row>
    <row r="23" spans="1:15" x14ac:dyDescent="0.25">
      <c r="A23" s="2">
        <v>201710</v>
      </c>
      <c r="B23">
        <v>2.5125999999999999E-2</v>
      </c>
      <c r="C23">
        <v>4.4118000000000004E-2</v>
      </c>
      <c r="D23">
        <v>0.13425700000000002</v>
      </c>
      <c r="E23">
        <v>-3.846E-3</v>
      </c>
      <c r="F23">
        <v>2.6905000000000002E-2</v>
      </c>
      <c r="G23">
        <v>1.4707E-2</v>
      </c>
      <c r="H23">
        <v>7.7099999999999998E-3</v>
      </c>
      <c r="I23">
        <v>-1.9012000000000001E-2</v>
      </c>
      <c r="J23">
        <v>5.3704999999999996E-2</v>
      </c>
      <c r="K23">
        <v>4.8672000000000007E-2</v>
      </c>
      <c r="L23">
        <v>2.1417000000000002E-2</v>
      </c>
      <c r="M23">
        <v>-4.3061999999999996E-2</v>
      </c>
      <c r="N23">
        <v>6.8720000000000005E-3</v>
      </c>
      <c r="O23">
        <v>8.6252999999999996E-2</v>
      </c>
    </row>
    <row r="24" spans="1:15" x14ac:dyDescent="0.25">
      <c r="A24" s="2">
        <v>201711</v>
      </c>
      <c r="B24">
        <v>4.6568999999999999E-2</v>
      </c>
      <c r="C24">
        <v>5.1645999999999997E-2</v>
      </c>
      <c r="D24">
        <v>-4.8981999999999998E-2</v>
      </c>
      <c r="E24">
        <v>9.2661999999999994E-2</v>
      </c>
      <c r="F24">
        <v>1.3098E-2</v>
      </c>
      <c r="G24">
        <v>9.6619999999999987E-3</v>
      </c>
      <c r="H24">
        <v>1.2019999999999999E-2</v>
      </c>
      <c r="I24">
        <v>1.5501000000000001E-2</v>
      </c>
      <c r="J24">
        <v>-4.9211999999999999E-2</v>
      </c>
      <c r="K24">
        <v>7.1728E-2</v>
      </c>
      <c r="L24">
        <v>-4.1935E-2</v>
      </c>
      <c r="M24">
        <v>-2.9998999999999998E-2</v>
      </c>
      <c r="N24">
        <v>2.3893000000000001E-2</v>
      </c>
      <c r="O24">
        <v>9.9253999999999995E-2</v>
      </c>
    </row>
    <row r="25" spans="1:15" x14ac:dyDescent="0.25">
      <c r="A25" s="2">
        <v>201712</v>
      </c>
      <c r="B25">
        <v>6.3232999999999998E-2</v>
      </c>
      <c r="C25">
        <v>0.14955199999999999</v>
      </c>
      <c r="D25">
        <v>-9.9999999999999995E-7</v>
      </c>
      <c r="E25">
        <v>0.116607</v>
      </c>
      <c r="F25">
        <v>8.6205999999999991E-2</v>
      </c>
      <c r="G25">
        <v>-1.4355E-2</v>
      </c>
      <c r="H25">
        <v>2.4836E-2</v>
      </c>
      <c r="I25">
        <v>-7.6335E-2</v>
      </c>
      <c r="J25">
        <v>-0.11275499999999999</v>
      </c>
      <c r="K25">
        <v>9.9999999999999995E-7</v>
      </c>
      <c r="L25">
        <v>-3.5352999999999996E-2</v>
      </c>
      <c r="M25">
        <v>-5.1544999999999994E-2</v>
      </c>
      <c r="N25">
        <v>-0.02</v>
      </c>
      <c r="O25">
        <v>-2.2570000000000003E-3</v>
      </c>
    </row>
    <row r="26" spans="1:15" x14ac:dyDescent="0.25">
      <c r="A26" s="2">
        <v>201801</v>
      </c>
      <c r="B26">
        <v>-5.9473000000000005E-2</v>
      </c>
      <c r="C26">
        <v>-0.112621</v>
      </c>
      <c r="D26">
        <v>-1.2877000000000001E-2</v>
      </c>
      <c r="E26">
        <v>-6.9619E-2</v>
      </c>
      <c r="F26">
        <v>0.19047599999999998</v>
      </c>
      <c r="G26">
        <v>-9.7090000000000006E-3</v>
      </c>
      <c r="H26">
        <v>5.1631999999999997E-2</v>
      </c>
      <c r="I26">
        <v>0.48760599999999998</v>
      </c>
      <c r="J26">
        <v>0</v>
      </c>
      <c r="K26">
        <v>5.5118E-2</v>
      </c>
      <c r="L26">
        <v>2.2688E-2</v>
      </c>
      <c r="M26">
        <v>1.9564999999999999E-2</v>
      </c>
      <c r="N26">
        <v>2.0407000000000002E-2</v>
      </c>
      <c r="O26">
        <v>-0.117649</v>
      </c>
    </row>
    <row r="27" spans="1:15" x14ac:dyDescent="0.25">
      <c r="A27" s="2">
        <v>201802</v>
      </c>
      <c r="B27">
        <v>-3.2787000000000004E-2</v>
      </c>
      <c r="C27">
        <v>-3.1730000000000001E-2</v>
      </c>
      <c r="D27">
        <v>-4.7826000000000007E-2</v>
      </c>
      <c r="E27">
        <v>2.3809E-2</v>
      </c>
      <c r="F27">
        <v>3.6666999999999998E-2</v>
      </c>
      <c r="G27">
        <v>4.9017999999999999E-2</v>
      </c>
      <c r="H27">
        <v>2.0040000000000001E-3</v>
      </c>
      <c r="I27">
        <v>-0.105556</v>
      </c>
      <c r="J27">
        <v>-5.2081999999999996E-2</v>
      </c>
      <c r="K27">
        <v>-7.463E-3</v>
      </c>
      <c r="L27">
        <v>2.2185E-2</v>
      </c>
      <c r="M27">
        <v>-5.6501999999999997E-2</v>
      </c>
      <c r="N27">
        <v>-5.9999000000000004E-2</v>
      </c>
      <c r="O27">
        <v>0</v>
      </c>
    </row>
    <row r="28" spans="1:15" x14ac:dyDescent="0.25">
      <c r="A28" s="2">
        <v>201803</v>
      </c>
      <c r="B28">
        <v>4.6005999999999998E-2</v>
      </c>
      <c r="C28">
        <v>-4.4067999999999996E-2</v>
      </c>
      <c r="D28">
        <v>-2.7397999999999999E-2</v>
      </c>
      <c r="E28">
        <v>-6.6445000000000004E-2</v>
      </c>
      <c r="F28">
        <v>9.6439999999999998E-3</v>
      </c>
      <c r="G28">
        <v>0.21495</v>
      </c>
      <c r="H28">
        <v>2.5000000000000001E-2</v>
      </c>
      <c r="I28">
        <v>9.9377999999999994E-2</v>
      </c>
      <c r="J28">
        <v>-6.1540999999999998E-2</v>
      </c>
      <c r="K28">
        <v>3.7595999999999997E-2</v>
      </c>
      <c r="L28">
        <v>2.8381E-2</v>
      </c>
      <c r="M28">
        <v>5.6510000000000006E-3</v>
      </c>
      <c r="N28">
        <v>-3.5460000000000001E-3</v>
      </c>
      <c r="O28">
        <v>7.4359000000000008E-2</v>
      </c>
    </row>
    <row r="29" spans="1:15" x14ac:dyDescent="0.25">
      <c r="A29" s="2">
        <v>201804</v>
      </c>
      <c r="B29">
        <v>-4.6300000000000004E-3</v>
      </c>
      <c r="C29">
        <v>4.0189000000000002E-2</v>
      </c>
      <c r="D29">
        <v>-2.3473999999999998E-2</v>
      </c>
      <c r="E29">
        <v>-2.8469999999999999E-2</v>
      </c>
      <c r="F29">
        <v>-3.1848000000000001E-2</v>
      </c>
      <c r="G29">
        <v>-0.12692300000000001</v>
      </c>
      <c r="H29">
        <v>9.7560000000000008E-3</v>
      </c>
      <c r="I29">
        <v>-0.16384299999999999</v>
      </c>
      <c r="J29">
        <v>-0.13583200000000001</v>
      </c>
      <c r="K29">
        <v>2.5360999999999998E-2</v>
      </c>
      <c r="L29">
        <v>4.0585000000000003E-2</v>
      </c>
      <c r="M29">
        <v>-8.7639999999999996E-2</v>
      </c>
      <c r="N29">
        <v>-2.9999999999999997E-6</v>
      </c>
      <c r="O29">
        <v>5.2506999999999998E-2</v>
      </c>
    </row>
    <row r="30" spans="1:15" x14ac:dyDescent="0.25">
      <c r="A30" s="2">
        <v>201805</v>
      </c>
      <c r="B30">
        <v>0.13255699999999998</v>
      </c>
      <c r="C30">
        <v>1.1361000000000001E-2</v>
      </c>
      <c r="D30">
        <v>-2.4039000000000001E-2</v>
      </c>
      <c r="E30">
        <v>1.8315999999999999E-2</v>
      </c>
      <c r="F30">
        <v>-5.9212000000000001E-2</v>
      </c>
      <c r="G30">
        <v>-2.2027000000000001E-2</v>
      </c>
      <c r="H30">
        <v>9.6619999999999987E-3</v>
      </c>
      <c r="I30">
        <v>-5.0674999999999998E-2</v>
      </c>
      <c r="J30">
        <v>-7.8590999999999994E-2</v>
      </c>
      <c r="K30">
        <v>-3.5333000000000003E-2</v>
      </c>
      <c r="L30">
        <v>-3.2759999999999997E-2</v>
      </c>
      <c r="M30">
        <v>1.478E-2</v>
      </c>
      <c r="N30">
        <v>3.5590000000000001E-3</v>
      </c>
      <c r="O30">
        <v>-8.3899000000000001E-2</v>
      </c>
    </row>
    <row r="31" spans="1:15" x14ac:dyDescent="0.25">
      <c r="A31" s="2">
        <v>201806</v>
      </c>
      <c r="B31">
        <v>-5.3387000000000004E-2</v>
      </c>
      <c r="C31">
        <v>1.6854000000000001E-2</v>
      </c>
      <c r="D31">
        <v>4.9249999999999997E-3</v>
      </c>
      <c r="E31">
        <v>1.0789999999999999E-2</v>
      </c>
      <c r="F31">
        <v>9.0911000000000006E-2</v>
      </c>
      <c r="G31">
        <v>8.1079999999999999E-2</v>
      </c>
      <c r="H31">
        <v>2.8709999999999999E-2</v>
      </c>
      <c r="I31">
        <v>0.128113</v>
      </c>
      <c r="J31">
        <v>-9.7059999999999994E-2</v>
      </c>
      <c r="K31">
        <v>-2.5640999999999997E-2</v>
      </c>
      <c r="L31">
        <v>4.5161E-2</v>
      </c>
      <c r="M31">
        <v>-2.6698E-2</v>
      </c>
      <c r="N31">
        <v>0</v>
      </c>
      <c r="O31">
        <v>-4.8886000000000006E-2</v>
      </c>
    </row>
    <row r="32" spans="1:15" x14ac:dyDescent="0.25">
      <c r="A32" s="2">
        <v>201807</v>
      </c>
      <c r="B32">
        <v>3.1808999999999997E-2</v>
      </c>
      <c r="C32">
        <v>-4.8554000000000007E-2</v>
      </c>
      <c r="D32">
        <v>-9.9999999999999995E-7</v>
      </c>
      <c r="E32">
        <v>3.5599999999999998E-3</v>
      </c>
      <c r="F32">
        <v>-5.1281E-2</v>
      </c>
      <c r="G32">
        <v>-0.1125</v>
      </c>
      <c r="H32">
        <v>4.6512999999999999E-2</v>
      </c>
      <c r="I32">
        <v>-8.5172999999999999E-2</v>
      </c>
      <c r="J32">
        <v>-7.8023999999999996E-2</v>
      </c>
      <c r="K32">
        <v>9.9999999999999995E-7</v>
      </c>
      <c r="L32">
        <v>2.4020000000000001E-3</v>
      </c>
      <c r="M32">
        <v>-1.6208E-2</v>
      </c>
      <c r="N32">
        <v>5.5475999999999998E-2</v>
      </c>
      <c r="O32">
        <v>-6.2146E-2</v>
      </c>
    </row>
    <row r="33" spans="1:15" x14ac:dyDescent="0.25">
      <c r="A33" s="2">
        <v>201808</v>
      </c>
      <c r="B33">
        <v>9.0290000000000006E-3</v>
      </c>
      <c r="C33">
        <v>9.5183000000000004E-2</v>
      </c>
      <c r="D33">
        <v>4.4118000000000004E-2</v>
      </c>
      <c r="E33">
        <v>4.0742E-2</v>
      </c>
      <c r="F33">
        <v>-3.7159999999999999E-2</v>
      </c>
      <c r="G33">
        <v>-0.134274</v>
      </c>
      <c r="H33">
        <v>1.1036999999999998E-2</v>
      </c>
      <c r="I33">
        <v>2.0687999999999998E-2</v>
      </c>
      <c r="J33">
        <v>-3.2847000000000001E-2</v>
      </c>
      <c r="K33">
        <v>8.8229999999999992E-3</v>
      </c>
      <c r="L33">
        <v>-2.1172E-2</v>
      </c>
      <c r="M33">
        <v>-9.1256000000000004E-2</v>
      </c>
      <c r="N33">
        <v>-1.4085E-2</v>
      </c>
      <c r="O33">
        <v>-5.1205000000000001E-2</v>
      </c>
    </row>
    <row r="34" spans="1:15" x14ac:dyDescent="0.25">
      <c r="A34" s="2">
        <v>201809</v>
      </c>
      <c r="B34">
        <v>8.5012000000000004E-2</v>
      </c>
      <c r="C34">
        <v>6.545200000000001E-2</v>
      </c>
      <c r="D34">
        <v>-1.4175999999999999E-2</v>
      </c>
      <c r="E34">
        <v>-3.9143999999999998E-2</v>
      </c>
      <c r="F34">
        <v>-7.0169999999999998E-3</v>
      </c>
      <c r="G34">
        <v>-5.423E-2</v>
      </c>
      <c r="H34">
        <v>9.4330000000000004E-3</v>
      </c>
      <c r="I34">
        <v>-4.054E-2</v>
      </c>
      <c r="J34">
        <v>0.15471699999999999</v>
      </c>
      <c r="K34">
        <v>4.8781999999999999E-2</v>
      </c>
      <c r="L34">
        <v>-0.124792</v>
      </c>
      <c r="M34">
        <v>-1.1155E-2</v>
      </c>
      <c r="N34">
        <v>-2.1427000000000002E-2</v>
      </c>
      <c r="O34">
        <v>4.1271000000000002E-2</v>
      </c>
    </row>
    <row r="35" spans="1:15" x14ac:dyDescent="0.25">
      <c r="A35" s="2">
        <v>201810</v>
      </c>
      <c r="B35">
        <v>-5.1546000000000002E-2</v>
      </c>
      <c r="C35">
        <v>-0.18227699999999999</v>
      </c>
      <c r="D35">
        <v>-0.12621199999999999</v>
      </c>
      <c r="E35">
        <v>-0.10370599999999999</v>
      </c>
      <c r="F35">
        <v>-0.11307399999999999</v>
      </c>
      <c r="G35">
        <v>-0.17201799999999998</v>
      </c>
      <c r="H35">
        <v>-6.0747000000000002E-2</v>
      </c>
      <c r="I35">
        <v>-0.29577399999999998</v>
      </c>
      <c r="J35">
        <v>-0.18954399999999999</v>
      </c>
      <c r="K35">
        <v>-9.6898999999999999E-2</v>
      </c>
      <c r="L35">
        <v>-0.13498200000000002</v>
      </c>
      <c r="M35">
        <v>-0.212977</v>
      </c>
      <c r="N35">
        <v>-5.1094999999999995E-2</v>
      </c>
      <c r="O35">
        <v>-0.10975600000000001</v>
      </c>
    </row>
    <row r="36" spans="1:15" x14ac:dyDescent="0.25">
      <c r="A36" s="2">
        <v>201811</v>
      </c>
      <c r="B36">
        <v>5.2172999999999997E-2</v>
      </c>
      <c r="C36">
        <v>6.156E-3</v>
      </c>
      <c r="D36">
        <v>0.09</v>
      </c>
      <c r="E36">
        <v>4.5454999999999995E-2</v>
      </c>
      <c r="F36">
        <v>-7.1712999999999999E-2</v>
      </c>
      <c r="G36">
        <v>0.14958099999999999</v>
      </c>
      <c r="H36">
        <v>0</v>
      </c>
      <c r="I36">
        <v>0.13999700000000001</v>
      </c>
      <c r="J36">
        <v>4.4352999999999997E-2</v>
      </c>
      <c r="K36">
        <v>3.4334999999999997E-2</v>
      </c>
      <c r="L36">
        <v>4.1759999999999999E-2</v>
      </c>
      <c r="M36">
        <v>9.319100000000001E-2</v>
      </c>
      <c r="N36">
        <v>0</v>
      </c>
      <c r="O36">
        <v>9.9315000000000001E-2</v>
      </c>
    </row>
    <row r="37" spans="1:15" x14ac:dyDescent="0.25">
      <c r="A37" s="2">
        <v>201812</v>
      </c>
      <c r="B37">
        <v>-7.0248000000000005E-2</v>
      </c>
      <c r="C37">
        <v>3.4272999999999998E-2</v>
      </c>
      <c r="D37">
        <v>9.1749999999999991E-3</v>
      </c>
      <c r="E37">
        <v>-3.9529999999999999E-3</v>
      </c>
      <c r="F37">
        <v>0.11158799999999999</v>
      </c>
      <c r="G37">
        <v>0.114456</v>
      </c>
      <c r="H37">
        <v>-5.1741999999999996E-2</v>
      </c>
      <c r="I37">
        <v>-0.10965</v>
      </c>
      <c r="J37">
        <v>-1.9306E-2</v>
      </c>
      <c r="K37">
        <v>-8.3009999999999994E-3</v>
      </c>
      <c r="L37">
        <v>2.3206000000000001E-2</v>
      </c>
      <c r="M37">
        <v>-6.8851000000000009E-2</v>
      </c>
      <c r="N37">
        <v>-7.6899999999999998E-3</v>
      </c>
      <c r="O37">
        <v>2.1806000000000002E-2</v>
      </c>
    </row>
    <row r="38" spans="1:15" x14ac:dyDescent="0.25">
      <c r="A38" s="2">
        <v>201901</v>
      </c>
      <c r="B38">
        <v>7.5554999999999997E-2</v>
      </c>
      <c r="C38">
        <v>-5.3255999999999998E-2</v>
      </c>
      <c r="D38">
        <v>1.9999999999999999E-6</v>
      </c>
      <c r="E38">
        <v>7.5396999999999992E-2</v>
      </c>
      <c r="F38">
        <v>-2.3165000000000002E-2</v>
      </c>
      <c r="G38">
        <v>0.102704</v>
      </c>
      <c r="H38">
        <v>3.8822000000000002E-2</v>
      </c>
      <c r="I38">
        <v>3.4481000000000005E-2</v>
      </c>
      <c r="J38">
        <v>-1.5747000000000001E-2</v>
      </c>
      <c r="K38">
        <v>-1.2552000000000001E-2</v>
      </c>
      <c r="L38">
        <v>9.2783999999999991E-2</v>
      </c>
      <c r="M38">
        <v>6.1618000000000006E-2</v>
      </c>
      <c r="N38">
        <v>9.9999999999999995E-7</v>
      </c>
      <c r="O38">
        <v>2.7437E-2</v>
      </c>
    </row>
    <row r="39" spans="1:15" x14ac:dyDescent="0.25">
      <c r="A39" s="2">
        <v>201902</v>
      </c>
      <c r="B39">
        <v>8.2629999999999995E-3</v>
      </c>
      <c r="C39">
        <v>1.375E-2</v>
      </c>
      <c r="D39">
        <v>1.5153000000000002E-2</v>
      </c>
      <c r="E39">
        <v>7.3790000000000001E-3</v>
      </c>
      <c r="F39">
        <v>-1.5812E-2</v>
      </c>
      <c r="G39">
        <v>-9.8040000000000002E-3</v>
      </c>
      <c r="H39">
        <v>2.0202000000000001E-2</v>
      </c>
      <c r="I39">
        <v>2.8572E-2</v>
      </c>
      <c r="J39">
        <v>0.128001</v>
      </c>
      <c r="K39">
        <v>2.5425E-2</v>
      </c>
      <c r="L39">
        <v>1.3207999999999999E-2</v>
      </c>
      <c r="M39">
        <v>2.6533999999999999E-2</v>
      </c>
      <c r="N39">
        <v>7.7520000000000002E-3</v>
      </c>
      <c r="O39">
        <v>8.9040000000000005E-3</v>
      </c>
    </row>
    <row r="40" spans="1:15" x14ac:dyDescent="0.25">
      <c r="A40" s="2">
        <v>201903</v>
      </c>
      <c r="B40">
        <v>-2.049E-3</v>
      </c>
      <c r="C40">
        <v>-1.1096E-2</v>
      </c>
      <c r="D40">
        <v>1.9900000000000001E-2</v>
      </c>
      <c r="E40">
        <v>3.6620000000000003E-3</v>
      </c>
      <c r="F40">
        <v>3.6143000000000002E-2</v>
      </c>
      <c r="G40">
        <v>-1.584E-2</v>
      </c>
      <c r="H40">
        <v>3.9604E-2</v>
      </c>
      <c r="I40">
        <v>0.111112</v>
      </c>
      <c r="J40">
        <v>0.124114</v>
      </c>
      <c r="K40">
        <v>2.8924999999999999E-2</v>
      </c>
      <c r="L40">
        <v>-5.7729000000000003E-2</v>
      </c>
      <c r="M40">
        <v>0.155087</v>
      </c>
      <c r="N40">
        <v>0</v>
      </c>
      <c r="O40">
        <v>1.1765000000000001E-2</v>
      </c>
    </row>
    <row r="41" spans="1:15" x14ac:dyDescent="0.25">
      <c r="A41" s="2">
        <v>201904</v>
      </c>
      <c r="B41">
        <v>2.6692E-2</v>
      </c>
      <c r="C41">
        <v>-4.6131999999999999E-2</v>
      </c>
      <c r="D41">
        <v>-1.9512000000000002E-2</v>
      </c>
      <c r="E41">
        <v>2.9197000000000001E-2</v>
      </c>
      <c r="F41">
        <v>-5.8139999999999997E-2</v>
      </c>
      <c r="G41">
        <v>-2.0118999999999998E-2</v>
      </c>
      <c r="H41">
        <v>-9.5239999999999995E-3</v>
      </c>
      <c r="I41">
        <v>-6.6665000000000002E-2</v>
      </c>
      <c r="J41">
        <v>-8.5174E-2</v>
      </c>
      <c r="K41">
        <v>-5.2209000000000005E-2</v>
      </c>
      <c r="L41">
        <v>2.1739999999999999E-2</v>
      </c>
      <c r="M41">
        <v>-8.3930000000000012E-3</v>
      </c>
      <c r="N41">
        <v>-3.846E-3</v>
      </c>
      <c r="O41">
        <v>1.4534999999999999E-2</v>
      </c>
    </row>
    <row r="42" spans="1:15" x14ac:dyDescent="0.25">
      <c r="A42" s="2">
        <v>201905</v>
      </c>
      <c r="B42">
        <v>-2.8001999999999999E-2</v>
      </c>
      <c r="C42">
        <v>-1.1765000000000001E-2</v>
      </c>
      <c r="D42">
        <v>-3.6817000000000003E-2</v>
      </c>
      <c r="E42">
        <v>-2.1278999999999999E-2</v>
      </c>
      <c r="F42">
        <v>-9.4650999999999999E-2</v>
      </c>
      <c r="G42">
        <v>-0.147844</v>
      </c>
      <c r="H42">
        <v>9.6159999999999995E-3</v>
      </c>
      <c r="I42">
        <v>-4.9109E-2</v>
      </c>
      <c r="J42">
        <v>-8.2758999999999999E-2</v>
      </c>
      <c r="K42">
        <v>-2.1185999999999997E-2</v>
      </c>
      <c r="L42">
        <v>-7.7359999999999998E-3</v>
      </c>
      <c r="M42">
        <v>-2.9618000000000002E-2</v>
      </c>
      <c r="N42">
        <v>-2.3167E-2</v>
      </c>
      <c r="O42">
        <v>1.7193E-2</v>
      </c>
    </row>
    <row r="43" spans="1:15" x14ac:dyDescent="0.25">
      <c r="A43" s="2">
        <v>201906</v>
      </c>
      <c r="B43">
        <v>1.0287999999999999E-2</v>
      </c>
      <c r="C43">
        <v>6.4815999999999999E-2</v>
      </c>
      <c r="D43">
        <v>-4.1349999999999998E-3</v>
      </c>
      <c r="E43">
        <v>-2.5361999999999999E-2</v>
      </c>
      <c r="F43">
        <v>0.127274</v>
      </c>
      <c r="G43">
        <v>1.5661999999999999E-2</v>
      </c>
      <c r="H43">
        <v>1.9047999999999999E-2</v>
      </c>
      <c r="I43">
        <v>-1.8779999999999998E-2</v>
      </c>
      <c r="J43">
        <v>5.6388999999999995E-2</v>
      </c>
      <c r="K43">
        <v>4.7618999999999995E-2</v>
      </c>
      <c r="L43">
        <v>1.7544999999999998E-2</v>
      </c>
      <c r="M43">
        <v>-1.4549999999999999E-3</v>
      </c>
      <c r="N43">
        <v>1.9762999999999999E-2</v>
      </c>
      <c r="O43">
        <v>1.1267000000000001E-2</v>
      </c>
    </row>
    <row r="44" spans="1:15" x14ac:dyDescent="0.25">
      <c r="A44" s="2">
        <v>201907</v>
      </c>
      <c r="B44">
        <v>-2.0379999999999999E-3</v>
      </c>
      <c r="C44">
        <v>-6.3353999999999994E-2</v>
      </c>
      <c r="D44">
        <v>0</v>
      </c>
      <c r="E44">
        <v>-7.4350000000000006E-3</v>
      </c>
      <c r="F44">
        <v>-8.4678000000000003E-2</v>
      </c>
      <c r="G44">
        <v>-2.6098E-2</v>
      </c>
      <c r="H44">
        <v>3.7383E-2</v>
      </c>
      <c r="I44">
        <v>8.6125000000000007E-2</v>
      </c>
      <c r="J44">
        <v>-1.2158E-2</v>
      </c>
      <c r="K44">
        <v>-4.1310000000000001E-3</v>
      </c>
      <c r="L44">
        <v>-4.6509999999999998E-3</v>
      </c>
      <c r="M44">
        <v>4.5122999999999996E-2</v>
      </c>
      <c r="N44">
        <v>9.9999999999999995E-7</v>
      </c>
      <c r="O44">
        <v>-2.7546000000000001E-2</v>
      </c>
    </row>
    <row r="45" spans="1:15" x14ac:dyDescent="0.25">
      <c r="A45" s="2">
        <v>201908</v>
      </c>
      <c r="B45">
        <v>-3.5257000000000004E-2</v>
      </c>
      <c r="C45">
        <v>-6.7638000000000004E-2</v>
      </c>
      <c r="D45">
        <v>1.039E-3</v>
      </c>
      <c r="E45">
        <v>-1.4670000000000001E-2</v>
      </c>
      <c r="F45">
        <v>-1.7618999999999999E-2</v>
      </c>
      <c r="G45">
        <v>-2.9232000000000001E-2</v>
      </c>
      <c r="H45">
        <v>-1.7228E-2</v>
      </c>
      <c r="I45">
        <v>5.2863E-2</v>
      </c>
      <c r="J45">
        <v>0.15384600000000001</v>
      </c>
      <c r="K45">
        <v>-7.9184000000000004E-2</v>
      </c>
      <c r="L45">
        <v>-7.4597999999999998E-2</v>
      </c>
      <c r="M45">
        <v>-3.6459999999999999E-3</v>
      </c>
      <c r="N45">
        <v>7.7520000000000002E-3</v>
      </c>
      <c r="O45">
        <v>9.9999999999999995E-7</v>
      </c>
    </row>
    <row r="46" spans="1:15" x14ac:dyDescent="0.25">
      <c r="A46" s="2">
        <v>201909</v>
      </c>
      <c r="B46">
        <v>4.6179999999999997E-3</v>
      </c>
      <c r="C46">
        <v>-1.2805E-2</v>
      </c>
      <c r="D46">
        <v>-2.2341000000000003E-2</v>
      </c>
      <c r="E46">
        <v>-4.1159999999999999E-3</v>
      </c>
      <c r="F46">
        <v>2.6905000000000002E-2</v>
      </c>
      <c r="G46">
        <v>-1.1294999999999999E-2</v>
      </c>
      <c r="H46">
        <v>3.4161999999999998E-2</v>
      </c>
      <c r="I46">
        <v>1.6736999999999998E-2</v>
      </c>
      <c r="J46">
        <v>-4.7617E-2</v>
      </c>
      <c r="K46">
        <v>-4.8089999999999999E-3</v>
      </c>
      <c r="L46">
        <v>1.0891999999999999E-2</v>
      </c>
      <c r="M46">
        <v>2.5902999999999999E-2</v>
      </c>
      <c r="N46">
        <v>-5.6420000000000003E-3</v>
      </c>
      <c r="O46">
        <v>2.1608000000000002E-2</v>
      </c>
    </row>
    <row r="47" spans="1:15" x14ac:dyDescent="0.25">
      <c r="A47" s="2">
        <v>201910</v>
      </c>
      <c r="B47">
        <v>-6.8950000000000001E-3</v>
      </c>
      <c r="C47">
        <v>-1.1524000000000001E-2</v>
      </c>
      <c r="D47">
        <v>4.352E-3</v>
      </c>
      <c r="E47">
        <v>-8.2629999999999995E-3</v>
      </c>
      <c r="F47">
        <v>4.3666999999999997E-2</v>
      </c>
      <c r="G47">
        <v>4.0608999999999999E-2</v>
      </c>
      <c r="H47">
        <v>1.8692E-2</v>
      </c>
      <c r="I47">
        <v>-2.0575E-2</v>
      </c>
      <c r="J47">
        <v>3.3339999999999997E-3</v>
      </c>
      <c r="K47">
        <v>0</v>
      </c>
      <c r="L47">
        <v>2.8017E-2</v>
      </c>
      <c r="M47">
        <v>-2.1037E-2</v>
      </c>
      <c r="N47">
        <v>9.9999999999999995E-7</v>
      </c>
      <c r="O47">
        <v>1.2083999999999999E-2</v>
      </c>
    </row>
    <row r="48" spans="1:15" x14ac:dyDescent="0.25">
      <c r="A48" s="2">
        <v>201911</v>
      </c>
      <c r="B48">
        <v>-1.8520999999999999E-2</v>
      </c>
      <c r="C48">
        <v>-1.4580000000000001E-3</v>
      </c>
      <c r="D48">
        <v>-1.7333000000000001E-2</v>
      </c>
      <c r="E48">
        <v>2.0833000000000001E-2</v>
      </c>
      <c r="F48">
        <v>-7.1128999999999998E-2</v>
      </c>
      <c r="G48">
        <v>7.9265000000000002E-2</v>
      </c>
      <c r="H48">
        <v>4.5869999999999999E-3</v>
      </c>
      <c r="I48">
        <v>-1.6805E-2</v>
      </c>
      <c r="J48">
        <v>2.3254E-2</v>
      </c>
      <c r="K48">
        <v>-4.5410000000000006E-2</v>
      </c>
      <c r="L48">
        <v>-3.9831999999999999E-2</v>
      </c>
      <c r="M48">
        <v>-2.8649999999999999E-3</v>
      </c>
      <c r="N48">
        <v>7.7510000000000001E-3</v>
      </c>
      <c r="O48">
        <v>7.7612E-2</v>
      </c>
    </row>
    <row r="49" spans="1:15" x14ac:dyDescent="0.25">
      <c r="A49" s="2">
        <v>201912</v>
      </c>
      <c r="B49">
        <v>-1.4151E-2</v>
      </c>
      <c r="C49">
        <v>9.9269999999999997E-2</v>
      </c>
      <c r="D49">
        <v>2.2060000000000001E-3</v>
      </c>
      <c r="E49">
        <v>-8.1620000000000009E-3</v>
      </c>
      <c r="F49">
        <v>-4.5069999999999997E-3</v>
      </c>
      <c r="G49">
        <v>7.3446999999999998E-2</v>
      </c>
      <c r="H49">
        <v>2.7397999999999999E-2</v>
      </c>
      <c r="I49">
        <v>8.9742999999999989E-2</v>
      </c>
      <c r="J49">
        <v>0.16233400000000001</v>
      </c>
      <c r="K49">
        <v>1.1132999999999999E-2</v>
      </c>
      <c r="L49">
        <v>2.1840000000000002E-3</v>
      </c>
      <c r="M49">
        <v>2.4424000000000001E-2</v>
      </c>
      <c r="N49">
        <v>-9.9999999999999995E-7</v>
      </c>
      <c r="O49">
        <v>-3.3239999999999999E-2</v>
      </c>
    </row>
    <row r="50" spans="1:15" x14ac:dyDescent="0.25">
      <c r="A50" s="2">
        <v>202001</v>
      </c>
      <c r="B50">
        <v>-7.6555999999999999E-2</v>
      </c>
      <c r="C50">
        <v>-7.3040999999999995E-2</v>
      </c>
      <c r="D50">
        <v>-7.698E-3</v>
      </c>
      <c r="E50">
        <v>-1.6462000000000001E-2</v>
      </c>
      <c r="F50">
        <v>-4.5259999999999996E-3</v>
      </c>
      <c r="G50">
        <v>-2.6316000000000003E-2</v>
      </c>
      <c r="H50">
        <v>4.4443999999999997E-2</v>
      </c>
      <c r="I50">
        <v>-0.109804</v>
      </c>
      <c r="J50">
        <v>-0.16480499999999998</v>
      </c>
      <c r="K50">
        <v>-7.2070999999999996E-2</v>
      </c>
      <c r="L50">
        <v>-4.3573000000000001E-2</v>
      </c>
      <c r="M50">
        <v>-7.7138999999999999E-2</v>
      </c>
      <c r="N50">
        <v>-2.3077999999999998E-2</v>
      </c>
      <c r="O50">
        <v>-2.2921999999999998E-2</v>
      </c>
    </row>
    <row r="51" spans="1:15" x14ac:dyDescent="0.25">
      <c r="A51" s="2">
        <v>202002</v>
      </c>
      <c r="B51">
        <v>-4.1451000000000002E-2</v>
      </c>
      <c r="C51">
        <v>-4.1546E-2</v>
      </c>
      <c r="D51">
        <v>-1.9956000000000002E-2</v>
      </c>
      <c r="E51">
        <v>-2.5104000000000001E-2</v>
      </c>
      <c r="F51">
        <v>0.140907</v>
      </c>
      <c r="G51">
        <v>-8.4324999999999997E-2</v>
      </c>
      <c r="H51">
        <v>-3.4043000000000004E-2</v>
      </c>
      <c r="I51">
        <v>-1.3218000000000001E-2</v>
      </c>
      <c r="J51">
        <v>-1.0035000000000001E-2</v>
      </c>
      <c r="K51">
        <v>1.1867000000000001E-2</v>
      </c>
      <c r="L51">
        <v>-5.9225E-2</v>
      </c>
      <c r="M51">
        <v>-1.5198E-2</v>
      </c>
      <c r="N51">
        <v>0</v>
      </c>
      <c r="O51">
        <v>-3.8122999999999997E-2</v>
      </c>
    </row>
    <row r="52" spans="1:15" x14ac:dyDescent="0.25">
      <c r="A52" s="2">
        <v>202003</v>
      </c>
      <c r="B52">
        <v>-0.259459</v>
      </c>
      <c r="C52">
        <v>-0.19431999999999999</v>
      </c>
      <c r="D52">
        <v>-0.23755700000000002</v>
      </c>
      <c r="E52">
        <v>-0.16137499999999999</v>
      </c>
      <c r="F52">
        <v>-0.123506</v>
      </c>
      <c r="G52">
        <v>-9.090899999999999E-2</v>
      </c>
      <c r="H52">
        <v>-8.8104000000000002E-2</v>
      </c>
      <c r="I52">
        <v>-0.10267899999999999</v>
      </c>
      <c r="J52">
        <v>-0.263515</v>
      </c>
      <c r="K52">
        <v>-1.9191E-2</v>
      </c>
      <c r="L52">
        <v>-0.278449</v>
      </c>
      <c r="M52">
        <v>-0.183642</v>
      </c>
      <c r="N52">
        <v>-6.2992999999999993E-2</v>
      </c>
      <c r="O52">
        <v>-0.29573100000000002</v>
      </c>
    </row>
    <row r="53" spans="1:15" x14ac:dyDescent="0.25">
      <c r="A53" s="2">
        <v>202004</v>
      </c>
      <c r="B53">
        <v>0.23722699999999999</v>
      </c>
      <c r="C53">
        <v>0.28200399999999998</v>
      </c>
      <c r="D53">
        <v>0.10089100000000001</v>
      </c>
      <c r="E53">
        <v>0.13613</v>
      </c>
      <c r="F53">
        <v>0.10909000000000001</v>
      </c>
      <c r="G53">
        <v>0.157143</v>
      </c>
      <c r="H53">
        <v>5.7971000000000002E-2</v>
      </c>
      <c r="I53">
        <v>-6.9640000000000006E-3</v>
      </c>
      <c r="J53">
        <v>0.19265999999999997</v>
      </c>
      <c r="K53">
        <v>0.157609</v>
      </c>
      <c r="L53">
        <v>0.14765300000000001</v>
      </c>
      <c r="M53">
        <v>0.17391200000000001</v>
      </c>
      <c r="N53">
        <v>3.3612999999999997E-2</v>
      </c>
      <c r="O53">
        <v>0.14285600000000001</v>
      </c>
    </row>
    <row r="54" spans="1:15" x14ac:dyDescent="0.25">
      <c r="A54" s="2">
        <v>202005</v>
      </c>
      <c r="B54">
        <v>-4.4249000000000004E-2</v>
      </c>
      <c r="C54">
        <v>7.2359000000000007E-2</v>
      </c>
      <c r="D54">
        <v>9.0298000000000003E-2</v>
      </c>
      <c r="E54">
        <v>3.1531999999999998E-2</v>
      </c>
      <c r="F54">
        <v>7.3769000000000001E-2</v>
      </c>
      <c r="G54">
        <v>-5.1624999999999997E-2</v>
      </c>
      <c r="H54">
        <v>3.1962000000000004E-2</v>
      </c>
      <c r="I54">
        <v>-2.3046000000000001E-2</v>
      </c>
      <c r="J54">
        <v>3.4616000000000001E-2</v>
      </c>
      <c r="K54">
        <v>3.2863999999999997E-2</v>
      </c>
      <c r="L54">
        <v>-2.9239999999999999E-3</v>
      </c>
      <c r="M54">
        <v>2.7376000000000001E-2</v>
      </c>
      <c r="N54">
        <v>-9.9999999999999995E-7</v>
      </c>
      <c r="O54">
        <v>-4.9242999999999995E-2</v>
      </c>
    </row>
    <row r="55" spans="1:15" x14ac:dyDescent="0.25">
      <c r="A55" s="2">
        <v>202006</v>
      </c>
      <c r="B55">
        <v>1.2345E-2</v>
      </c>
      <c r="C55">
        <v>0.117407</v>
      </c>
      <c r="D55">
        <v>0.15945499999999999</v>
      </c>
      <c r="E55">
        <v>-1.7467999999999997E-2</v>
      </c>
      <c r="F55">
        <v>0.12214</v>
      </c>
      <c r="G55">
        <v>-3.3138000000000001E-2</v>
      </c>
      <c r="H55">
        <v>3.9824999999999999E-2</v>
      </c>
      <c r="I55">
        <v>0.11794600000000001</v>
      </c>
      <c r="J55">
        <v>1.1153999999999999E-2</v>
      </c>
      <c r="K55">
        <v>-4.5430000000000002E-3</v>
      </c>
      <c r="L55">
        <v>2.9329999999999998E-3</v>
      </c>
      <c r="M55">
        <v>1.5674E-2</v>
      </c>
      <c r="N55">
        <v>8.1279999999999998E-3</v>
      </c>
      <c r="O55">
        <v>5.1794E-2</v>
      </c>
    </row>
    <row r="56" spans="1:15" x14ac:dyDescent="0.25">
      <c r="A56" s="2">
        <v>202007</v>
      </c>
      <c r="B56">
        <v>-4.2956000000000001E-2</v>
      </c>
      <c r="C56">
        <v>-0.11352499999999999</v>
      </c>
      <c r="D56">
        <v>8.7418999999999997E-2</v>
      </c>
      <c r="E56">
        <v>6.666699999999999E-2</v>
      </c>
      <c r="F56">
        <v>-0.139456</v>
      </c>
      <c r="G56">
        <v>0.19828499999999999</v>
      </c>
      <c r="H56">
        <v>2.0985E-2</v>
      </c>
      <c r="I56">
        <v>0.34862199999999999</v>
      </c>
      <c r="J56">
        <v>3.3499000000000001E-2</v>
      </c>
      <c r="K56">
        <v>3.9136000000000004E-2</v>
      </c>
      <c r="L56">
        <v>0.15592700000000001</v>
      </c>
      <c r="M56">
        <v>5.5557999999999996E-2</v>
      </c>
      <c r="N56">
        <v>0.17338699999999999</v>
      </c>
      <c r="O56">
        <v>-2.9138000000000001E-2</v>
      </c>
    </row>
    <row r="57" spans="1:15" x14ac:dyDescent="0.25">
      <c r="A57" s="2">
        <v>202008</v>
      </c>
      <c r="B57">
        <v>6.7793999999999993E-2</v>
      </c>
      <c r="C57">
        <v>4.0873E-2</v>
      </c>
      <c r="D57">
        <v>7.3528999999999997E-2</v>
      </c>
      <c r="E57">
        <v>8.5470000000000004E-2</v>
      </c>
      <c r="F57">
        <v>3.9509999999999997E-3</v>
      </c>
      <c r="G57">
        <v>0.25638</v>
      </c>
      <c r="H57">
        <v>3.5025000000000001E-2</v>
      </c>
      <c r="I57">
        <v>3.4013000000000002E-2</v>
      </c>
      <c r="J57">
        <v>0.19999900000000001</v>
      </c>
      <c r="K57">
        <v>3.6361999999999998E-2</v>
      </c>
      <c r="L57">
        <v>3.3856999999999998E-2</v>
      </c>
      <c r="M57">
        <v>0.29905500000000002</v>
      </c>
      <c r="N57">
        <v>8.3420000000000005E-3</v>
      </c>
      <c r="O57">
        <v>0.13469300000000001</v>
      </c>
    </row>
    <row r="58" spans="1:15" x14ac:dyDescent="0.25">
      <c r="A58" s="2">
        <v>202009</v>
      </c>
      <c r="B58">
        <v>2.5396999999999999E-2</v>
      </c>
      <c r="C58">
        <v>6.6755000000000009E-2</v>
      </c>
      <c r="D58">
        <v>6.4706E-2</v>
      </c>
      <c r="E58">
        <v>-9.9999999999999995E-7</v>
      </c>
      <c r="F58">
        <v>-4.7245000000000002E-2</v>
      </c>
      <c r="G58">
        <v>-6.9105E-2</v>
      </c>
      <c r="H58">
        <v>1.7316999999999999E-2</v>
      </c>
      <c r="I58">
        <v>-3.2910000000000001E-3</v>
      </c>
      <c r="J58">
        <v>-6.9696999999999995E-2</v>
      </c>
      <c r="K58">
        <v>1.3158000000000001E-2</v>
      </c>
      <c r="L58">
        <v>-1.5113000000000001E-2</v>
      </c>
      <c r="M58">
        <v>4.1523000000000004E-2</v>
      </c>
      <c r="N58">
        <v>-5.9233000000000001E-2</v>
      </c>
      <c r="O58">
        <v>3.5973000000000005E-2</v>
      </c>
    </row>
    <row r="59" spans="1:15" x14ac:dyDescent="0.25">
      <c r="A59" s="2">
        <v>202010</v>
      </c>
      <c r="B59">
        <v>-3.0959999999999998E-3</v>
      </c>
      <c r="C59">
        <v>1.227E-3</v>
      </c>
      <c r="D59">
        <v>0.13537399999999999</v>
      </c>
      <c r="E59">
        <v>1.1811E-2</v>
      </c>
      <c r="F59">
        <v>-7.4381000000000003E-2</v>
      </c>
      <c r="G59">
        <v>-6.9868E-2</v>
      </c>
      <c r="H59">
        <v>9.9999999999999995E-7</v>
      </c>
      <c r="I59">
        <v>0.125412</v>
      </c>
      <c r="J59">
        <v>6.1889E-2</v>
      </c>
      <c r="K59">
        <v>1.2988E-2</v>
      </c>
      <c r="L59">
        <v>-1.7902999999999999E-2</v>
      </c>
      <c r="M59">
        <v>-5.3156999999999996E-2</v>
      </c>
      <c r="N59">
        <v>3.7040000000000003E-3</v>
      </c>
      <c r="O59">
        <v>6.5973000000000004E-2</v>
      </c>
    </row>
    <row r="60" spans="1:15" x14ac:dyDescent="0.25">
      <c r="A60" s="2">
        <v>202011</v>
      </c>
      <c r="B60">
        <v>9.6274999999999999E-2</v>
      </c>
      <c r="C60">
        <v>4.1664000000000007E-2</v>
      </c>
      <c r="D60">
        <v>0.165384</v>
      </c>
      <c r="E60">
        <v>0.15953200000000001</v>
      </c>
      <c r="F60">
        <v>0.14732200000000001</v>
      </c>
      <c r="G60">
        <v>0.18779399999999999</v>
      </c>
      <c r="H60">
        <v>2.1277000000000001E-2</v>
      </c>
      <c r="I60">
        <v>-2.0529000000000002E-2</v>
      </c>
      <c r="J60">
        <v>0.19632100000000002</v>
      </c>
      <c r="K60">
        <v>1.7094999999999999E-2</v>
      </c>
      <c r="L60">
        <v>8.8542999999999997E-2</v>
      </c>
      <c r="M60">
        <v>0.39181600000000005</v>
      </c>
      <c r="N60">
        <v>3.6899000000000001E-2</v>
      </c>
      <c r="O60">
        <v>4.5602000000000004E-2</v>
      </c>
    </row>
    <row r="61" spans="1:15" x14ac:dyDescent="0.25">
      <c r="A61" s="2">
        <v>202012</v>
      </c>
      <c r="B61">
        <v>6.7987999999999993E-2</v>
      </c>
      <c r="C61">
        <v>6.2352999999999999E-2</v>
      </c>
      <c r="D61">
        <v>-5.9406E-2</v>
      </c>
      <c r="E61">
        <v>-6.7130000000000002E-3</v>
      </c>
      <c r="F61">
        <v>2.724E-2</v>
      </c>
      <c r="G61">
        <v>0.11462699999999999</v>
      </c>
      <c r="H61">
        <v>7.0835999999999996E-2</v>
      </c>
      <c r="I61">
        <v>-1.1975E-2</v>
      </c>
      <c r="J61">
        <v>0.112818</v>
      </c>
      <c r="K61">
        <v>4.1999999999999997E-3</v>
      </c>
      <c r="L61">
        <v>9.9999999999999995E-7</v>
      </c>
      <c r="M61">
        <v>-3.3616E-2</v>
      </c>
      <c r="N61">
        <v>0.15302399999999999</v>
      </c>
      <c r="O61">
        <v>-4.9847000000000002E-2</v>
      </c>
    </row>
    <row r="62" spans="1:15" x14ac:dyDescent="0.25">
      <c r="A62" s="2">
        <v>202101</v>
      </c>
      <c r="B62">
        <v>-0.14058299999999999</v>
      </c>
      <c r="C62">
        <v>-0.11406599999999999</v>
      </c>
      <c r="D62">
        <v>-0.1193</v>
      </c>
      <c r="E62">
        <v>-4.7297000000000006E-2</v>
      </c>
      <c r="F62">
        <v>-0.132576</v>
      </c>
      <c r="G62">
        <v>-0.12766</v>
      </c>
      <c r="H62">
        <v>-1.9456999999999999E-2</v>
      </c>
      <c r="I62">
        <v>-4.8484999999999993E-2</v>
      </c>
      <c r="J62">
        <v>-0.207373</v>
      </c>
      <c r="K62">
        <v>-2.5104999999999999E-2</v>
      </c>
      <c r="L62">
        <v>-5.5022000000000001E-2</v>
      </c>
      <c r="M62">
        <v>-7.3916000000000009E-2</v>
      </c>
      <c r="N62">
        <v>9.8765000000000006E-2</v>
      </c>
      <c r="O62">
        <v>-2.6228999999999999E-2</v>
      </c>
    </row>
    <row r="63" spans="1:15" x14ac:dyDescent="0.25">
      <c r="A63" s="2">
        <v>202102</v>
      </c>
      <c r="B63">
        <v>0.12654400000000002</v>
      </c>
      <c r="C63">
        <v>3.0001000000000003E-2</v>
      </c>
      <c r="D63">
        <v>0.13147300000000001</v>
      </c>
      <c r="E63">
        <v>9.5745000000000011E-2</v>
      </c>
      <c r="F63">
        <v>6.1135000000000002E-2</v>
      </c>
      <c r="G63">
        <v>0.109754</v>
      </c>
      <c r="H63">
        <v>0.103175</v>
      </c>
      <c r="I63">
        <v>0.254774</v>
      </c>
      <c r="J63">
        <v>8.7209000000000009E-2</v>
      </c>
      <c r="K63">
        <v>2.1459000000000002E-2</v>
      </c>
      <c r="L63">
        <v>5.0632999999999997E-2</v>
      </c>
      <c r="M63">
        <v>0.29577300000000001</v>
      </c>
      <c r="N63">
        <v>3.6516E-2</v>
      </c>
      <c r="O63">
        <v>7.4074000000000001E-2</v>
      </c>
    </row>
    <row r="64" spans="1:15" x14ac:dyDescent="0.25">
      <c r="A64" s="2">
        <v>202103</v>
      </c>
      <c r="B64">
        <v>5.7532E-2</v>
      </c>
      <c r="C64">
        <v>9.2232999999999996E-2</v>
      </c>
      <c r="D64">
        <v>0.42605899999999997</v>
      </c>
      <c r="E64">
        <v>-1.2943E-2</v>
      </c>
      <c r="F64">
        <v>0.217557</v>
      </c>
      <c r="G64">
        <v>8.7911000000000003E-2</v>
      </c>
      <c r="H64">
        <v>0.21582799999999999</v>
      </c>
      <c r="I64">
        <v>0.527918</v>
      </c>
      <c r="J64">
        <v>0.61497100000000005</v>
      </c>
      <c r="K64">
        <v>5.0418999999999999E-2</v>
      </c>
      <c r="L64">
        <v>4.0961999999999998E-2</v>
      </c>
      <c r="M64">
        <v>1.0833349999999999</v>
      </c>
      <c r="N64">
        <v>6.2329999999999997E-2</v>
      </c>
      <c r="O64">
        <v>6.5832000000000002E-2</v>
      </c>
    </row>
    <row r="65" spans="1:15" x14ac:dyDescent="0.25">
      <c r="A65" s="2">
        <v>202104</v>
      </c>
      <c r="B65">
        <v>0.134714</v>
      </c>
      <c r="C65">
        <v>0.29999900000000002</v>
      </c>
      <c r="D65">
        <v>0.51851999999999998</v>
      </c>
      <c r="E65">
        <v>0.619672</v>
      </c>
      <c r="F65">
        <v>0.20454600000000001</v>
      </c>
      <c r="G65">
        <v>0.86195400000000011</v>
      </c>
      <c r="H65">
        <v>4.7336999999999997E-2</v>
      </c>
      <c r="I65">
        <v>0.106312</v>
      </c>
      <c r="J65">
        <v>-0.139073</v>
      </c>
      <c r="K65">
        <v>0.23999899999999999</v>
      </c>
      <c r="L65">
        <v>0.14351900000000001</v>
      </c>
      <c r="M65">
        <v>2.9564E-2</v>
      </c>
      <c r="N65">
        <v>0.35204300000000005</v>
      </c>
      <c r="O65">
        <v>0.135293</v>
      </c>
    </row>
    <row r="66" spans="1:15" x14ac:dyDescent="0.25">
      <c r="A66" s="2">
        <v>202105</v>
      </c>
      <c r="B66">
        <v>-0.10274100000000001</v>
      </c>
      <c r="C66">
        <v>0.18803400000000001</v>
      </c>
      <c r="D66">
        <v>-0.15934999999999999</v>
      </c>
      <c r="E66">
        <v>-0.21862300000000001</v>
      </c>
      <c r="F66">
        <v>-0.11084899999999999</v>
      </c>
      <c r="G66">
        <v>-0.29837399999999997</v>
      </c>
      <c r="H66">
        <v>-3.39E-2</v>
      </c>
      <c r="I66">
        <v>-0.18468699999999999</v>
      </c>
      <c r="J66">
        <v>-0.190384</v>
      </c>
      <c r="K66">
        <v>-0.13871</v>
      </c>
      <c r="L66">
        <v>-0.17611199999999999</v>
      </c>
      <c r="M66">
        <v>-7.9393000000000005E-2</v>
      </c>
      <c r="N66">
        <v>-0.10377399999999999</v>
      </c>
      <c r="O66">
        <v>-0.13212199999999999</v>
      </c>
    </row>
    <row r="67" spans="1:15" x14ac:dyDescent="0.25">
      <c r="A67" s="2">
        <v>202106</v>
      </c>
      <c r="B67">
        <v>9.9238999999999994E-2</v>
      </c>
      <c r="C67">
        <v>8.2733000000000001E-2</v>
      </c>
      <c r="D67">
        <v>0.114119</v>
      </c>
      <c r="E67">
        <v>5.4404000000000001E-2</v>
      </c>
      <c r="F67">
        <v>7.4272000000000005E-2</v>
      </c>
      <c r="G67">
        <v>0.23453499999999999</v>
      </c>
      <c r="H67">
        <v>-3.5088000000000001E-2</v>
      </c>
      <c r="I67">
        <v>0.24493700000000002</v>
      </c>
      <c r="J67">
        <v>1.6626999999999999E-2</v>
      </c>
      <c r="K67">
        <v>0</v>
      </c>
      <c r="L67">
        <v>2.2112E-2</v>
      </c>
      <c r="M67">
        <v>-1.835E-3</v>
      </c>
      <c r="N67">
        <v>-3.9999E-2</v>
      </c>
      <c r="O67">
        <v>3.2835000000000003E-2</v>
      </c>
    </row>
    <row r="68" spans="1:15" x14ac:dyDescent="0.25">
      <c r="A68" s="2">
        <v>202107</v>
      </c>
      <c r="B68">
        <v>-7.17E-2</v>
      </c>
      <c r="C68">
        <v>-0.12956699999999999</v>
      </c>
      <c r="D68">
        <v>0.10416700000000001</v>
      </c>
      <c r="E68">
        <v>-1.2284999999999999E-2</v>
      </c>
      <c r="F68">
        <v>-0.10123500000000001</v>
      </c>
      <c r="G68">
        <v>-0.17118900000000001</v>
      </c>
      <c r="H68">
        <v>3.6482000000000001E-2</v>
      </c>
      <c r="I68">
        <v>8.5799E-2</v>
      </c>
      <c r="J68">
        <v>-0.10981199999999999</v>
      </c>
      <c r="K68">
        <v>4.0119999999999996E-2</v>
      </c>
      <c r="L68">
        <v>-2.8845999999999997E-2</v>
      </c>
      <c r="M68">
        <v>-0.124998</v>
      </c>
      <c r="N68">
        <v>-2.7740000000000001E-2</v>
      </c>
      <c r="O68">
        <v>-2.8930000000000002E-3</v>
      </c>
    </row>
    <row r="69" spans="1:15" x14ac:dyDescent="0.25">
      <c r="A69" s="2">
        <v>202108</v>
      </c>
      <c r="B69">
        <v>0.148338</v>
      </c>
      <c r="C69">
        <v>-7.2519E-2</v>
      </c>
      <c r="D69">
        <v>-0.144654</v>
      </c>
      <c r="E69">
        <v>-0.10945100000000001</v>
      </c>
      <c r="F69">
        <v>-6.0439E-2</v>
      </c>
      <c r="G69">
        <v>-0.211587</v>
      </c>
      <c r="H69">
        <v>-2.4316000000000001E-2</v>
      </c>
      <c r="I69">
        <v>-0.10209600000000001</v>
      </c>
      <c r="J69">
        <v>-5.4966000000000001E-2</v>
      </c>
      <c r="K69">
        <v>1.1318E-2</v>
      </c>
      <c r="L69">
        <v>-2.2275E-2</v>
      </c>
      <c r="M69">
        <v>-5.0868999999999998E-2</v>
      </c>
      <c r="N69">
        <v>-1.1653E-2</v>
      </c>
      <c r="O69">
        <v>-4.6101999999999997E-2</v>
      </c>
    </row>
    <row r="70" spans="1:15" x14ac:dyDescent="0.25">
      <c r="A70" s="2">
        <v>202109</v>
      </c>
      <c r="B70">
        <v>-0.10022299999999999</v>
      </c>
      <c r="C70">
        <v>0.123459</v>
      </c>
      <c r="D70">
        <v>3.5064999999999999E-2</v>
      </c>
      <c r="E70">
        <v>-1.753E-2</v>
      </c>
      <c r="F70">
        <v>1.8525E-2</v>
      </c>
      <c r="G70">
        <v>-0.11182399999999999</v>
      </c>
      <c r="H70">
        <v>6.2319999999999997E-3</v>
      </c>
      <c r="I70">
        <v>-6.3174000000000008E-2</v>
      </c>
      <c r="J70">
        <v>8.8572999999999999E-2</v>
      </c>
      <c r="K70">
        <v>6.7166000000000003E-2</v>
      </c>
      <c r="L70">
        <v>-2.8414000000000002E-2</v>
      </c>
      <c r="M70">
        <v>5.6818999999999995E-2</v>
      </c>
      <c r="N70">
        <v>-1.4150000000000001E-2</v>
      </c>
      <c r="O70">
        <v>-4.0751999999999997E-2</v>
      </c>
    </row>
    <row r="71" spans="1:15" x14ac:dyDescent="0.25">
      <c r="A71" s="2">
        <v>202110</v>
      </c>
      <c r="B71">
        <v>-5.9404999999999999E-2</v>
      </c>
      <c r="C71">
        <v>-0.12820600000000001</v>
      </c>
      <c r="D71">
        <v>-9.7120999999999999E-2</v>
      </c>
      <c r="E71">
        <v>-5.8823E-2</v>
      </c>
      <c r="F71">
        <v>-3.2543999999999997E-2</v>
      </c>
      <c r="G71">
        <v>5.7554000000000001E-2</v>
      </c>
      <c r="H71">
        <v>-3.5690000000000001E-3</v>
      </c>
      <c r="I71">
        <v>-0.121709</v>
      </c>
      <c r="J71">
        <v>0.110237</v>
      </c>
      <c r="K71">
        <v>2.0979999999999999E-2</v>
      </c>
      <c r="L71">
        <v>-1.6216999999999999E-2</v>
      </c>
      <c r="M71">
        <v>-0.101076</v>
      </c>
      <c r="N71">
        <v>9.5689999999999994E-3</v>
      </c>
      <c r="O71">
        <v>-3.2679999999999996E-3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A8D1-A4AE-4FDD-A23B-74D2AF159343}">
  <dimension ref="A1:I172"/>
  <sheetViews>
    <sheetView topLeftCell="A72" workbookViewId="0">
      <selection activeCell="G87" sqref="G87"/>
    </sheetView>
  </sheetViews>
  <sheetFormatPr defaultRowHeight="16.5" x14ac:dyDescent="0.25"/>
  <cols>
    <col min="8" max="8" width="9.5" bestFit="1" customWidth="1"/>
  </cols>
  <sheetData>
    <row r="1" spans="2:4" x14ac:dyDescent="0.25">
      <c r="B1" s="1" t="s">
        <v>1</v>
      </c>
      <c r="C1" s="1" t="s">
        <v>5</v>
      </c>
      <c r="D1" s="1" t="s">
        <v>10</v>
      </c>
    </row>
    <row r="2" spans="2:4" x14ac:dyDescent="0.25">
      <c r="B2">
        <v>1.1730000000000001E-2</v>
      </c>
      <c r="C2">
        <v>7.9812000000000008E-2</v>
      </c>
      <c r="D2">
        <v>-2.0673E-2</v>
      </c>
    </row>
    <row r="3" spans="2:4" x14ac:dyDescent="0.25">
      <c r="B3">
        <v>6.0868999999999999E-2</v>
      </c>
      <c r="C3">
        <v>-1.3043000000000001E-2</v>
      </c>
      <c r="D3">
        <v>7.8889000000000001E-2</v>
      </c>
    </row>
    <row r="4" spans="2:4" x14ac:dyDescent="0.25">
      <c r="B4">
        <v>-3.5518999999999995E-2</v>
      </c>
      <c r="C4">
        <v>0.11013299999999999</v>
      </c>
      <c r="D4">
        <v>-1.0297000000000001E-2</v>
      </c>
    </row>
    <row r="5" spans="2:4" x14ac:dyDescent="0.25">
      <c r="B5">
        <v>-8.2151999999999989E-2</v>
      </c>
      <c r="C5">
        <v>-0.11507899999999999</v>
      </c>
      <c r="D5">
        <v>-5.9313000000000005E-2</v>
      </c>
    </row>
    <row r="6" spans="2:4" x14ac:dyDescent="0.25">
      <c r="B6">
        <v>-2.7779999999999999E-2</v>
      </c>
      <c r="C6">
        <v>2.2422000000000001E-2</v>
      </c>
      <c r="D6">
        <v>5.0885E-2</v>
      </c>
    </row>
    <row r="7" spans="2:4" x14ac:dyDescent="0.25">
      <c r="B7">
        <v>-3.1749999999999999E-3</v>
      </c>
      <c r="C7">
        <v>8.7709999999999993E-3</v>
      </c>
      <c r="D7">
        <v>0.24210399999999999</v>
      </c>
    </row>
    <row r="8" spans="2:4" x14ac:dyDescent="0.25">
      <c r="B8">
        <v>7.6430999999999999E-2</v>
      </c>
      <c r="C8">
        <v>4.7827000000000001E-2</v>
      </c>
      <c r="D8">
        <v>4.2370000000000003E-3</v>
      </c>
    </row>
    <row r="9" spans="2:4" x14ac:dyDescent="0.25">
      <c r="B9">
        <v>2.1823000000000002E-2</v>
      </c>
      <c r="C9">
        <v>-3.1196000000000002E-2</v>
      </c>
      <c r="D9">
        <v>-6.7511000000000002E-2</v>
      </c>
    </row>
    <row r="10" spans="2:4" x14ac:dyDescent="0.25">
      <c r="B10">
        <v>-2.1539000000000003E-2</v>
      </c>
      <c r="C10">
        <v>-1.3332999999999999E-2</v>
      </c>
      <c r="D10">
        <v>0.126696</v>
      </c>
    </row>
    <row r="11" spans="2:4" x14ac:dyDescent="0.25">
      <c r="B11">
        <v>5.0316E-2</v>
      </c>
      <c r="C11">
        <v>-8.1083000000000002E-2</v>
      </c>
      <c r="D11">
        <v>-6.0240000000000002E-2</v>
      </c>
    </row>
    <row r="12" spans="2:4" x14ac:dyDescent="0.25">
      <c r="B12">
        <v>0.25748399999999999</v>
      </c>
      <c r="C12">
        <v>9.8038000000000014E-2</v>
      </c>
      <c r="D12">
        <v>-4.2750000000000002E-3</v>
      </c>
    </row>
    <row r="13" spans="2:4" x14ac:dyDescent="0.25">
      <c r="B13">
        <v>-4.9999000000000002E-2</v>
      </c>
      <c r="C13">
        <v>-3.1248999999999999E-2</v>
      </c>
      <c r="D13">
        <v>-5.1502999999999993E-2</v>
      </c>
    </row>
    <row r="14" spans="2:4" x14ac:dyDescent="0.25">
      <c r="B14">
        <v>3.5087E-2</v>
      </c>
      <c r="C14">
        <v>1.3824000000000001E-2</v>
      </c>
      <c r="D14">
        <v>4.5240000000000002E-3</v>
      </c>
    </row>
    <row r="15" spans="2:4" x14ac:dyDescent="0.25">
      <c r="B15">
        <v>0.10411799999999999</v>
      </c>
      <c r="C15">
        <v>5.4545000000000003E-2</v>
      </c>
      <c r="D15">
        <v>4.0541000000000001E-2</v>
      </c>
    </row>
    <row r="16" spans="2:4" x14ac:dyDescent="0.25">
      <c r="B16">
        <v>8.7719000000000005E-2</v>
      </c>
      <c r="C16">
        <v>-5.1725E-2</v>
      </c>
      <c r="D16">
        <v>1.2985999999999999E-2</v>
      </c>
    </row>
    <row r="17" spans="2:4" x14ac:dyDescent="0.25">
      <c r="B17">
        <v>-6.6531999999999994E-2</v>
      </c>
      <c r="C17">
        <v>-2.7271E-2</v>
      </c>
      <c r="D17">
        <v>0.13247600000000001</v>
      </c>
    </row>
    <row r="18" spans="2:4" x14ac:dyDescent="0.25">
      <c r="B18">
        <v>2.3759000000000002E-2</v>
      </c>
      <c r="C18">
        <v>-1.8692E-2</v>
      </c>
      <c r="D18">
        <v>-8.6791999999999994E-2</v>
      </c>
    </row>
    <row r="19" spans="2:4" x14ac:dyDescent="0.25">
      <c r="B19">
        <v>1.0939999999999999E-3</v>
      </c>
      <c r="C19">
        <v>3.8096999999999999E-2</v>
      </c>
      <c r="D19">
        <v>-3.7189E-2</v>
      </c>
    </row>
    <row r="20" spans="2:4" x14ac:dyDescent="0.25">
      <c r="B20">
        <v>-3.0234E-2</v>
      </c>
      <c r="C20">
        <v>1.8352E-2</v>
      </c>
      <c r="D20">
        <v>-6.0088000000000003E-2</v>
      </c>
    </row>
    <row r="21" spans="2:4" x14ac:dyDescent="0.25">
      <c r="B21">
        <v>1.1990000000000001E-2</v>
      </c>
      <c r="C21">
        <v>5.4457000000000005E-2</v>
      </c>
      <c r="D21">
        <v>7.3055000000000009E-2</v>
      </c>
    </row>
    <row r="22" spans="2:4" x14ac:dyDescent="0.25">
      <c r="B22">
        <v>-5.6871999999999999E-2</v>
      </c>
      <c r="C22">
        <v>-3.0435E-2</v>
      </c>
      <c r="D22">
        <v>-3.8296000000000004E-2</v>
      </c>
    </row>
    <row r="23" spans="2:4" x14ac:dyDescent="0.25">
      <c r="B23">
        <v>2.5125999999999999E-2</v>
      </c>
      <c r="C23">
        <v>2.6905000000000002E-2</v>
      </c>
      <c r="D23">
        <v>4.8672000000000007E-2</v>
      </c>
    </row>
    <row r="24" spans="2:4" x14ac:dyDescent="0.25">
      <c r="B24">
        <v>4.6568999999999999E-2</v>
      </c>
      <c r="C24">
        <v>1.3098E-2</v>
      </c>
      <c r="D24">
        <v>7.1728E-2</v>
      </c>
    </row>
    <row r="25" spans="2:4" x14ac:dyDescent="0.25">
      <c r="B25">
        <v>6.3232999999999998E-2</v>
      </c>
      <c r="C25">
        <v>8.6205999999999991E-2</v>
      </c>
      <c r="D25">
        <v>9.9999999999999995E-7</v>
      </c>
    </row>
    <row r="26" spans="2:4" x14ac:dyDescent="0.25">
      <c r="B26">
        <v>-5.9473000000000005E-2</v>
      </c>
      <c r="C26">
        <v>0.19047599999999998</v>
      </c>
      <c r="D26">
        <v>5.5118E-2</v>
      </c>
    </row>
    <row r="27" spans="2:4" x14ac:dyDescent="0.25">
      <c r="B27">
        <v>-3.2787000000000004E-2</v>
      </c>
      <c r="C27">
        <v>3.6666999999999998E-2</v>
      </c>
      <c r="D27">
        <v>-7.463E-3</v>
      </c>
    </row>
    <row r="28" spans="2:4" x14ac:dyDescent="0.25">
      <c r="B28">
        <v>4.6005999999999998E-2</v>
      </c>
      <c r="C28">
        <v>9.6439999999999998E-3</v>
      </c>
      <c r="D28">
        <v>3.7595999999999997E-2</v>
      </c>
    </row>
    <row r="29" spans="2:4" x14ac:dyDescent="0.25">
      <c r="B29">
        <v>-4.6300000000000004E-3</v>
      </c>
      <c r="C29">
        <v>-3.1848000000000001E-2</v>
      </c>
      <c r="D29">
        <v>2.5360999999999998E-2</v>
      </c>
    </row>
    <row r="30" spans="2:4" x14ac:dyDescent="0.25">
      <c r="B30">
        <v>0.13255699999999998</v>
      </c>
      <c r="C30">
        <v>-5.9212000000000001E-2</v>
      </c>
      <c r="D30">
        <v>-3.5333000000000003E-2</v>
      </c>
    </row>
    <row r="31" spans="2:4" x14ac:dyDescent="0.25">
      <c r="B31">
        <v>-5.3387000000000004E-2</v>
      </c>
      <c r="C31">
        <v>9.0911000000000006E-2</v>
      </c>
      <c r="D31">
        <v>-2.5640999999999997E-2</v>
      </c>
    </row>
    <row r="32" spans="2:4" x14ac:dyDescent="0.25">
      <c r="B32">
        <v>3.1808999999999997E-2</v>
      </c>
      <c r="C32">
        <v>-5.1281E-2</v>
      </c>
      <c r="D32">
        <v>9.9999999999999995E-7</v>
      </c>
    </row>
    <row r="33" spans="2:4" x14ac:dyDescent="0.25">
      <c r="B33">
        <v>9.0290000000000006E-3</v>
      </c>
      <c r="C33">
        <v>-3.7159999999999999E-2</v>
      </c>
      <c r="D33">
        <v>8.8229999999999992E-3</v>
      </c>
    </row>
    <row r="34" spans="2:4" x14ac:dyDescent="0.25">
      <c r="B34">
        <v>8.5012000000000004E-2</v>
      </c>
      <c r="C34">
        <v>-7.0169999999999998E-3</v>
      </c>
      <c r="D34">
        <v>4.8781999999999999E-2</v>
      </c>
    </row>
    <row r="35" spans="2:4" x14ac:dyDescent="0.25">
      <c r="B35">
        <v>-5.1546000000000002E-2</v>
      </c>
      <c r="C35">
        <v>-0.11307399999999999</v>
      </c>
      <c r="D35">
        <v>-9.6898999999999999E-2</v>
      </c>
    </row>
    <row r="36" spans="2:4" x14ac:dyDescent="0.25">
      <c r="B36">
        <v>5.2172999999999997E-2</v>
      </c>
      <c r="C36">
        <v>-7.1712999999999999E-2</v>
      </c>
      <c r="D36">
        <v>3.4334999999999997E-2</v>
      </c>
    </row>
    <row r="37" spans="2:4" x14ac:dyDescent="0.25">
      <c r="B37">
        <v>-7.0248000000000005E-2</v>
      </c>
      <c r="C37">
        <v>0.11158799999999999</v>
      </c>
      <c r="D37">
        <v>-8.3009999999999994E-3</v>
      </c>
    </row>
    <row r="38" spans="2:4" x14ac:dyDescent="0.25">
      <c r="B38">
        <v>7.5554999999999997E-2</v>
      </c>
      <c r="C38">
        <v>-2.3165000000000002E-2</v>
      </c>
      <c r="D38">
        <v>-1.2552000000000001E-2</v>
      </c>
    </row>
    <row r="39" spans="2:4" x14ac:dyDescent="0.25">
      <c r="B39">
        <v>8.2629999999999995E-3</v>
      </c>
      <c r="C39">
        <v>-1.5812E-2</v>
      </c>
      <c r="D39">
        <v>2.5425E-2</v>
      </c>
    </row>
    <row r="40" spans="2:4" x14ac:dyDescent="0.25">
      <c r="B40">
        <v>-2.049E-3</v>
      </c>
      <c r="C40">
        <v>3.6143000000000002E-2</v>
      </c>
      <c r="D40">
        <v>2.8924999999999999E-2</v>
      </c>
    </row>
    <row r="41" spans="2:4" x14ac:dyDescent="0.25">
      <c r="B41">
        <v>2.6692E-2</v>
      </c>
      <c r="C41">
        <v>-5.8139999999999997E-2</v>
      </c>
      <c r="D41">
        <v>-5.2209000000000005E-2</v>
      </c>
    </row>
    <row r="42" spans="2:4" x14ac:dyDescent="0.25">
      <c r="B42">
        <v>-2.8001999999999999E-2</v>
      </c>
      <c r="C42">
        <v>-9.4650999999999999E-2</v>
      </c>
      <c r="D42">
        <v>-2.1185999999999997E-2</v>
      </c>
    </row>
    <row r="43" spans="2:4" x14ac:dyDescent="0.25">
      <c r="B43">
        <v>1.0287999999999999E-2</v>
      </c>
      <c r="C43">
        <v>0.127274</v>
      </c>
      <c r="D43">
        <v>4.7618999999999995E-2</v>
      </c>
    </row>
    <row r="44" spans="2:4" x14ac:dyDescent="0.25">
      <c r="B44">
        <v>-2.0379999999999999E-3</v>
      </c>
      <c r="C44">
        <v>-8.4678000000000003E-2</v>
      </c>
      <c r="D44">
        <v>-4.1310000000000001E-3</v>
      </c>
    </row>
    <row r="45" spans="2:4" x14ac:dyDescent="0.25">
      <c r="B45">
        <v>-3.5257000000000004E-2</v>
      </c>
      <c r="C45">
        <v>-1.7618999999999999E-2</v>
      </c>
      <c r="D45">
        <v>-7.9184000000000004E-2</v>
      </c>
    </row>
    <row r="46" spans="2:4" x14ac:dyDescent="0.25">
      <c r="B46">
        <v>4.6179999999999997E-3</v>
      </c>
      <c r="C46">
        <v>2.6905000000000002E-2</v>
      </c>
      <c r="D46">
        <v>-4.8089999999999999E-3</v>
      </c>
    </row>
    <row r="47" spans="2:4" x14ac:dyDescent="0.25">
      <c r="B47">
        <v>-6.8950000000000001E-3</v>
      </c>
      <c r="C47">
        <v>4.3666999999999997E-2</v>
      </c>
      <c r="D47">
        <v>0</v>
      </c>
    </row>
    <row r="48" spans="2:4" x14ac:dyDescent="0.25">
      <c r="B48">
        <v>-1.8520999999999999E-2</v>
      </c>
      <c r="C48">
        <v>-7.1128999999999998E-2</v>
      </c>
      <c r="D48">
        <v>-4.5410000000000006E-2</v>
      </c>
    </row>
    <row r="49" spans="2:4" x14ac:dyDescent="0.25">
      <c r="B49">
        <v>-1.4151E-2</v>
      </c>
      <c r="C49">
        <v>-4.5069999999999997E-3</v>
      </c>
      <c r="D49">
        <v>1.1132999999999999E-2</v>
      </c>
    </row>
    <row r="50" spans="2:4" x14ac:dyDescent="0.25">
      <c r="B50">
        <v>-7.6555999999999999E-2</v>
      </c>
      <c r="C50">
        <v>-4.5259999999999996E-3</v>
      </c>
      <c r="D50">
        <v>-7.2070999999999996E-2</v>
      </c>
    </row>
    <row r="51" spans="2:4" x14ac:dyDescent="0.25">
      <c r="B51">
        <v>-4.1451000000000002E-2</v>
      </c>
      <c r="C51">
        <v>0.140907</v>
      </c>
      <c r="D51">
        <v>1.1867000000000001E-2</v>
      </c>
    </row>
    <row r="52" spans="2:4" x14ac:dyDescent="0.25">
      <c r="B52">
        <v>-0.259459</v>
      </c>
      <c r="C52">
        <v>-0.123506</v>
      </c>
      <c r="D52">
        <v>-1.9191E-2</v>
      </c>
    </row>
    <row r="53" spans="2:4" x14ac:dyDescent="0.25">
      <c r="B53">
        <v>0.23722699999999999</v>
      </c>
      <c r="C53">
        <v>0.10909000000000001</v>
      </c>
      <c r="D53">
        <v>0.157609</v>
      </c>
    </row>
    <row r="54" spans="2:4" x14ac:dyDescent="0.25">
      <c r="B54">
        <v>-4.4249000000000004E-2</v>
      </c>
      <c r="C54">
        <v>7.3769000000000001E-2</v>
      </c>
      <c r="D54">
        <v>3.2863999999999997E-2</v>
      </c>
    </row>
    <row r="55" spans="2:4" x14ac:dyDescent="0.25">
      <c r="B55">
        <v>1.2345E-2</v>
      </c>
      <c r="C55">
        <v>0.12214</v>
      </c>
      <c r="D55">
        <v>-4.5430000000000002E-3</v>
      </c>
    </row>
    <row r="56" spans="2:4" x14ac:dyDescent="0.25">
      <c r="B56">
        <v>-4.2956000000000001E-2</v>
      </c>
      <c r="C56">
        <v>-0.139456</v>
      </c>
      <c r="D56">
        <v>3.9136000000000004E-2</v>
      </c>
    </row>
    <row r="57" spans="2:4" x14ac:dyDescent="0.25">
      <c r="B57">
        <v>6.7793999999999993E-2</v>
      </c>
      <c r="C57">
        <v>3.9509999999999997E-3</v>
      </c>
      <c r="D57">
        <v>3.6361999999999998E-2</v>
      </c>
    </row>
    <row r="58" spans="2:4" x14ac:dyDescent="0.25">
      <c r="B58">
        <v>2.5396999999999999E-2</v>
      </c>
      <c r="C58">
        <v>-4.7245000000000002E-2</v>
      </c>
      <c r="D58">
        <v>1.3158000000000001E-2</v>
      </c>
    </row>
    <row r="59" spans="2:4" x14ac:dyDescent="0.25">
      <c r="B59">
        <v>-3.0959999999999998E-3</v>
      </c>
      <c r="C59">
        <v>-7.4381000000000003E-2</v>
      </c>
      <c r="D59">
        <v>1.2988E-2</v>
      </c>
    </row>
    <row r="60" spans="2:4" x14ac:dyDescent="0.25">
      <c r="B60">
        <v>9.6274999999999999E-2</v>
      </c>
      <c r="C60">
        <v>0.14732200000000001</v>
      </c>
      <c r="D60">
        <v>1.7094999999999999E-2</v>
      </c>
    </row>
    <row r="61" spans="2:4" x14ac:dyDescent="0.25">
      <c r="B61">
        <v>6.7987999999999993E-2</v>
      </c>
      <c r="C61">
        <v>2.724E-2</v>
      </c>
      <c r="D61">
        <v>4.1999999999999997E-3</v>
      </c>
    </row>
    <row r="62" spans="2:4" x14ac:dyDescent="0.25">
      <c r="B62">
        <v>-0.14058299999999999</v>
      </c>
      <c r="C62">
        <v>-0.132576</v>
      </c>
      <c r="D62">
        <v>-2.5104999999999999E-2</v>
      </c>
    </row>
    <row r="63" spans="2:4" x14ac:dyDescent="0.25">
      <c r="B63">
        <v>0.12654400000000002</v>
      </c>
      <c r="C63">
        <v>6.1135000000000002E-2</v>
      </c>
      <c r="D63">
        <v>2.1459000000000002E-2</v>
      </c>
    </row>
    <row r="64" spans="2:4" x14ac:dyDescent="0.25">
      <c r="B64">
        <v>5.7532E-2</v>
      </c>
      <c r="C64">
        <v>0.217557</v>
      </c>
      <c r="D64">
        <v>5.0418999999999999E-2</v>
      </c>
    </row>
    <row r="65" spans="1:9" x14ac:dyDescent="0.25">
      <c r="B65">
        <v>0.134714</v>
      </c>
      <c r="C65">
        <v>0.20454600000000001</v>
      </c>
      <c r="D65">
        <v>0.23999899999999999</v>
      </c>
    </row>
    <row r="66" spans="1:9" x14ac:dyDescent="0.25">
      <c r="B66">
        <v>-0.10274100000000001</v>
      </c>
      <c r="C66">
        <v>-0.11084899999999999</v>
      </c>
      <c r="D66">
        <v>-0.13871</v>
      </c>
    </row>
    <row r="67" spans="1:9" x14ac:dyDescent="0.25">
      <c r="B67">
        <v>9.9238999999999994E-2</v>
      </c>
      <c r="C67">
        <v>7.4272000000000005E-2</v>
      </c>
      <c r="D67">
        <v>0</v>
      </c>
    </row>
    <row r="68" spans="1:9" x14ac:dyDescent="0.25">
      <c r="B68">
        <v>-7.17E-2</v>
      </c>
      <c r="C68">
        <v>-0.10123500000000001</v>
      </c>
      <c r="D68">
        <v>4.0119999999999996E-2</v>
      </c>
    </row>
    <row r="69" spans="1:9" x14ac:dyDescent="0.25">
      <c r="B69">
        <v>0.148338</v>
      </c>
      <c r="C69">
        <v>-6.0439E-2</v>
      </c>
      <c r="D69">
        <v>1.1318E-2</v>
      </c>
    </row>
    <row r="70" spans="1:9" x14ac:dyDescent="0.25">
      <c r="B70">
        <v>-0.10022299999999999</v>
      </c>
      <c r="C70">
        <v>1.8525E-2</v>
      </c>
      <c r="D70">
        <v>6.7166000000000003E-2</v>
      </c>
    </row>
    <row r="71" spans="1:9" x14ac:dyDescent="0.25">
      <c r="B71">
        <v>-5.9404999999999999E-2</v>
      </c>
      <c r="C71">
        <v>-3.2543999999999997E-2</v>
      </c>
      <c r="D71">
        <v>2.0979999999999999E-2</v>
      </c>
    </row>
    <row r="72" spans="1:9" x14ac:dyDescent="0.25">
      <c r="A72" t="s">
        <v>15</v>
      </c>
      <c r="B72">
        <f>AVERAGE(B2:B71)</f>
        <v>1.0536257142857143E-2</v>
      </c>
      <c r="C72">
        <f t="shared" ref="C72:D72" si="0">AVERAGE(C2:C71)</f>
        <v>8.0763857142857158E-3</v>
      </c>
      <c r="D72">
        <f t="shared" si="0"/>
        <v>1.1967671428571428E-2</v>
      </c>
    </row>
    <row r="73" spans="1:9" x14ac:dyDescent="0.25">
      <c r="A73" t="s">
        <v>17</v>
      </c>
      <c r="B73">
        <f>STDEV(B2:B71)</f>
        <v>8.0442871578456171E-2</v>
      </c>
      <c r="C73">
        <f t="shared" ref="C73:D73" si="1">STDEV(C2:C71)</f>
        <v>8.1728586842749446E-2</v>
      </c>
      <c r="D73">
        <f t="shared" si="1"/>
        <v>6.5125155576930951E-2</v>
      </c>
    </row>
    <row r="74" spans="1:9" ht="17.25" thickBot="1" x14ac:dyDescent="0.3"/>
    <row r="75" spans="1:9" x14ac:dyDescent="0.25">
      <c r="A75" t="s">
        <v>18</v>
      </c>
      <c r="B75" s="5"/>
      <c r="C75" s="5" t="s">
        <v>1</v>
      </c>
      <c r="D75" s="5" t="s">
        <v>5</v>
      </c>
      <c r="E75" s="5" t="s">
        <v>10</v>
      </c>
    </row>
    <row r="76" spans="1:9" ht="17.25" thickBot="1" x14ac:dyDescent="0.3">
      <c r="B76" s="3" t="s">
        <v>1</v>
      </c>
      <c r="C76" s="3">
        <f>VAR('three assets'!$B$2:$B$71)</f>
        <v>6.4710555877879909E-3</v>
      </c>
      <c r="D76" s="3">
        <v>2.3105213685293874E-3</v>
      </c>
      <c r="E76" s="4">
        <v>1.4578440000130614E-3</v>
      </c>
      <c r="G76" s="3">
        <f>VAR('three assets'!$B$2:$B$71)</f>
        <v>6.4710555877879909E-3</v>
      </c>
      <c r="H76" s="3">
        <v>2.3105213685293874E-3</v>
      </c>
      <c r="I76" s="4">
        <v>1.4578440000130614E-3</v>
      </c>
    </row>
    <row r="77" spans="1:9" ht="17.25" thickBot="1" x14ac:dyDescent="0.3">
      <c r="B77" s="3" t="s">
        <v>5</v>
      </c>
      <c r="C77" s="3">
        <v>2.3105213685293874E-3</v>
      </c>
      <c r="D77" s="3">
        <f>VAR('three assets'!$C$2:$C$71)</f>
        <v>6.6795619073128382E-3</v>
      </c>
      <c r="E77" s="4">
        <v>1.9859287598981631E-3</v>
      </c>
      <c r="G77" s="3"/>
      <c r="H77" s="3">
        <f>VAR('three assets'!$C$2:$C$71)</f>
        <v>6.6795619073128382E-3</v>
      </c>
      <c r="I77" s="4">
        <v>1.9859287598981631E-3</v>
      </c>
    </row>
    <row r="78" spans="1:9" ht="17.25" thickBot="1" x14ac:dyDescent="0.3">
      <c r="B78" s="4" t="s">
        <v>10</v>
      </c>
      <c r="C78" s="4">
        <v>1.4578440000130614E-3</v>
      </c>
      <c r="D78" s="4">
        <v>1.9859287598981631E-3</v>
      </c>
      <c r="E78" s="4">
        <f>VAR('three assets'!$D$2:$D$71)</f>
        <v>4.2412858889194615E-3</v>
      </c>
      <c r="G78" s="3"/>
      <c r="H78" s="3"/>
      <c r="I78" s="4">
        <f>VAR('three assets'!$D$2:$D$71)</f>
        <v>4.2412858889194615E-3</v>
      </c>
    </row>
    <row r="80" spans="1:9" x14ac:dyDescent="0.25">
      <c r="A80" t="s">
        <v>19</v>
      </c>
      <c r="B80">
        <f>MIN(B72:D72)</f>
        <v>8.0763857142857158E-3</v>
      </c>
    </row>
    <row r="81" spans="1:9" x14ac:dyDescent="0.25">
      <c r="A81" t="s">
        <v>20</v>
      </c>
      <c r="B81">
        <f>MAX(B72:D72)</f>
        <v>1.1967671428571428E-2</v>
      </c>
    </row>
    <row r="82" spans="1:9" x14ac:dyDescent="0.25">
      <c r="A82" t="s">
        <v>21</v>
      </c>
      <c r="B82">
        <v>1.1967671428571434E-2</v>
      </c>
      <c r="C82" t="s">
        <v>24</v>
      </c>
      <c r="D82" t="s">
        <v>26</v>
      </c>
      <c r="E82" t="s">
        <v>28</v>
      </c>
      <c r="F82" t="s">
        <v>30</v>
      </c>
      <c r="G82" t="s">
        <v>17</v>
      </c>
      <c r="H82" t="s">
        <v>32</v>
      </c>
      <c r="I82" t="s">
        <v>33</v>
      </c>
    </row>
    <row r="83" spans="1:9" x14ac:dyDescent="0.25">
      <c r="C83">
        <v>0</v>
      </c>
      <c r="D83">
        <v>0</v>
      </c>
      <c r="E83">
        <v>1.0000000085944245</v>
      </c>
      <c r="F83">
        <f t="array" ref="F83">MMULT(MMULT(C83:E83,C76:E78),TRANSPOSE(C83:E83))</f>
        <v>4.2412859618222842E-3</v>
      </c>
      <c r="G83">
        <f>F83^0.5</f>
        <v>6.5125156136644186E-2</v>
      </c>
      <c r="H83">
        <f t="array" ref="H83">MMULT(C83:E83,TRANSPOSE(B72:D72))</f>
        <v>1.1967671531426676E-2</v>
      </c>
      <c r="I83">
        <f>SUM(C83:E83)</f>
        <v>1.0000000085944245</v>
      </c>
    </row>
    <row r="85" spans="1:9" x14ac:dyDescent="0.25">
      <c r="A85" t="s">
        <v>22</v>
      </c>
      <c r="B85" t="s">
        <v>24</v>
      </c>
      <c r="C85" t="s">
        <v>26</v>
      </c>
      <c r="D85" t="s">
        <v>28</v>
      </c>
      <c r="E85" t="s">
        <v>30</v>
      </c>
      <c r="F85" t="s">
        <v>17</v>
      </c>
      <c r="G85" t="s">
        <v>32</v>
      </c>
    </row>
    <row r="86" spans="1:9" x14ac:dyDescent="0.25">
      <c r="A86">
        <f>B80</f>
        <v>8.0763857142857158E-3</v>
      </c>
      <c r="B86">
        <v>-9.9999999997324457E-8</v>
      </c>
      <c r="C86">
        <v>1.0000001234535778</v>
      </c>
      <c r="D86">
        <v>0</v>
      </c>
      <c r="E86">
        <v>6.6795630944403049E-3</v>
      </c>
      <c r="F86">
        <v>8.1728594105369909E-2</v>
      </c>
      <c r="G86">
        <v>8.076385657718713E-3</v>
      </c>
    </row>
    <row r="87" spans="1:9" x14ac:dyDescent="0.25">
      <c r="A87">
        <f>A86+($B$81-$B$80)/10</f>
        <v>8.4655142857142877E-3</v>
      </c>
      <c r="B87">
        <v>0.15819062534184042</v>
      </c>
      <c r="C87">
        <v>0.84180937448169968</v>
      </c>
      <c r="D87">
        <v>0</v>
      </c>
      <c r="E87">
        <v>5.5107258106398896E-3</v>
      </c>
      <c r="F87">
        <v>7.4234263050426311E-2</v>
      </c>
      <c r="G87">
        <v>8.465514312406797E-3</v>
      </c>
    </row>
    <row r="88" spans="1:9" x14ac:dyDescent="0.25">
      <c r="A88">
        <f t="shared" ref="A88:A96" si="2">A87+($B$81-$B$80)/10</f>
        <v>8.8546428571428595E-3</v>
      </c>
      <c r="B88">
        <v>0.23445704626672392</v>
      </c>
      <c r="C88">
        <v>0.71375460770946331</v>
      </c>
      <c r="D88">
        <v>5.1788349673303195E-2</v>
      </c>
      <c r="E88">
        <v>4.7254901660199475E-3</v>
      </c>
      <c r="F88">
        <v>6.8742200765031861E-2</v>
      </c>
      <c r="G88">
        <v>8.8546431983493289E-3</v>
      </c>
    </row>
    <row r="89" spans="1:9" x14ac:dyDescent="0.25">
      <c r="A89">
        <f t="shared" si="2"/>
        <v>9.2437714285714314E-3</v>
      </c>
      <c r="B89">
        <v>0.2430123715264555</v>
      </c>
      <c r="C89">
        <v>0.61060760341205866</v>
      </c>
      <c r="D89">
        <v>0.14638002719066137</v>
      </c>
      <c r="E89">
        <v>4.1078649370420439E-3</v>
      </c>
      <c r="F89">
        <v>6.4092627790113613E-2</v>
      </c>
      <c r="G89">
        <v>9.2437714296528459E-3</v>
      </c>
    </row>
    <row r="90" spans="1:9" x14ac:dyDescent="0.25">
      <c r="A90">
        <f t="shared" si="2"/>
        <v>9.6329000000000033E-3</v>
      </c>
      <c r="B90">
        <v>0.2430123715264555</v>
      </c>
      <c r="C90">
        <v>0.61060760341205866</v>
      </c>
      <c r="D90">
        <v>0.14638002719066137</v>
      </c>
      <c r="E90">
        <v>4.1078649370420439E-3</v>
      </c>
      <c r="F90">
        <v>6.4092627790113613E-2</v>
      </c>
      <c r="G90">
        <v>9.2437714296528459E-3</v>
      </c>
    </row>
    <row r="91" spans="1:9" x14ac:dyDescent="0.25">
      <c r="A91">
        <f t="shared" si="2"/>
        <v>1.0022028571428575E-2</v>
      </c>
      <c r="B91">
        <v>0.2601226573394958</v>
      </c>
      <c r="C91">
        <v>0.40431353761828148</v>
      </c>
      <c r="D91">
        <v>0.33556380472304287</v>
      </c>
      <c r="E91">
        <v>3.2867200374541677E-3</v>
      </c>
      <c r="F91">
        <v>5.7329922705810166E-2</v>
      </c>
      <c r="G91">
        <v>1.0022028643971535E-2</v>
      </c>
    </row>
    <row r="92" spans="1:9" x14ac:dyDescent="0.25">
      <c r="A92">
        <f t="shared" si="2"/>
        <v>1.0411157142857147E-2</v>
      </c>
      <c r="B92">
        <v>0.26867786314068587</v>
      </c>
      <c r="C92">
        <v>0.30116651473599915</v>
      </c>
      <c r="D92">
        <v>0.43015562197754192</v>
      </c>
      <c r="E92">
        <v>3.0832010750951166E-3</v>
      </c>
      <c r="F92">
        <v>5.55265798973349E-2</v>
      </c>
      <c r="G92">
        <v>1.0411157138858686E-2</v>
      </c>
    </row>
    <row r="93" spans="1:9" x14ac:dyDescent="0.25">
      <c r="A93">
        <f t="shared" si="2"/>
        <v>1.0800285714285719E-2</v>
      </c>
      <c r="B93">
        <v>0.27723303055921089</v>
      </c>
      <c r="C93">
        <v>0.19801948526512608</v>
      </c>
      <c r="D93">
        <v>0.52474748453001241</v>
      </c>
      <c r="E93">
        <v>3.0177176484123451E-3</v>
      </c>
      <c r="F93">
        <v>5.4933756911505198E-2</v>
      </c>
      <c r="G93">
        <v>1.080028571823545E-2</v>
      </c>
    </row>
    <row r="94" spans="1:9" x14ac:dyDescent="0.25">
      <c r="A94">
        <f t="shared" si="2"/>
        <v>1.1189414285714291E-2</v>
      </c>
      <c r="B94">
        <v>0.28578820489631929</v>
      </c>
      <c r="C94">
        <v>9.4872451882471023E-2</v>
      </c>
      <c r="D94">
        <v>0.61933934335471708</v>
      </c>
      <c r="E94">
        <v>3.0902698094143759E-3</v>
      </c>
      <c r="F94">
        <v>5.559019526332297E-2</v>
      </c>
      <c r="G94">
        <v>1.1189414294302449E-2</v>
      </c>
    </row>
    <row r="95" spans="1:9" x14ac:dyDescent="0.25">
      <c r="A95">
        <f t="shared" si="2"/>
        <v>1.1578542857142863E-2</v>
      </c>
      <c r="B95">
        <v>0.2718487537488114</v>
      </c>
      <c r="C95">
        <v>0</v>
      </c>
      <c r="D95">
        <v>0.7281512463639308</v>
      </c>
      <c r="E95">
        <v>3.3041217688649532E-3</v>
      </c>
      <c r="F95">
        <v>5.7481490663212217E-2</v>
      </c>
      <c r="G95">
        <v>1.1578543240251017E-2</v>
      </c>
    </row>
    <row r="96" spans="1:9" x14ac:dyDescent="0.25">
      <c r="A96">
        <f t="shared" si="2"/>
        <v>1.1967671428571434E-2</v>
      </c>
      <c r="B96">
        <v>0</v>
      </c>
      <c r="C96">
        <v>0</v>
      </c>
      <c r="D96">
        <v>1.0000000085944245</v>
      </c>
      <c r="E96">
        <v>4.2412859618222842E-3</v>
      </c>
      <c r="F96">
        <v>6.5125156136644186E-2</v>
      </c>
      <c r="G96">
        <v>1.1967671531426676E-2</v>
      </c>
    </row>
    <row r="161" spans="1:6" x14ac:dyDescent="0.25">
      <c r="A161" t="s">
        <v>23</v>
      </c>
      <c r="B161" t="s">
        <v>25</v>
      </c>
      <c r="C161" t="s">
        <v>27</v>
      </c>
      <c r="D161" t="s">
        <v>29</v>
      </c>
      <c r="E161" t="s">
        <v>16</v>
      </c>
      <c r="F161" t="s">
        <v>31</v>
      </c>
    </row>
    <row r="162" spans="1:6" x14ac:dyDescent="0.25">
      <c r="A162">
        <v>-9.9999999997324457E-8</v>
      </c>
      <c r="B162">
        <v>1.0000001234535778</v>
      </c>
      <c r="C162">
        <v>0</v>
      </c>
      <c r="D162">
        <v>6.6795630944403049E-3</v>
      </c>
      <c r="E162">
        <v>8.1728594105369909E-2</v>
      </c>
      <c r="F162">
        <v>8.076385657718713E-3</v>
      </c>
    </row>
    <row r="163" spans="1:6" x14ac:dyDescent="0.25">
      <c r="A163">
        <v>0.15819062534184042</v>
      </c>
      <c r="B163">
        <v>0.84180937448169968</v>
      </c>
      <c r="C163">
        <v>0</v>
      </c>
      <c r="D163">
        <v>5.5107258106398896E-3</v>
      </c>
      <c r="E163">
        <v>7.4234263050426311E-2</v>
      </c>
      <c r="F163">
        <v>8.465514312406797E-3</v>
      </c>
    </row>
    <row r="164" spans="1:6" x14ac:dyDescent="0.25">
      <c r="A164">
        <v>0.23445704626672392</v>
      </c>
      <c r="B164">
        <v>0.71375460770946331</v>
      </c>
      <c r="C164">
        <v>5.1788349673303195E-2</v>
      </c>
      <c r="D164">
        <v>4.7254901660199475E-3</v>
      </c>
      <c r="E164">
        <v>6.8742200765031861E-2</v>
      </c>
      <c r="F164">
        <v>8.8546431983493289E-3</v>
      </c>
    </row>
    <row r="165" spans="1:6" x14ac:dyDescent="0.25">
      <c r="A165">
        <v>0.2430123715264555</v>
      </c>
      <c r="B165">
        <v>0.61060760341205866</v>
      </c>
      <c r="C165">
        <v>0.14638002719066137</v>
      </c>
      <c r="D165">
        <v>4.1078649370420439E-3</v>
      </c>
      <c r="E165">
        <v>6.4092627790113613E-2</v>
      </c>
      <c r="F165">
        <v>9.2437714296528459E-3</v>
      </c>
    </row>
    <row r="166" spans="1:6" x14ac:dyDescent="0.25">
      <c r="A166">
        <v>0.2430123715264555</v>
      </c>
      <c r="B166">
        <v>0.61060760341205866</v>
      </c>
      <c r="C166">
        <v>0.14638002719066137</v>
      </c>
      <c r="D166">
        <v>4.1078649370420439E-3</v>
      </c>
      <c r="E166">
        <v>6.4092627790113613E-2</v>
      </c>
      <c r="F166">
        <v>9.2437714296528459E-3</v>
      </c>
    </row>
    <row r="167" spans="1:6" x14ac:dyDescent="0.25">
      <c r="A167">
        <v>0.2601226573394958</v>
      </c>
      <c r="B167">
        <v>0.40431353761828148</v>
      </c>
      <c r="C167">
        <v>0.33556380472304287</v>
      </c>
      <c r="D167">
        <v>3.2867200374541677E-3</v>
      </c>
      <c r="E167">
        <v>5.7329922705810166E-2</v>
      </c>
      <c r="F167">
        <v>1.0022028643971535E-2</v>
      </c>
    </row>
    <row r="168" spans="1:6" x14ac:dyDescent="0.25">
      <c r="A168">
        <v>0.26867786314068587</v>
      </c>
      <c r="B168">
        <v>0.30116651473599915</v>
      </c>
      <c r="C168">
        <v>0.43015562197754192</v>
      </c>
      <c r="D168">
        <v>3.0832010750951166E-3</v>
      </c>
      <c r="E168">
        <v>5.55265798973349E-2</v>
      </c>
      <c r="F168">
        <v>1.0411157138858686E-2</v>
      </c>
    </row>
    <row r="169" spans="1:6" x14ac:dyDescent="0.25">
      <c r="A169">
        <v>0.27723303055921089</v>
      </c>
      <c r="B169">
        <v>0.19801948526512608</v>
      </c>
      <c r="C169">
        <v>0.52474748453001241</v>
      </c>
      <c r="D169">
        <v>3.0177176484123451E-3</v>
      </c>
      <c r="E169">
        <v>5.4933756911505198E-2</v>
      </c>
      <c r="F169">
        <v>1.080028571823545E-2</v>
      </c>
    </row>
    <row r="170" spans="1:6" x14ac:dyDescent="0.25">
      <c r="A170">
        <v>0.28578820489631929</v>
      </c>
      <c r="B170">
        <v>9.4872451882471023E-2</v>
      </c>
      <c r="C170">
        <v>0.61933934335471708</v>
      </c>
      <c r="D170">
        <v>3.0902698094143759E-3</v>
      </c>
      <c r="E170">
        <v>5.559019526332297E-2</v>
      </c>
      <c r="F170">
        <v>1.1189414294302449E-2</v>
      </c>
    </row>
    <row r="171" spans="1:6" x14ac:dyDescent="0.25">
      <c r="A171">
        <v>0.2718487537488114</v>
      </c>
      <c r="B171">
        <v>0</v>
      </c>
      <c r="C171">
        <v>0.7281512463639308</v>
      </c>
      <c r="D171">
        <v>3.3041217688649532E-3</v>
      </c>
      <c r="E171">
        <v>5.7481490663212217E-2</v>
      </c>
      <c r="F171">
        <v>1.1578543240251017E-2</v>
      </c>
    </row>
    <row r="172" spans="1:6" x14ac:dyDescent="0.25">
      <c r="A172">
        <v>0</v>
      </c>
      <c r="B172">
        <v>0</v>
      </c>
      <c r="C172">
        <v>1.0000000085944245</v>
      </c>
      <c r="D172">
        <v>4.2412859618222842E-3</v>
      </c>
      <c r="E172">
        <v>6.5125156136644186E-2</v>
      </c>
      <c r="F172">
        <v>1.1967671531426676E-2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80EB-D3AC-4227-8BC8-97EF55E63F7A}">
  <dimension ref="A1:T105"/>
  <sheetViews>
    <sheetView tabSelected="1" topLeftCell="A79" workbookViewId="0">
      <selection activeCell="I88" sqref="I88"/>
    </sheetView>
  </sheetViews>
  <sheetFormatPr defaultRowHeight="16.5" x14ac:dyDescent="0.25"/>
  <sheetData>
    <row r="1" spans="2:4" x14ac:dyDescent="0.25">
      <c r="B1" s="1" t="s">
        <v>4</v>
      </c>
      <c r="C1" s="1" t="s">
        <v>7</v>
      </c>
      <c r="D1" s="1" t="s">
        <v>9</v>
      </c>
    </row>
    <row r="2" spans="2:4" x14ac:dyDescent="0.25">
      <c r="B2">
        <v>2.5756999999999999E-2</v>
      </c>
      <c r="C2">
        <v>-5.4617000000000006E-2</v>
      </c>
      <c r="D2">
        <v>-0.112996</v>
      </c>
    </row>
    <row r="3" spans="2:4" x14ac:dyDescent="0.25">
      <c r="B3">
        <v>-2.8062999999999998E-2</v>
      </c>
      <c r="C3">
        <v>1.5129999999999999E-2</v>
      </c>
      <c r="D3">
        <v>-0.10509499999999999</v>
      </c>
    </row>
    <row r="4" spans="2:4" x14ac:dyDescent="0.25">
      <c r="B4">
        <v>5.0152999999999996E-2</v>
      </c>
      <c r="C4">
        <v>7.9946000000000003E-2</v>
      </c>
      <c r="D4">
        <v>-6.4056000000000002E-2</v>
      </c>
    </row>
    <row r="5" spans="2:4" x14ac:dyDescent="0.25">
      <c r="B5">
        <v>-3.0392000000000002E-2</v>
      </c>
      <c r="C5">
        <v>1.255E-3</v>
      </c>
      <c r="D5">
        <v>6.4641000000000004E-2</v>
      </c>
    </row>
    <row r="6" spans="2:4" x14ac:dyDescent="0.25">
      <c r="B6">
        <v>-2.0895E-2</v>
      </c>
      <c r="C6">
        <v>1.253E-3</v>
      </c>
      <c r="D6">
        <v>-1.7860000000000001E-2</v>
      </c>
    </row>
    <row r="7" spans="2:4" x14ac:dyDescent="0.25">
      <c r="B7">
        <v>6.097E-3</v>
      </c>
      <c r="C7">
        <v>-2.5049999999999998E-3</v>
      </c>
      <c r="D7">
        <v>-1.091E-2</v>
      </c>
    </row>
    <row r="8" spans="2:4" x14ac:dyDescent="0.25">
      <c r="B8">
        <v>3.0515E-2</v>
      </c>
      <c r="C8">
        <v>2.3837999999999998E-2</v>
      </c>
      <c r="D8">
        <v>5.9635999999999995E-2</v>
      </c>
    </row>
    <row r="9" spans="2:4" x14ac:dyDescent="0.25">
      <c r="B9">
        <v>-1.6923999999999998E-2</v>
      </c>
      <c r="C9">
        <v>3.6810000000000002E-2</v>
      </c>
      <c r="D9">
        <v>9.2197999999999988E-2</v>
      </c>
    </row>
    <row r="10" spans="2:4" x14ac:dyDescent="0.25">
      <c r="B10">
        <v>7.9812000000000008E-2</v>
      </c>
      <c r="C10">
        <v>6.2680000000000001E-3</v>
      </c>
      <c r="D10">
        <v>0.116884</v>
      </c>
    </row>
    <row r="11" spans="2:4" x14ac:dyDescent="0.25">
      <c r="B11">
        <v>2.4638E-2</v>
      </c>
      <c r="C11">
        <v>-3.7359999999999997E-3</v>
      </c>
      <c r="D11">
        <v>-6.3952999999999996E-2</v>
      </c>
    </row>
    <row r="12" spans="2:4" x14ac:dyDescent="0.25">
      <c r="B12">
        <v>5.2333999999999999E-2</v>
      </c>
      <c r="C12">
        <v>2.0001999999999999E-2</v>
      </c>
      <c r="D12">
        <v>-1.9999999999999999E-6</v>
      </c>
    </row>
    <row r="13" spans="2:4" x14ac:dyDescent="0.25">
      <c r="B13">
        <v>2.1505E-2</v>
      </c>
      <c r="C13">
        <v>8.5789999999999998E-3</v>
      </c>
      <c r="D13">
        <v>1.5528999999999999E-2</v>
      </c>
    </row>
    <row r="14" spans="2:4" x14ac:dyDescent="0.25">
      <c r="B14">
        <v>7.5000999999999998E-2</v>
      </c>
      <c r="C14">
        <v>1.0933999999999999E-2</v>
      </c>
      <c r="D14">
        <v>1.2230000000000001E-2</v>
      </c>
    </row>
    <row r="15" spans="2:4" x14ac:dyDescent="0.25">
      <c r="B15">
        <v>3.3045999999999999E-2</v>
      </c>
      <c r="C15">
        <v>4.9278000000000002E-2</v>
      </c>
      <c r="D15">
        <v>2.7189000000000001E-2</v>
      </c>
    </row>
    <row r="16" spans="2:4" x14ac:dyDescent="0.25">
      <c r="B16">
        <v>1.7772E-2</v>
      </c>
      <c r="C16">
        <v>6.5294000000000005E-2</v>
      </c>
      <c r="D16">
        <v>-1.1766E-2</v>
      </c>
    </row>
    <row r="17" spans="2:4" x14ac:dyDescent="0.25">
      <c r="B17">
        <v>4.4236999999999999E-2</v>
      </c>
      <c r="C17">
        <v>-5.3749999999999996E-3</v>
      </c>
      <c r="D17">
        <v>-4.7618000000000001E-2</v>
      </c>
    </row>
    <row r="18" spans="2:4" x14ac:dyDescent="0.25">
      <c r="B18">
        <v>-1.2263999999999999E-2</v>
      </c>
      <c r="C18">
        <v>-4.3249999999999999E-3</v>
      </c>
      <c r="D18">
        <v>-6.8749000000000005E-2</v>
      </c>
    </row>
    <row r="19" spans="2:4" x14ac:dyDescent="0.25">
      <c r="B19">
        <v>3.6118000000000004E-2</v>
      </c>
      <c r="C19">
        <v>3.1487000000000001E-2</v>
      </c>
      <c r="D19">
        <v>7.3826000000000003E-2</v>
      </c>
    </row>
    <row r="20" spans="2:4" x14ac:dyDescent="0.25">
      <c r="B20">
        <v>0.23093699999999998</v>
      </c>
      <c r="C20">
        <v>7.3680000000000004E-3</v>
      </c>
      <c r="D20">
        <v>3.2499E-2</v>
      </c>
    </row>
    <row r="21" spans="2:4" x14ac:dyDescent="0.25">
      <c r="B21">
        <v>0.11926500000000001</v>
      </c>
      <c r="C21">
        <v>-7.7910000000000002E-3</v>
      </c>
      <c r="D21">
        <v>0.59259300000000004</v>
      </c>
    </row>
    <row r="22" spans="2:4" x14ac:dyDescent="0.25">
      <c r="B22">
        <v>6.5574999999999994E-2</v>
      </c>
      <c r="C22">
        <v>2.8313000000000001E-2</v>
      </c>
      <c r="D22">
        <v>4.6512000000000005E-2</v>
      </c>
    </row>
    <row r="23" spans="2:4" x14ac:dyDescent="0.25">
      <c r="B23">
        <v>-3.846E-3</v>
      </c>
      <c r="C23">
        <v>7.7099999999999998E-3</v>
      </c>
      <c r="D23">
        <v>5.3704999999999996E-2</v>
      </c>
    </row>
    <row r="24" spans="2:4" x14ac:dyDescent="0.25">
      <c r="B24">
        <v>9.2661999999999994E-2</v>
      </c>
      <c r="C24">
        <v>1.2019999999999999E-2</v>
      </c>
      <c r="D24">
        <v>-4.9211999999999999E-2</v>
      </c>
    </row>
    <row r="25" spans="2:4" x14ac:dyDescent="0.25">
      <c r="B25">
        <v>0.116607</v>
      </c>
      <c r="C25">
        <v>2.4836E-2</v>
      </c>
      <c r="D25">
        <v>-0.11275499999999999</v>
      </c>
    </row>
    <row r="26" spans="2:4" x14ac:dyDescent="0.25">
      <c r="B26">
        <v>-6.9619E-2</v>
      </c>
      <c r="C26">
        <v>5.1631999999999997E-2</v>
      </c>
      <c r="D26">
        <v>0</v>
      </c>
    </row>
    <row r="27" spans="2:4" x14ac:dyDescent="0.25">
      <c r="B27">
        <v>2.3809E-2</v>
      </c>
      <c r="C27">
        <v>2.0040000000000001E-3</v>
      </c>
      <c r="D27">
        <v>-5.2081999999999996E-2</v>
      </c>
    </row>
    <row r="28" spans="2:4" x14ac:dyDescent="0.25">
      <c r="B28">
        <v>-6.6445000000000004E-2</v>
      </c>
      <c r="C28">
        <v>2.5000000000000001E-2</v>
      </c>
      <c r="D28">
        <v>-6.1540999999999998E-2</v>
      </c>
    </row>
    <row r="29" spans="2:4" x14ac:dyDescent="0.25">
      <c r="B29">
        <v>-2.8469999999999999E-2</v>
      </c>
      <c r="C29">
        <v>9.7560000000000008E-3</v>
      </c>
      <c r="D29">
        <v>-0.13583200000000001</v>
      </c>
    </row>
    <row r="30" spans="2:4" x14ac:dyDescent="0.25">
      <c r="B30">
        <v>1.8315999999999999E-2</v>
      </c>
      <c r="C30">
        <v>9.6619999999999987E-3</v>
      </c>
      <c r="D30">
        <v>-7.8590999999999994E-2</v>
      </c>
    </row>
    <row r="31" spans="2:4" x14ac:dyDescent="0.25">
      <c r="B31">
        <v>1.0789999999999999E-2</v>
      </c>
      <c r="C31">
        <v>2.8709999999999999E-2</v>
      </c>
      <c r="D31">
        <v>-9.7059999999999994E-2</v>
      </c>
    </row>
    <row r="32" spans="2:4" x14ac:dyDescent="0.25">
      <c r="B32">
        <v>3.5599999999999998E-3</v>
      </c>
      <c r="C32">
        <v>4.6512999999999999E-2</v>
      </c>
      <c r="D32">
        <v>-7.8023999999999996E-2</v>
      </c>
    </row>
    <row r="33" spans="2:4" x14ac:dyDescent="0.25">
      <c r="B33">
        <v>4.0742E-2</v>
      </c>
      <c r="C33">
        <v>1.1036999999999998E-2</v>
      </c>
      <c r="D33">
        <v>-3.2847000000000001E-2</v>
      </c>
    </row>
    <row r="34" spans="2:4" x14ac:dyDescent="0.25">
      <c r="B34">
        <v>-3.9143999999999998E-2</v>
      </c>
      <c r="C34">
        <v>9.4330000000000004E-3</v>
      </c>
      <c r="D34">
        <v>0.15471699999999999</v>
      </c>
    </row>
    <row r="35" spans="2:4" x14ac:dyDescent="0.25">
      <c r="B35">
        <v>-0.10370599999999999</v>
      </c>
      <c r="C35">
        <v>-6.0747000000000002E-2</v>
      </c>
      <c r="D35">
        <v>-0.18954399999999999</v>
      </c>
    </row>
    <row r="36" spans="2:4" x14ac:dyDescent="0.25">
      <c r="B36">
        <v>4.5454999999999995E-2</v>
      </c>
      <c r="C36">
        <v>0</v>
      </c>
      <c r="D36">
        <v>4.4352999999999997E-2</v>
      </c>
    </row>
    <row r="37" spans="2:4" x14ac:dyDescent="0.25">
      <c r="B37">
        <v>-3.9529999999999999E-3</v>
      </c>
      <c r="C37">
        <v>-5.1741999999999996E-2</v>
      </c>
      <c r="D37">
        <v>-1.9306E-2</v>
      </c>
    </row>
    <row r="38" spans="2:4" x14ac:dyDescent="0.25">
      <c r="B38">
        <v>7.5396999999999992E-2</v>
      </c>
      <c r="C38">
        <v>3.8822000000000002E-2</v>
      </c>
      <c r="D38">
        <v>-1.5747000000000001E-2</v>
      </c>
    </row>
    <row r="39" spans="2:4" x14ac:dyDescent="0.25">
      <c r="B39">
        <v>7.3790000000000001E-3</v>
      </c>
      <c r="C39">
        <v>2.0202000000000001E-2</v>
      </c>
      <c r="D39">
        <v>0.128001</v>
      </c>
    </row>
    <row r="40" spans="2:4" x14ac:dyDescent="0.25">
      <c r="B40">
        <v>3.6620000000000003E-3</v>
      </c>
      <c r="C40">
        <v>3.9604E-2</v>
      </c>
      <c r="D40">
        <v>0.124114</v>
      </c>
    </row>
    <row r="41" spans="2:4" x14ac:dyDescent="0.25">
      <c r="B41">
        <v>2.9197000000000001E-2</v>
      </c>
      <c r="C41">
        <v>-9.5239999999999995E-3</v>
      </c>
      <c r="D41">
        <v>-8.5174E-2</v>
      </c>
    </row>
    <row r="42" spans="2:4" x14ac:dyDescent="0.25">
      <c r="B42">
        <v>-2.1278999999999999E-2</v>
      </c>
      <c r="C42">
        <v>9.6159999999999995E-3</v>
      </c>
      <c r="D42">
        <v>-8.2758999999999999E-2</v>
      </c>
    </row>
    <row r="43" spans="2:4" x14ac:dyDescent="0.25">
      <c r="B43">
        <v>-2.5361999999999999E-2</v>
      </c>
      <c r="C43">
        <v>1.9047999999999999E-2</v>
      </c>
      <c r="D43">
        <v>5.6388999999999995E-2</v>
      </c>
    </row>
    <row r="44" spans="2:4" x14ac:dyDescent="0.25">
      <c r="B44">
        <v>-7.4350000000000006E-3</v>
      </c>
      <c r="C44">
        <v>3.7383E-2</v>
      </c>
      <c r="D44">
        <v>-1.2158E-2</v>
      </c>
    </row>
    <row r="45" spans="2:4" x14ac:dyDescent="0.25">
      <c r="B45">
        <v>-1.4670000000000001E-2</v>
      </c>
      <c r="C45">
        <v>-1.7228E-2</v>
      </c>
      <c r="D45">
        <v>0.15384600000000001</v>
      </c>
    </row>
    <row r="46" spans="2:4" x14ac:dyDescent="0.25">
      <c r="B46">
        <v>-4.1159999999999999E-3</v>
      </c>
      <c r="C46">
        <v>3.4161999999999998E-2</v>
      </c>
      <c r="D46">
        <v>-4.7617E-2</v>
      </c>
    </row>
    <row r="47" spans="2:4" x14ac:dyDescent="0.25">
      <c r="B47">
        <v>-8.2629999999999995E-3</v>
      </c>
      <c r="C47">
        <v>1.8692E-2</v>
      </c>
      <c r="D47">
        <v>3.3339999999999997E-3</v>
      </c>
    </row>
    <row r="48" spans="2:4" x14ac:dyDescent="0.25">
      <c r="B48">
        <v>2.0833000000000001E-2</v>
      </c>
      <c r="C48">
        <v>4.5869999999999999E-3</v>
      </c>
      <c r="D48">
        <v>2.3254E-2</v>
      </c>
    </row>
    <row r="49" spans="2:19" x14ac:dyDescent="0.25">
      <c r="B49">
        <v>-8.1620000000000009E-3</v>
      </c>
      <c r="C49">
        <v>2.7397999999999999E-2</v>
      </c>
      <c r="D49">
        <v>0.16233400000000001</v>
      </c>
    </row>
    <row r="50" spans="2:19" x14ac:dyDescent="0.25">
      <c r="B50">
        <v>-1.6462000000000001E-2</v>
      </c>
      <c r="C50">
        <v>4.4443999999999997E-2</v>
      </c>
      <c r="D50">
        <v>-0.16480499999999998</v>
      </c>
    </row>
    <row r="51" spans="2:19" x14ac:dyDescent="0.25">
      <c r="B51">
        <v>-2.5104000000000001E-2</v>
      </c>
      <c r="C51">
        <v>-3.4043000000000004E-2</v>
      </c>
      <c r="D51">
        <v>-1.0035000000000001E-2</v>
      </c>
    </row>
    <row r="52" spans="2:19" x14ac:dyDescent="0.25">
      <c r="B52">
        <v>-0.16137499999999999</v>
      </c>
      <c r="C52">
        <v>-8.8104000000000002E-2</v>
      </c>
      <c r="D52">
        <v>-0.263515</v>
      </c>
    </row>
    <row r="53" spans="2:19" x14ac:dyDescent="0.25">
      <c r="B53">
        <v>0.13613</v>
      </c>
      <c r="C53">
        <v>5.7971000000000002E-2</v>
      </c>
      <c r="D53">
        <v>0.19265999999999997</v>
      </c>
    </row>
    <row r="54" spans="2:19" x14ac:dyDescent="0.25">
      <c r="B54">
        <v>3.1531999999999998E-2</v>
      </c>
      <c r="C54">
        <v>3.1962000000000004E-2</v>
      </c>
      <c r="D54">
        <v>3.4616000000000001E-2</v>
      </c>
    </row>
    <row r="55" spans="2:19" x14ac:dyDescent="0.25">
      <c r="B55">
        <v>-1.7467999999999997E-2</v>
      </c>
      <c r="C55">
        <v>3.9824999999999999E-2</v>
      </c>
      <c r="D55">
        <v>1.1153999999999999E-2</v>
      </c>
    </row>
    <row r="56" spans="2:19" x14ac:dyDescent="0.25">
      <c r="B56">
        <v>6.666699999999999E-2</v>
      </c>
      <c r="C56">
        <v>2.0985E-2</v>
      </c>
      <c r="D56">
        <v>3.3499000000000001E-2</v>
      </c>
    </row>
    <row r="57" spans="2:19" x14ac:dyDescent="0.25">
      <c r="B57">
        <v>8.5470000000000004E-2</v>
      </c>
      <c r="C57">
        <v>3.5025000000000001E-2</v>
      </c>
      <c r="D57">
        <v>0.19999900000000001</v>
      </c>
    </row>
    <row r="58" spans="2:19" x14ac:dyDescent="0.25">
      <c r="B58">
        <v>-9.9999999999999995E-7</v>
      </c>
      <c r="C58">
        <v>1.7316999999999999E-2</v>
      </c>
      <c r="D58">
        <v>-6.9696999999999995E-2</v>
      </c>
    </row>
    <row r="59" spans="2:19" x14ac:dyDescent="0.25">
      <c r="B59">
        <v>1.1811E-2</v>
      </c>
      <c r="C59">
        <v>9.9999999999999995E-7</v>
      </c>
      <c r="D59">
        <v>6.1889E-2</v>
      </c>
      <c r="K59" s="7" t="s">
        <v>43</v>
      </c>
    </row>
    <row r="60" spans="2:19" x14ac:dyDescent="0.25">
      <c r="B60">
        <v>0.15953200000000001</v>
      </c>
      <c r="C60">
        <v>2.1277000000000001E-2</v>
      </c>
      <c r="D60">
        <v>0.19632100000000002</v>
      </c>
      <c r="K60" s="8" t="s">
        <v>44</v>
      </c>
      <c r="N60" t="s">
        <v>51</v>
      </c>
      <c r="O60" t="s">
        <v>52</v>
      </c>
      <c r="Q60" t="s">
        <v>53</v>
      </c>
    </row>
    <row r="61" spans="2:19" ht="18.75" x14ac:dyDescent="0.25">
      <c r="B61">
        <v>-6.7130000000000002E-3</v>
      </c>
      <c r="C61">
        <v>7.0835999999999996E-2</v>
      </c>
      <c r="D61">
        <v>0.112818</v>
      </c>
      <c r="K61" s="8" t="s">
        <v>45</v>
      </c>
      <c r="N61">
        <v>1</v>
      </c>
      <c r="O61">
        <v>2.0643585714285716E-2</v>
      </c>
      <c r="Q61">
        <v>9.6213574228712229E-3</v>
      </c>
      <c r="R61">
        <v>9.9296708925673501E-4</v>
      </c>
      <c r="S61">
        <v>2.1880071416667353E-3</v>
      </c>
    </row>
    <row r="62" spans="2:19" ht="18.75" x14ac:dyDescent="0.25">
      <c r="B62">
        <v>-4.7297000000000006E-2</v>
      </c>
      <c r="C62">
        <v>-1.9456999999999999E-2</v>
      </c>
      <c r="D62">
        <v>-0.207373</v>
      </c>
      <c r="K62" s="8" t="s">
        <v>46</v>
      </c>
      <c r="N62">
        <v>1</v>
      </c>
      <c r="O62">
        <v>1.6660171428571433E-2</v>
      </c>
      <c r="Q62">
        <v>9.9296708925673501E-4</v>
      </c>
      <c r="R62">
        <v>1.5969314560277553E-3</v>
      </c>
      <c r="S62">
        <v>2.6988246819477551E-3</v>
      </c>
    </row>
    <row r="63" spans="2:19" ht="18.75" x14ac:dyDescent="0.25">
      <c r="B63">
        <v>9.5745000000000011E-2</v>
      </c>
      <c r="C63">
        <v>0.103175</v>
      </c>
      <c r="D63">
        <v>8.7209000000000009E-2</v>
      </c>
      <c r="K63" s="8" t="s">
        <v>47</v>
      </c>
      <c r="N63">
        <v>1</v>
      </c>
      <c r="O63">
        <v>1.3363471428571427E-2</v>
      </c>
      <c r="Q63">
        <v>2.1880071416667353E-3</v>
      </c>
      <c r="R63">
        <v>2.6988246819477551E-3</v>
      </c>
      <c r="S63">
        <v>2.0059231301192047E-2</v>
      </c>
    </row>
    <row r="64" spans="2:19" ht="18.75" x14ac:dyDescent="0.25">
      <c r="B64">
        <v>-1.2943E-2</v>
      </c>
      <c r="C64">
        <v>0.21582799999999999</v>
      </c>
      <c r="D64">
        <v>0.61497100000000005</v>
      </c>
      <c r="K64" s="8" t="s">
        <v>48</v>
      </c>
    </row>
    <row r="65" spans="1:20" ht="18.75" x14ac:dyDescent="0.25">
      <c r="B65">
        <v>0.619672</v>
      </c>
      <c r="C65">
        <v>4.7336999999999997E-2</v>
      </c>
      <c r="D65">
        <v>-0.139073</v>
      </c>
      <c r="K65" s="8" t="s">
        <v>49</v>
      </c>
      <c r="N65" t="s">
        <v>54</v>
      </c>
      <c r="O65" t="s">
        <v>55</v>
      </c>
      <c r="R65" t="s">
        <v>60</v>
      </c>
      <c r="S65" t="s">
        <v>61</v>
      </c>
    </row>
    <row r="66" spans="1:20" ht="18.75" x14ac:dyDescent="0.25">
      <c r="B66">
        <v>-0.21862300000000001</v>
      </c>
      <c r="C66">
        <v>-3.39E-2</v>
      </c>
      <c r="D66">
        <v>-0.190384</v>
      </c>
      <c r="K66" s="8" t="s">
        <v>50</v>
      </c>
      <c r="O66" t="s">
        <v>56</v>
      </c>
      <c r="P66">
        <f t="array" ref="P66">MMULT(MMULT(TRANSPOSE(x),MINVERSE(V)),e)</f>
        <v>11.571674086308651</v>
      </c>
      <c r="S66" t="s">
        <v>62</v>
      </c>
      <c r="T66">
        <f t="array" ref="T66:T68">1/(P69*(P67*MMULT(MINVERSE(V),x)-P66*MMULT(MINVERSE(V),e)))</f>
        <v>-0.12558117911402158</v>
      </c>
    </row>
    <row r="67" spans="1:20" x14ac:dyDescent="0.25">
      <c r="B67">
        <v>5.4404000000000001E-2</v>
      </c>
      <c r="C67">
        <v>-3.5088000000000001E-2</v>
      </c>
      <c r="D67">
        <v>1.6626999999999999E-2</v>
      </c>
      <c r="O67" t="s">
        <v>57</v>
      </c>
      <c r="P67">
        <f t="array" ref="P67">MMULT(MMULT(TRANSPOSE(e),MINVERSE(V)),e)</f>
        <v>0.20083668900233356</v>
      </c>
      <c r="T67">
        <v>0.1444940703852591</v>
      </c>
    </row>
    <row r="68" spans="1:20" x14ac:dyDescent="0.25">
      <c r="B68">
        <v>-1.2284999999999999E-2</v>
      </c>
      <c r="C68">
        <v>3.6482000000000001E-2</v>
      </c>
      <c r="D68">
        <v>-0.10981199999999999</v>
      </c>
      <c r="O68" t="s">
        <v>58</v>
      </c>
      <c r="P68">
        <f t="array" ref="P68">MMULT(MMULT(TRANSPOSE(x),MINVERSE(V)),x)</f>
        <v>674.80498494559413</v>
      </c>
      <c r="T68">
        <v>0.27225520477124671</v>
      </c>
    </row>
    <row r="69" spans="1:20" x14ac:dyDescent="0.25">
      <c r="B69">
        <v>-0.10945100000000001</v>
      </c>
      <c r="C69">
        <v>-2.4316000000000001E-2</v>
      </c>
      <c r="D69">
        <v>-5.4966000000000001E-2</v>
      </c>
      <c r="O69" t="s">
        <v>59</v>
      </c>
      <c r="P69">
        <f>P67*P68-P66^2</f>
        <v>1.6219577389955191</v>
      </c>
      <c r="S69" t="s">
        <v>63</v>
      </c>
      <c r="T69">
        <f t="array" ref="T69:T71">1/(P69*(P68*MMULT(MINVERSE(V),e)-P66*MMULT(MINVERSE(V),x)))</f>
        <v>2.1074620626211501E-3</v>
      </c>
    </row>
    <row r="70" spans="1:20" ht="17.25" thickBot="1" x14ac:dyDescent="0.3">
      <c r="B70">
        <v>-1.753E-2</v>
      </c>
      <c r="C70">
        <v>6.2319999999999997E-3</v>
      </c>
      <c r="D70">
        <v>8.8572999999999999E-2</v>
      </c>
      <c r="G70" s="3">
        <f>VARP(Sheet1!$B$2:$B$71)</f>
        <v>9.6213574228712229E-3</v>
      </c>
      <c r="H70" s="3">
        <v>9.9296708925673501E-4</v>
      </c>
      <c r="I70" s="4">
        <v>2.1880071416667353E-3</v>
      </c>
      <c r="T70">
        <v>-4.0023101656503322E-3</v>
      </c>
    </row>
    <row r="71" spans="1:20" ht="17.25" thickBot="1" x14ac:dyDescent="0.3">
      <c r="B71">
        <v>-5.8823E-2</v>
      </c>
      <c r="C71">
        <v>-3.5690000000000001E-3</v>
      </c>
      <c r="D71">
        <v>0.110237</v>
      </c>
      <c r="G71" s="3"/>
      <c r="H71" s="3">
        <f>VARP(Sheet1!$C$2:$C$71)</f>
        <v>1.5969314560277553E-3</v>
      </c>
      <c r="I71" s="4">
        <v>2.6988246819477551E-3</v>
      </c>
      <c r="T71">
        <v>-4.4513947178494275E-3</v>
      </c>
    </row>
    <row r="72" spans="1:20" ht="17.25" thickBot="1" x14ac:dyDescent="0.3">
      <c r="A72" t="s">
        <v>15</v>
      </c>
      <c r="B72">
        <f>AVERAGE(B2:B71)</f>
        <v>2.0643585714285716E-2</v>
      </c>
      <c r="C72">
        <f t="shared" ref="C72:D72" si="0">AVERAGE(C2:C71)</f>
        <v>1.6660171428571433E-2</v>
      </c>
      <c r="D72">
        <f t="shared" si="0"/>
        <v>1.3363471428571427E-2</v>
      </c>
      <c r="G72" s="3"/>
      <c r="H72" s="3"/>
      <c r="I72" s="4">
        <f>VARP(Sheet1!$D$2:$D$71)</f>
        <v>2.0059231301192047E-2</v>
      </c>
      <c r="R72" t="s">
        <v>64</v>
      </c>
    </row>
    <row r="73" spans="1:20" ht="17.25" thickBot="1" x14ac:dyDescent="0.3">
      <c r="A73" t="s">
        <v>17</v>
      </c>
      <c r="B73">
        <f>STDEV(B2:B71)</f>
        <v>9.8796747848912153E-2</v>
      </c>
      <c r="C73">
        <f t="shared" ref="C73:D73" si="1">STDEV(C2:C71)</f>
        <v>4.0250160126055215E-2</v>
      </c>
      <c r="D73">
        <f t="shared" si="1"/>
        <v>0.14265323269491922</v>
      </c>
      <c r="R73" s="9">
        <v>1.7003528619056643E-2</v>
      </c>
      <c r="S73">
        <f t="array" ref="S73:S75">T66:T68+T69:T71*R73</f>
        <v>-0.12554534482252622</v>
      </c>
    </row>
    <row r="74" spans="1:20" x14ac:dyDescent="0.25">
      <c r="J74" s="5"/>
      <c r="K74" s="5" t="s">
        <v>34</v>
      </c>
      <c r="L74" s="5" t="s">
        <v>35</v>
      </c>
      <c r="M74" s="5" t="s">
        <v>36</v>
      </c>
      <c r="S74">
        <v>0.14442601698981514</v>
      </c>
    </row>
    <row r="75" spans="1:20" x14ac:dyDescent="0.25">
      <c r="C75" t="s">
        <v>4</v>
      </c>
      <c r="D75" t="s">
        <v>7</v>
      </c>
      <c r="E75" t="s">
        <v>9</v>
      </c>
      <c r="J75" s="3" t="s">
        <v>34</v>
      </c>
      <c r="K75" s="3">
        <f>VARP(Sheet1!$B$2:$B$71)</f>
        <v>9.6213574228712229E-3</v>
      </c>
      <c r="L75" s="3"/>
      <c r="M75" s="3"/>
      <c r="S75">
        <v>0.27217951535376705</v>
      </c>
    </row>
    <row r="76" spans="1:20" ht="17.25" thickBot="1" x14ac:dyDescent="0.3">
      <c r="B76" t="s">
        <v>4</v>
      </c>
      <c r="C76" s="3">
        <f>VARP(Sheet1!$B$2:$B$71)</f>
        <v>9.6213574228712229E-3</v>
      </c>
      <c r="D76" s="3">
        <v>9.9296708925673501E-4</v>
      </c>
      <c r="E76" s="4">
        <v>2.18800714166674E-3</v>
      </c>
      <c r="J76" s="3" t="s">
        <v>35</v>
      </c>
      <c r="K76" s="3">
        <v>9.9296708925673501E-4</v>
      </c>
      <c r="L76" s="3">
        <f>VARP(Sheet1!$C$2:$C$71)</f>
        <v>1.5969314560277553E-3</v>
      </c>
      <c r="M76" s="3"/>
    </row>
    <row r="77" spans="1:20" ht="17.25" thickBot="1" x14ac:dyDescent="0.3">
      <c r="B77" t="s">
        <v>7</v>
      </c>
      <c r="C77">
        <v>9.9296708925673501E-4</v>
      </c>
      <c r="D77" s="3">
        <f>VARP(Sheet1!$C$2:$C$71)</f>
        <v>1.5969314560277553E-3</v>
      </c>
      <c r="E77" s="4">
        <v>2.6988246819477551E-3</v>
      </c>
      <c r="J77" s="4" t="s">
        <v>36</v>
      </c>
      <c r="K77" s="4">
        <v>2.1880071416667353E-3</v>
      </c>
      <c r="L77" s="4">
        <v>2.6988246819477551E-3</v>
      </c>
      <c r="M77" s="4">
        <f>VARP(Sheet1!$D$2:$D$71)</f>
        <v>2.0059231301192047E-2</v>
      </c>
    </row>
    <row r="78" spans="1:20" ht="17.25" thickBot="1" x14ac:dyDescent="0.3">
      <c r="B78" t="s">
        <v>9</v>
      </c>
      <c r="C78">
        <v>2.1880071416667353E-3</v>
      </c>
      <c r="D78">
        <v>2.6988246819477551E-3</v>
      </c>
      <c r="E78" s="4">
        <f>VARP(Sheet1!$D$2:$D$71)</f>
        <v>2.0059231301192047E-2</v>
      </c>
    </row>
    <row r="79" spans="1:20" x14ac:dyDescent="0.25">
      <c r="I79" s="6" t="s">
        <v>42</v>
      </c>
    </row>
    <row r="80" spans="1:20" x14ac:dyDescent="0.25">
      <c r="A80" t="s">
        <v>19</v>
      </c>
      <c r="B80">
        <f>MIN(B72:D72)</f>
        <v>1.3363471428571427E-2</v>
      </c>
      <c r="I80" t="s">
        <v>37</v>
      </c>
    </row>
    <row r="81" spans="1:11" x14ac:dyDescent="0.25">
      <c r="A81" t="s">
        <v>20</v>
      </c>
      <c r="B81">
        <f>MAX(B72:D72)</f>
        <v>2.0643585714285716E-2</v>
      </c>
      <c r="I81">
        <v>1.6E-2</v>
      </c>
    </row>
    <row r="82" spans="1:11" x14ac:dyDescent="0.25">
      <c r="C82" t="s">
        <v>24</v>
      </c>
      <c r="D82" t="s">
        <v>26</v>
      </c>
      <c r="E82" t="s">
        <v>28</v>
      </c>
      <c r="F82" t="s">
        <v>30</v>
      </c>
      <c r="G82" t="s">
        <v>17</v>
      </c>
      <c r="H82" t="s">
        <v>32</v>
      </c>
      <c r="I82" t="s">
        <v>33</v>
      </c>
      <c r="J82" t="s">
        <v>38</v>
      </c>
      <c r="K82" t="s">
        <v>39</v>
      </c>
    </row>
    <row r="83" spans="1:11" x14ac:dyDescent="0.25">
      <c r="C83">
        <v>0.79521666458818474</v>
      </c>
      <c r="D83">
        <v>0.20478333541181601</v>
      </c>
      <c r="E83">
        <v>0</v>
      </c>
      <c r="F83">
        <f t="array" ref="F83">MMULT(MMULT(C83:E83,C76:E78),TRANSPOSE(C83:E83))</f>
        <v>6.4746263260741467E-3</v>
      </c>
      <c r="G83">
        <f>F83^0.5</f>
        <v>8.0465062766856443E-2</v>
      </c>
      <c r="H83">
        <f t="array" ref="H83">MMULT(C83:E83,TRANSPOSE(B72:D72))</f>
        <v>1.9827848850530086E-2</v>
      </c>
      <c r="I83">
        <f>SUM(C83:E83)</f>
        <v>1.0000000000000007</v>
      </c>
      <c r="J83">
        <f>(H83-I81)/G83</f>
        <v>4.7571563594265613E-2</v>
      </c>
      <c r="K83" t="s">
        <v>40</v>
      </c>
    </row>
    <row r="85" spans="1:11" x14ac:dyDescent="0.25">
      <c r="A85" t="s">
        <v>22</v>
      </c>
      <c r="B85" t="s">
        <v>24</v>
      </c>
      <c r="C85" t="s">
        <v>26</v>
      </c>
      <c r="D85" t="s">
        <v>28</v>
      </c>
      <c r="E85" t="s">
        <v>30</v>
      </c>
      <c r="F85" t="s">
        <v>17</v>
      </c>
      <c r="G85" t="s">
        <v>32</v>
      </c>
      <c r="H85" t="s">
        <v>33</v>
      </c>
      <c r="K85" t="s">
        <v>41</v>
      </c>
    </row>
    <row r="86" spans="1:11" x14ac:dyDescent="0.25">
      <c r="A86">
        <f>B80</f>
        <v>1.3363471428571427E-2</v>
      </c>
      <c r="B86">
        <v>0</v>
      </c>
      <c r="C86">
        <v>0</v>
      </c>
      <c r="D86">
        <v>1.0000000085944245</v>
      </c>
      <c r="E86">
        <v>2.0059231645987146E-2</v>
      </c>
      <c r="F86">
        <v>0.14163061690887019</v>
      </c>
      <c r="G86">
        <v>1.3363471543422774E-2</v>
      </c>
      <c r="H86">
        <v>1.0000000085944245</v>
      </c>
      <c r="I86">
        <v>0</v>
      </c>
      <c r="J86">
        <v>1.6E-2</v>
      </c>
    </row>
    <row r="87" spans="1:11" x14ac:dyDescent="0.25">
      <c r="A87">
        <f>A86+($B$81-$B$80)/10</f>
        <v>1.4091482857142856E-2</v>
      </c>
      <c r="B87">
        <v>0</v>
      </c>
      <c r="C87">
        <v>0.22052702052702172</v>
      </c>
      <c r="D87">
        <v>0.77947297947297811</v>
      </c>
      <c r="E87">
        <v>1.3193040542413053E-2</v>
      </c>
      <c r="F87">
        <v>0.11486096178603526</v>
      </c>
      <c r="G87">
        <v>1.4090482857142858E-2</v>
      </c>
      <c r="H87">
        <v>0.99999999999999978</v>
      </c>
      <c r="I87">
        <v>0.12</v>
      </c>
      <c r="J87">
        <f>0.047572*I87+0.016</f>
        <v>2.1708640000000001E-2</v>
      </c>
    </row>
    <row r="88" spans="1:11" x14ac:dyDescent="0.25">
      <c r="A88">
        <f t="shared" ref="A88:A96" si="2">A87+($B$81-$B$80)/10</f>
        <v>1.4819494285714285E-2</v>
      </c>
      <c r="B88">
        <v>0</v>
      </c>
      <c r="C88">
        <v>0.44166076389183617</v>
      </c>
      <c r="D88">
        <v>0.55833923610816361</v>
      </c>
      <c r="E88">
        <v>7.8958648052266673E-3</v>
      </c>
      <c r="F88">
        <v>8.8858678840204833E-2</v>
      </c>
      <c r="G88">
        <v>1.4819494468893643E-2</v>
      </c>
      <c r="H88">
        <v>0.99999999999999978</v>
      </c>
    </row>
    <row r="89" spans="1:11" x14ac:dyDescent="0.25">
      <c r="A89">
        <f t="shared" si="2"/>
        <v>1.5547505714285714E-2</v>
      </c>
      <c r="B89">
        <v>0</v>
      </c>
      <c r="C89">
        <v>0.66249118832579568</v>
      </c>
      <c r="D89">
        <v>0.33750881167420432</v>
      </c>
      <c r="E89">
        <v>4.1927717987308034E-3</v>
      </c>
      <c r="F89">
        <v>6.4751616186245142E-2</v>
      </c>
      <c r="G89">
        <v>1.5547506129125081E-2</v>
      </c>
      <c r="H89">
        <v>1</v>
      </c>
    </row>
    <row r="90" spans="1:11" x14ac:dyDescent="0.25">
      <c r="A90">
        <f t="shared" si="2"/>
        <v>1.6275517142857143E-2</v>
      </c>
      <c r="B90">
        <v>0</v>
      </c>
      <c r="C90">
        <v>0.88332147221918245</v>
      </c>
      <c r="D90">
        <v>0.11667852778081753</v>
      </c>
      <c r="E90">
        <v>2.0754074463098945E-3</v>
      </c>
      <c r="F90">
        <v>4.5556639980467113E-2</v>
      </c>
      <c r="G90">
        <v>1.6275517326036409E-2</v>
      </c>
      <c r="H90">
        <v>1</v>
      </c>
    </row>
    <row r="91" spans="1:11" x14ac:dyDescent="0.25">
      <c r="A91">
        <f t="shared" si="2"/>
        <v>1.7003528571428572E-2</v>
      </c>
      <c r="B91" s="9">
        <v>8.6196706106265314E-2</v>
      </c>
      <c r="C91" s="9">
        <v>0.9138032938937346</v>
      </c>
      <c r="D91" s="9">
        <v>0</v>
      </c>
      <c r="E91" s="9">
        <v>1.5614071929932691E-3</v>
      </c>
      <c r="F91" s="9">
        <v>3.9514645297576305E-2</v>
      </c>
      <c r="G91" s="9">
        <v>1.7003528619056643E-2</v>
      </c>
      <c r="H91">
        <v>0.99999999999999989</v>
      </c>
    </row>
    <row r="92" spans="1:11" x14ac:dyDescent="0.25">
      <c r="A92">
        <f t="shared" si="2"/>
        <v>1.773154E-2</v>
      </c>
      <c r="B92">
        <v>0.26895735540654941</v>
      </c>
      <c r="C92">
        <v>0.73104264459345059</v>
      </c>
      <c r="D92">
        <v>0</v>
      </c>
      <c r="E92">
        <v>1.9399007576120239E-3</v>
      </c>
      <c r="F92">
        <v>4.4044304485506683E-2</v>
      </c>
      <c r="G92">
        <v>1.7731540000345818E-2</v>
      </c>
      <c r="H92">
        <v>1</v>
      </c>
    </row>
    <row r="93" spans="1:11" x14ac:dyDescent="0.25">
      <c r="A93">
        <f t="shared" si="2"/>
        <v>1.8459551428571429E-2</v>
      </c>
      <c r="B93">
        <v>0.45196905741305843</v>
      </c>
      <c r="C93">
        <v>0.54803094258694152</v>
      </c>
      <c r="D93">
        <v>0</v>
      </c>
      <c r="E93">
        <v>2.9369338001176857E-3</v>
      </c>
      <c r="F93">
        <v>5.4193484849358833E-2</v>
      </c>
      <c r="G93">
        <v>1.8460551428571427E-2</v>
      </c>
      <c r="H93">
        <v>1</v>
      </c>
    </row>
    <row r="94" spans="1:11" x14ac:dyDescent="0.25">
      <c r="A94">
        <f t="shared" si="2"/>
        <v>1.9187562857142858E-2</v>
      </c>
      <c r="B94">
        <v>0.63447867774668165</v>
      </c>
      <c r="C94">
        <v>0.3655213222533184</v>
      </c>
      <c r="D94">
        <v>0</v>
      </c>
      <c r="E94">
        <v>4.5471326129774732E-3</v>
      </c>
      <c r="F94">
        <v>6.7432429979776595E-2</v>
      </c>
      <c r="G94">
        <v>1.9187562857488676E-2</v>
      </c>
      <c r="H94">
        <v>1</v>
      </c>
    </row>
    <row r="95" spans="1:11" x14ac:dyDescent="0.25">
      <c r="A95">
        <f t="shared" si="2"/>
        <v>1.9915574285714287E-2</v>
      </c>
      <c r="B95">
        <v>0.81723933891674749</v>
      </c>
      <c r="C95">
        <v>0.18276066108325262</v>
      </c>
      <c r="D95">
        <v>0</v>
      </c>
      <c r="E95">
        <v>6.7758708991701036E-3</v>
      </c>
      <c r="F95">
        <v>8.2315678331470382E-2</v>
      </c>
      <c r="G95">
        <v>1.9915574286060101E-2</v>
      </c>
      <c r="H95">
        <v>1</v>
      </c>
    </row>
    <row r="96" spans="1:11" x14ac:dyDescent="0.25">
      <c r="A96">
        <f t="shared" si="2"/>
        <v>2.0643585714285716E-2</v>
      </c>
      <c r="B96">
        <v>1.0000000000000002</v>
      </c>
      <c r="C96">
        <v>0</v>
      </c>
      <c r="D96">
        <v>0</v>
      </c>
      <c r="E96">
        <v>9.6213574228712264E-3</v>
      </c>
      <c r="F96">
        <v>9.8088518302965652E-2</v>
      </c>
      <c r="G96">
        <v>2.064358571428572E-2</v>
      </c>
      <c r="H96">
        <v>1.0000000000000002</v>
      </c>
    </row>
    <row r="98" spans="2:7" x14ac:dyDescent="0.25">
      <c r="B98" t="s">
        <v>24</v>
      </c>
      <c r="C98" t="s">
        <v>26</v>
      </c>
      <c r="D98" t="s">
        <v>28</v>
      </c>
      <c r="E98" t="s">
        <v>30</v>
      </c>
      <c r="F98" t="s">
        <v>17</v>
      </c>
      <c r="G98" t="s">
        <v>32</v>
      </c>
    </row>
    <row r="99" spans="2:7" x14ac:dyDescent="0.25">
      <c r="B99">
        <v>6.5418236882276465E-2</v>
      </c>
      <c r="C99">
        <v>0.93458176311772401</v>
      </c>
      <c r="D99">
        <v>0</v>
      </c>
      <c r="E99">
        <v>1.5574211720138758E-3</v>
      </c>
      <c r="F99">
        <v>3.9464175805581897E-2</v>
      </c>
      <c r="G99">
        <v>1.6920759367914543E-2</v>
      </c>
    </row>
    <row r="100" spans="2:7" x14ac:dyDescent="0.25">
      <c r="B100">
        <v>8.6196706106265314E-2</v>
      </c>
      <c r="C100">
        <v>0.9138032938937346</v>
      </c>
      <c r="D100">
        <v>0</v>
      </c>
      <c r="E100">
        <v>1.5614071929932691E-3</v>
      </c>
      <c r="F100">
        <v>3.9514645297576305E-2</v>
      </c>
      <c r="G100">
        <v>1.7003528619056643E-2</v>
      </c>
    </row>
    <row r="101" spans="2:7" x14ac:dyDescent="0.25">
      <c r="B101">
        <v>0.26895735540654941</v>
      </c>
      <c r="C101">
        <v>0.73104264459345059</v>
      </c>
      <c r="D101">
        <v>0</v>
      </c>
      <c r="E101">
        <v>1.9399007576120239E-3</v>
      </c>
      <c r="F101">
        <v>4.4044304485506683E-2</v>
      </c>
      <c r="G101">
        <v>1.7731540000345818E-2</v>
      </c>
    </row>
    <row r="102" spans="2:7" x14ac:dyDescent="0.25">
      <c r="B102">
        <v>0.45196905741305843</v>
      </c>
      <c r="C102">
        <v>0.54803094258694152</v>
      </c>
      <c r="D102">
        <v>0</v>
      </c>
      <c r="E102">
        <v>2.9369338001176857E-3</v>
      </c>
      <c r="F102">
        <v>5.4193484849358833E-2</v>
      </c>
      <c r="G102">
        <v>1.8460551428571427E-2</v>
      </c>
    </row>
    <row r="103" spans="2:7" x14ac:dyDescent="0.25">
      <c r="B103">
        <v>0.63447867774668165</v>
      </c>
      <c r="C103">
        <v>0.3655213222533184</v>
      </c>
      <c r="D103">
        <v>0</v>
      </c>
      <c r="E103">
        <v>4.5471326129774732E-3</v>
      </c>
      <c r="F103">
        <v>6.7432429979776595E-2</v>
      </c>
      <c r="G103">
        <v>1.9187562857488676E-2</v>
      </c>
    </row>
    <row r="104" spans="2:7" x14ac:dyDescent="0.25">
      <c r="B104">
        <v>0.81723933891674749</v>
      </c>
      <c r="C104">
        <v>0.18276066108325262</v>
      </c>
      <c r="D104">
        <v>0</v>
      </c>
      <c r="E104">
        <v>6.7758708991701036E-3</v>
      </c>
      <c r="F104">
        <v>8.2315678331470382E-2</v>
      </c>
      <c r="G104">
        <v>1.9915574286060101E-2</v>
      </c>
    </row>
    <row r="105" spans="2:7" x14ac:dyDescent="0.25">
      <c r="B105">
        <v>1.0000000000000002</v>
      </c>
      <c r="C105">
        <v>0</v>
      </c>
      <c r="D105">
        <v>0</v>
      </c>
      <c r="E105">
        <v>9.6213574228712264E-3</v>
      </c>
      <c r="F105">
        <v>9.8088518302965652E-2</v>
      </c>
      <c r="G105">
        <v>2.064358571428572E-2</v>
      </c>
    </row>
  </sheetData>
  <phoneticPr fontId="2" type="noConversion"/>
  <hyperlinks>
    <hyperlink ref="I79" r:id="rId1" display="https://murphymind.blogspot.com/2017/04/MPT.html" xr:uid="{67835B4E-8701-4F01-8722-34D8A16533B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工作表1</vt:lpstr>
      <vt:lpstr>three assets</vt:lpstr>
      <vt:lpstr>Sheet1</vt:lpstr>
      <vt:lpstr>e</vt:lpstr>
      <vt:lpstr>V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王博奕</cp:lastModifiedBy>
  <dcterms:created xsi:type="dcterms:W3CDTF">2021-10-12T00:56:51Z</dcterms:created>
  <dcterms:modified xsi:type="dcterms:W3CDTF">2021-11-07T08:04:27Z</dcterms:modified>
</cp:coreProperties>
</file>