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dfg\OneDrive - g.ntu.edu.tw\NTU\110-1\110-1財務模型程式應用\20211214\"/>
    </mc:Choice>
  </mc:AlternateContent>
  <xr:revisionPtr revIDLastSave="10" documentId="11_29D765FCA4C5D54262A3BD8E09493A079062E02C" xr6:coauthVersionLast="36" xr6:coauthVersionMax="36" xr10:uidLastSave="{E5CEB7ED-236A-4927-8FF3-5AEB9B984C73}"/>
  <bookViews>
    <workbookView xWindow="360" yWindow="120" windowWidth="28032" windowHeight="14136" activeTab="1" xr2:uid="{00000000-000D-0000-FFFF-FFFF00000000}"/>
  </bookViews>
  <sheets>
    <sheet name="Sheet1" sheetId="1" r:id="rId1"/>
    <sheet name="A1" sheetId="4" r:id="rId2"/>
    <sheet name="Sheet2" sheetId="2" r:id="rId3"/>
    <sheet name="Sheet3" sheetId="3" r:id="rId4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'A1'!$C$9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</workbook>
</file>

<file path=xl/calcChain.xml><?xml version="1.0" encoding="utf-8"?>
<calcChain xmlns="http://schemas.openxmlformats.org/spreadsheetml/2006/main">
  <c r="C13" i="4" l="1"/>
  <c r="D13" i="4" s="1"/>
  <c r="F13" i="4" s="1"/>
  <c r="C17" i="4"/>
  <c r="D17" i="4" s="1"/>
  <c r="F17" i="4" s="1"/>
  <c r="C16" i="4"/>
  <c r="E16" i="4" s="1"/>
  <c r="C15" i="4"/>
  <c r="D15" i="4" s="1"/>
  <c r="F15" i="4" s="1"/>
  <c r="C14" i="4"/>
  <c r="E14" i="4" s="1"/>
  <c r="B14" i="4"/>
  <c r="B15" i="4"/>
  <c r="B16" i="4"/>
  <c r="B17" i="4"/>
  <c r="B18" i="4"/>
  <c r="C18" i="4"/>
  <c r="E18" i="4" s="1"/>
  <c r="B19" i="4"/>
  <c r="C19" i="4"/>
  <c r="D19" i="4" s="1"/>
  <c r="F19" i="4" s="1"/>
  <c r="B20" i="4"/>
  <c r="C20" i="4"/>
  <c r="D20" i="4" s="1"/>
  <c r="F20" i="4" s="1"/>
  <c r="B21" i="4"/>
  <c r="C21" i="4"/>
  <c r="D21" i="4" s="1"/>
  <c r="F21" i="4" s="1"/>
  <c r="B22" i="4"/>
  <c r="C22" i="4"/>
  <c r="D22" i="4" s="1"/>
  <c r="F22" i="4" s="1"/>
  <c r="B23" i="4"/>
  <c r="C23" i="4"/>
  <c r="D23" i="4" s="1"/>
  <c r="F23" i="4" s="1"/>
  <c r="B24" i="4"/>
  <c r="C24" i="4"/>
  <c r="D24" i="4" s="1"/>
  <c r="F24" i="4" s="1"/>
  <c r="B25" i="4"/>
  <c r="C25" i="4"/>
  <c r="D25" i="4" s="1"/>
  <c r="F25" i="4" s="1"/>
  <c r="B26" i="4"/>
  <c r="C26" i="4"/>
  <c r="D26" i="4" s="1"/>
  <c r="F26" i="4" s="1"/>
  <c r="B27" i="4"/>
  <c r="C27" i="4"/>
  <c r="D27" i="4" s="1"/>
  <c r="F27" i="4" s="1"/>
  <c r="B28" i="4"/>
  <c r="C28" i="4"/>
  <c r="D28" i="4" s="1"/>
  <c r="F28" i="4" s="1"/>
  <c r="B29" i="4"/>
  <c r="C29" i="4"/>
  <c r="D29" i="4" s="1"/>
  <c r="F29" i="4" s="1"/>
  <c r="B30" i="4"/>
  <c r="C30" i="4"/>
  <c r="D30" i="4" s="1"/>
  <c r="F30" i="4" s="1"/>
  <c r="B31" i="4"/>
  <c r="C31" i="4"/>
  <c r="D31" i="4" s="1"/>
  <c r="F31" i="4" s="1"/>
  <c r="B32" i="4"/>
  <c r="C32" i="4"/>
  <c r="D32" i="4" s="1"/>
  <c r="F32" i="4" s="1"/>
  <c r="B33" i="4"/>
  <c r="C33" i="4"/>
  <c r="D33" i="4" s="1"/>
  <c r="F33" i="4" s="1"/>
  <c r="B34" i="4"/>
  <c r="C34" i="4"/>
  <c r="D34" i="4" s="1"/>
  <c r="F34" i="4" s="1"/>
  <c r="B35" i="4"/>
  <c r="C35" i="4"/>
  <c r="D35" i="4" s="1"/>
  <c r="F35" i="4" s="1"/>
  <c r="B36" i="4"/>
  <c r="C36" i="4"/>
  <c r="D36" i="4" s="1"/>
  <c r="F36" i="4" s="1"/>
  <c r="B37" i="4"/>
  <c r="C37" i="4"/>
  <c r="D37" i="4" s="1"/>
  <c r="F37" i="4" s="1"/>
  <c r="B38" i="4"/>
  <c r="C38" i="4"/>
  <c r="D38" i="4" s="1"/>
  <c r="F38" i="4" s="1"/>
  <c r="B39" i="4"/>
  <c r="C39" i="4"/>
  <c r="D39" i="4" s="1"/>
  <c r="F39" i="4" s="1"/>
  <c r="B40" i="4"/>
  <c r="C40" i="4"/>
  <c r="D40" i="4" s="1"/>
  <c r="F40" i="4" s="1"/>
  <c r="B41" i="4"/>
  <c r="C41" i="4"/>
  <c r="D41" i="4" s="1"/>
  <c r="F41" i="4" s="1"/>
  <c r="B13" i="4"/>
  <c r="D18" i="4" l="1"/>
  <c r="F18" i="4" s="1"/>
  <c r="G18" i="4" s="1"/>
  <c r="E37" i="4"/>
  <c r="G37" i="4" s="1"/>
  <c r="E39" i="4"/>
  <c r="G39" i="4" s="1"/>
  <c r="E28" i="4"/>
  <c r="G28" i="4" s="1"/>
  <c r="E22" i="4"/>
  <c r="G22" i="4" s="1"/>
  <c r="E32" i="4"/>
  <c r="G32" i="4" s="1"/>
  <c r="E26" i="4"/>
  <c r="G26" i="4" s="1"/>
  <c r="E41" i="4"/>
  <c r="G41" i="4" s="1"/>
  <c r="E35" i="4"/>
  <c r="G35" i="4" s="1"/>
  <c r="E30" i="4"/>
  <c r="G30" i="4" s="1"/>
  <c r="E20" i="4"/>
  <c r="G20" i="4" s="1"/>
  <c r="E24" i="4"/>
  <c r="G24" i="4" s="1"/>
  <c r="E17" i="4"/>
  <c r="G17" i="4" s="1"/>
  <c r="E31" i="4"/>
  <c r="G31" i="4" s="1"/>
  <c r="E27" i="4"/>
  <c r="G27" i="4" s="1"/>
  <c r="E23" i="4"/>
  <c r="G23" i="4" s="1"/>
  <c r="E19" i="4"/>
  <c r="G19" i="4" s="1"/>
  <c r="E33" i="4"/>
  <c r="G33" i="4" s="1"/>
  <c r="E29" i="4"/>
  <c r="G29" i="4" s="1"/>
  <c r="E25" i="4"/>
  <c r="G25" i="4" s="1"/>
  <c r="E21" i="4"/>
  <c r="G21" i="4" s="1"/>
  <c r="D16" i="4"/>
  <c r="F16" i="4" s="1"/>
  <c r="G16" i="4" s="1"/>
  <c r="E15" i="4"/>
  <c r="G15" i="4" s="1"/>
  <c r="D14" i="4"/>
  <c r="F14" i="4" s="1"/>
  <c r="G14" i="4" s="1"/>
  <c r="E36" i="4"/>
  <c r="G36" i="4" s="1"/>
  <c r="E40" i="4"/>
  <c r="G40" i="4" s="1"/>
  <c r="E38" i="4"/>
  <c r="G38" i="4" s="1"/>
  <c r="E34" i="4"/>
  <c r="G34" i="4" s="1"/>
  <c r="E13" i="4"/>
  <c r="G13" i="4" s="1"/>
  <c r="H4" i="1"/>
  <c r="I4" i="1" s="1"/>
</calcChain>
</file>

<file path=xl/sharedStrings.xml><?xml version="1.0" encoding="utf-8"?>
<sst xmlns="http://schemas.openxmlformats.org/spreadsheetml/2006/main" count="100" uniqueCount="65">
  <si>
    <t>International Business Machines Corporation (IBM)</t>
  </si>
  <si>
    <t>rf</t>
    <phoneticPr fontId="3" type="noConversion"/>
  </si>
  <si>
    <r>
      <t>155.38 </t>
    </r>
    <r>
      <rPr>
        <b/>
        <sz val="15"/>
        <color rgb="FFCC0000"/>
        <rFont val="Arial"/>
        <family val="2"/>
      </rPr>
      <t>-5.69(-3.53%) </t>
    </r>
    <r>
      <rPr>
        <sz val="11"/>
        <color rgb="FF999999"/>
        <rFont val="Inherit"/>
        <family val="2"/>
      </rPr>
      <t>NYSE - </t>
    </r>
    <r>
      <rPr>
        <sz val="11"/>
        <color rgb="FF979BA2"/>
        <rFont val="Arial"/>
        <family val="2"/>
      </rPr>
      <t>As of 4:00PM EST</t>
    </r>
  </si>
  <si>
    <t>S</t>
    <phoneticPr fontId="3" type="noConversion"/>
  </si>
  <si>
    <r>
      <t>After Hours: </t>
    </r>
    <r>
      <rPr>
        <b/>
        <sz val="11"/>
        <color rgb="FF000000"/>
        <rFont val="Arial"/>
        <family val="2"/>
      </rPr>
      <t>155.60</t>
    </r>
    <r>
      <rPr>
        <sz val="9"/>
        <color rgb="FF000000"/>
        <rFont val="Arial"/>
        <family val="2"/>
      </rPr>
      <t> </t>
    </r>
  </si>
  <si>
    <t>T</t>
    <phoneticPr fontId="3" type="noConversion"/>
  </si>
  <si>
    <r>
      <t> +0.22 (0.14%)</t>
    </r>
    <r>
      <rPr>
        <sz val="9"/>
        <color rgb="FF979BA2"/>
        <rFont val="Arial"/>
        <family val="2"/>
      </rPr>
      <t> 7:35PM EST</t>
    </r>
  </si>
  <si>
    <r>
      <t>December 20, 2014</t>
    </r>
    <r>
      <rPr>
        <sz val="11"/>
        <color rgb="FF128086"/>
        <rFont val="YGlyphs"/>
        <family val="2"/>
      </rPr>
      <t></t>
    </r>
  </si>
  <si>
    <t>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</t>
  </si>
  <si>
    <t>Strike</t>
  </si>
  <si>
    <t>Contract Name</t>
  </si>
  <si>
    <t>Last</t>
  </si>
  <si>
    <t>Bid</t>
  </si>
  <si>
    <t>Ask</t>
  </si>
  <si>
    <t>Change</t>
  </si>
  <si>
    <t>%Change</t>
  </si>
  <si>
    <t>Volume</t>
  </si>
  <si>
    <t>Open Interest</t>
  </si>
  <si>
    <t>Implied Volatility</t>
  </si>
  <si>
    <t>IBM141220C00140000</t>
  </si>
  <si>
    <t>IBM141220C00145000</t>
  </si>
  <si>
    <t>IBM141220C00150000</t>
  </si>
  <si>
    <t>IBM141220C00152500</t>
  </si>
  <si>
    <t>IBM141220C00155000</t>
  </si>
  <si>
    <t>IBM141220C00157500</t>
  </si>
  <si>
    <t>IBM141220C00160000</t>
  </si>
  <si>
    <t>IBM141220C00162500</t>
  </si>
  <si>
    <t>IBM141220C00165000</t>
  </si>
  <si>
    <t>IBM141220C00167500</t>
  </si>
  <si>
    <t>IBM141220C00170000</t>
  </si>
  <si>
    <t>IBM141220C00172500</t>
  </si>
  <si>
    <t>IBM141220C00175000</t>
  </si>
  <si>
    <t>IBM141220C00180000</t>
  </si>
  <si>
    <t>IBM141220C00185000</t>
  </si>
  <si>
    <t>IBM141220C00190000</t>
  </si>
  <si>
    <t>IBM141220C00195000</t>
  </si>
  <si>
    <t>IBM141220C00200000</t>
  </si>
  <si>
    <t>IBM141220C00205000</t>
  </si>
  <si>
    <t>IBM141220C00210000</t>
  </si>
  <si>
    <t>IBM141220C00215000</t>
  </si>
  <si>
    <t>IBM141220C00220000</t>
  </si>
  <si>
    <t>IBM141220C00225000</t>
  </si>
  <si>
    <t>IBM141220C00230000</t>
  </si>
  <si>
    <t>IBM141220C00235000</t>
  </si>
  <si>
    <t>IBM141220C00240000</t>
  </si>
  <si>
    <t>IBM141220C00245000</t>
  </si>
  <si>
    <t>IBM141220C00250000</t>
  </si>
  <si>
    <t>IBM141220C00260000</t>
  </si>
  <si>
    <t>PREMIUM</t>
    <phoneticPr fontId="3" type="noConversion"/>
  </si>
  <si>
    <t>Option Pricing</t>
    <phoneticPr fontId="11" type="noConversion"/>
  </si>
  <si>
    <t>Black-Scholes Model</t>
    <phoneticPr fontId="11" type="noConversion"/>
  </si>
  <si>
    <t>X or K</t>
    <phoneticPr fontId="11" type="noConversion"/>
  </si>
  <si>
    <t>r</t>
    <phoneticPr fontId="11" type="noConversion"/>
  </si>
  <si>
    <t>T</t>
    <phoneticPr fontId="11" type="noConversion"/>
  </si>
  <si>
    <t>Sigma</t>
    <phoneticPr fontId="11" type="noConversion"/>
  </si>
  <si>
    <t>Call</t>
    <phoneticPr fontId="11" type="noConversion"/>
  </si>
  <si>
    <t>model price</t>
    <phoneticPr fontId="11" type="noConversion"/>
  </si>
  <si>
    <t>Stock price</t>
    <phoneticPr fontId="11" type="noConversion"/>
  </si>
  <si>
    <t>Call Payoff</t>
    <phoneticPr fontId="11" type="noConversion"/>
  </si>
  <si>
    <t>d1</t>
    <phoneticPr fontId="11" type="noConversion"/>
  </si>
  <si>
    <t>d2</t>
    <phoneticPr fontId="11" type="noConversion"/>
  </si>
  <si>
    <t>N(d1)</t>
    <phoneticPr fontId="11" type="noConversion"/>
  </si>
  <si>
    <t>N(d2)</t>
    <phoneticPr fontId="11" type="noConversion"/>
  </si>
  <si>
    <t>Call Price</t>
    <phoneticPr fontId="11" type="noConversion"/>
  </si>
  <si>
    <t>Market price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</si>
</sst>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76" formatCode="0.000%"/>
    <numFmt numFmtId="177" formatCode="0.00000_);[Red]\(0.00000\)"/>
    <numFmt numFmtId="178" formatCode="0.000_);[Red]\(0.000\)"/>
  </numFmts>
  <fonts count="13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rgb="FF979BA2"/>
      <name val="Arial"/>
      <family val="2"/>
    </font>
    <font>
      <b/>
      <sz val="15"/>
      <color rgb="FFCC0000"/>
      <name val="Arial"/>
      <family val="2"/>
    </font>
    <font>
      <sz val="11"/>
      <color rgb="FF999999"/>
      <name val="Inherit"/>
      <family val="2"/>
    </font>
    <font>
      <b/>
      <sz val="11"/>
      <color rgb="FF000000"/>
      <name val="Arial"/>
      <family val="2"/>
    </font>
    <font>
      <sz val="9"/>
      <color rgb="FF000000"/>
      <name val="Arial"/>
      <family val="2"/>
    </font>
    <font>
      <sz val="9"/>
      <color rgb="FF979BA2"/>
      <name val="Arial"/>
      <family val="2"/>
    </font>
    <font>
      <sz val="11"/>
      <color rgb="FF128086"/>
      <name val="YGlyphs"/>
      <family val="2"/>
    </font>
    <font>
      <sz val="9"/>
      <name val="新細明體"/>
      <family val="1"/>
      <charset val="136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15" fontId="0" fillId="0" borderId="0" xfId="0" applyNumberFormat="1">
      <alignment vertical="center"/>
    </xf>
    <xf numFmtId="10" fontId="0" fillId="2" borderId="0" xfId="1" applyNumberFormat="1" applyFont="1" applyFill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176" fontId="0" fillId="0" borderId="0" xfId="1" applyNumberFormat="1" applyFont="1">
      <alignment vertical="center"/>
    </xf>
    <xf numFmtId="0" fontId="12" fillId="0" borderId="0" xfId="0" applyFont="1">
      <alignment vertical="center"/>
    </xf>
    <xf numFmtId="9" fontId="0" fillId="0" borderId="0" xfId="0" applyNumberFormat="1">
      <alignment vertical="center"/>
    </xf>
    <xf numFmtId="177" fontId="0" fillId="0" borderId="0" xfId="2" applyNumberFormat="1" applyFont="1">
      <alignment vertical="center"/>
    </xf>
    <xf numFmtId="178" fontId="0" fillId="0" borderId="0" xfId="0" applyNumberFormat="1">
      <alignment vertical="center"/>
    </xf>
    <xf numFmtId="176" fontId="0" fillId="2" borderId="0" xfId="1" applyNumberFormat="1" applyFont="1" applyFill="1">
      <alignment vertic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'A1'!$I$12</c:f>
              <c:strCache>
                <c:ptCount val="1"/>
                <c:pt idx="0">
                  <c:v>Implied Volatility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'A1'!$A$13:$A$41</c:f>
              <c:numCache>
                <c:formatCode>General</c:formatCode>
                <c:ptCount val="29"/>
                <c:pt idx="0">
                  <c:v>140</c:v>
                </c:pt>
                <c:pt idx="1">
                  <c:v>145</c:v>
                </c:pt>
                <c:pt idx="2">
                  <c:v>150</c:v>
                </c:pt>
                <c:pt idx="3">
                  <c:v>152.5</c:v>
                </c:pt>
                <c:pt idx="4">
                  <c:v>155</c:v>
                </c:pt>
                <c:pt idx="5">
                  <c:v>157.5</c:v>
                </c:pt>
                <c:pt idx="6">
                  <c:v>160</c:v>
                </c:pt>
                <c:pt idx="7">
                  <c:v>162.5</c:v>
                </c:pt>
                <c:pt idx="8">
                  <c:v>165</c:v>
                </c:pt>
                <c:pt idx="9">
                  <c:v>167.5</c:v>
                </c:pt>
                <c:pt idx="10">
                  <c:v>170</c:v>
                </c:pt>
                <c:pt idx="11">
                  <c:v>172.5</c:v>
                </c:pt>
                <c:pt idx="12">
                  <c:v>175</c:v>
                </c:pt>
                <c:pt idx="13">
                  <c:v>180</c:v>
                </c:pt>
                <c:pt idx="14">
                  <c:v>185</c:v>
                </c:pt>
                <c:pt idx="15">
                  <c:v>190</c:v>
                </c:pt>
                <c:pt idx="16">
                  <c:v>195</c:v>
                </c:pt>
                <c:pt idx="17">
                  <c:v>200</c:v>
                </c:pt>
                <c:pt idx="18">
                  <c:v>205</c:v>
                </c:pt>
                <c:pt idx="19">
                  <c:v>210</c:v>
                </c:pt>
                <c:pt idx="20">
                  <c:v>215</c:v>
                </c:pt>
                <c:pt idx="21">
                  <c:v>220</c:v>
                </c:pt>
                <c:pt idx="22">
                  <c:v>225</c:v>
                </c:pt>
                <c:pt idx="23">
                  <c:v>230</c:v>
                </c:pt>
                <c:pt idx="24">
                  <c:v>235</c:v>
                </c:pt>
                <c:pt idx="25">
                  <c:v>240</c:v>
                </c:pt>
                <c:pt idx="26">
                  <c:v>245</c:v>
                </c:pt>
                <c:pt idx="27">
                  <c:v>250</c:v>
                </c:pt>
                <c:pt idx="28">
                  <c:v>260</c:v>
                </c:pt>
              </c:numCache>
            </c:numRef>
          </c:xVal>
          <c:yVal>
            <c:numRef>
              <c:f>'A1'!$I$13:$I$41</c:f>
              <c:numCache>
                <c:formatCode>0.00%</c:formatCode>
                <c:ptCount val="29"/>
                <c:pt idx="0">
                  <c:v>2.6896255532147872</c:v>
                </c:pt>
                <c:pt idx="1">
                  <c:v>2.0740379546017178</c:v>
                </c:pt>
                <c:pt idx="2">
                  <c:v>1.4776962510824234</c:v>
                </c:pt>
                <c:pt idx="3">
                  <c:v>1.1854444929460013</c:v>
                </c:pt>
                <c:pt idx="4">
                  <c:v>0.91802633900822717</c:v>
                </c:pt>
                <c:pt idx="5">
                  <c:v>0.71350216187372939</c:v>
                </c:pt>
                <c:pt idx="6">
                  <c:v>0.56278894542567215</c:v>
                </c:pt>
                <c:pt idx="7">
                  <c:v>0.47976218996519532</c:v>
                </c:pt>
                <c:pt idx="8">
                  <c:v>0.40673337495594242</c:v>
                </c:pt>
                <c:pt idx="9">
                  <c:v>0.36377403837747868</c:v>
                </c:pt>
                <c:pt idx="10">
                  <c:v>0.33834054993843538</c:v>
                </c:pt>
                <c:pt idx="11">
                  <c:v>0.33834054993843538</c:v>
                </c:pt>
                <c:pt idx="12">
                  <c:v>0.27766284027798033</c:v>
                </c:pt>
                <c:pt idx="13">
                  <c:v>0.29753735075446758</c:v>
                </c:pt>
                <c:pt idx="14">
                  <c:v>0.31416131775440326</c:v>
                </c:pt>
                <c:pt idx="15">
                  <c:v>0.27544033679913404</c:v>
                </c:pt>
                <c:pt idx="16">
                  <c:v>0.31419317980899225</c:v>
                </c:pt>
                <c:pt idx="17">
                  <c:v>0.31419317980899225</c:v>
                </c:pt>
                <c:pt idx="18">
                  <c:v>0.31419317980899225</c:v>
                </c:pt>
                <c:pt idx="19">
                  <c:v>0.29994027149053326</c:v>
                </c:pt>
                <c:pt idx="20">
                  <c:v>0.27609348794534011</c:v>
                </c:pt>
                <c:pt idx="21">
                  <c:v>0.27609348794534011</c:v>
                </c:pt>
                <c:pt idx="22">
                  <c:v>0.27609348794534011</c:v>
                </c:pt>
                <c:pt idx="23">
                  <c:v>0.31423710496818064</c:v>
                </c:pt>
                <c:pt idx="24">
                  <c:v>0.31423710496818064</c:v>
                </c:pt>
                <c:pt idx="25">
                  <c:v>0.31423710496818064</c:v>
                </c:pt>
                <c:pt idx="26">
                  <c:v>0.31423710496818064</c:v>
                </c:pt>
                <c:pt idx="27">
                  <c:v>0.31423710496818064</c:v>
                </c:pt>
                <c:pt idx="28">
                  <c:v>0.31423710496818064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A-4752-B997-1C1035E15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779456"/>
        <c:axId val="233127552"/>
      </c:scatterChart>
      <c:valAx>
        <c:axId val="23477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3127552"/>
        <c:crosses val="autoZero"/>
        <c:crossBetween val="midCat"/>
      </c:valAx>
      <c:valAx>
        <c:axId val="2331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477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133350</xdr:rowOff>
    </xdr:to>
    <xdr:pic>
      <xdr:nvPicPr>
        <xdr:cNvPr id="2" name="圖片 1" descr="Up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"/>
          <a:ext cx="95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129540</xdr:colOff>
      <xdr:row>6</xdr:row>
      <xdr:rowOff>60960</xdr:rowOff>
    </xdr:from>
    <xdr:to>
      <xdr:col>11</xdr:col>
      <xdr:colOff>434340</xdr:colOff>
      <xdr:row>10</xdr:row>
      <xdr:rowOff>152400</xdr:rowOff>
    </xdr:to>
    <xdr:pic macro="[0]!Macro1">
      <xdr:nvPicPr>
        <xdr:cNvPr id="3" name="Graphic 2" descr="New Wheelchair">
          <a:extLst>
            <a:ext uri="{FF2B5EF4-FFF2-40B4-BE49-F238E27FC236}">
              <a16:creationId xmlns:a16="http://schemas.microsoft.com/office/drawing/2014/main" id="{4D76DDA5-2135-4B88-A5A3-963863550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225540" y="1295400"/>
          <a:ext cx="914400" cy="914400"/>
        </a:xfrm>
        <a:prstGeom prst="rect">
          <a:avLst/>
        </a:prstGeom>
      </xdr:spPr>
    </xdr:pic>
    <xdr:clientData/>
  </xdr:twoCellAnchor>
  <xdr:twoCellAnchor>
    <xdr:from>
      <xdr:col>10</xdr:col>
      <xdr:colOff>350520</xdr:colOff>
      <xdr:row>11</xdr:row>
      <xdr:rowOff>190500</xdr:rowOff>
    </xdr:from>
    <xdr:to>
      <xdr:col>18</xdr:col>
      <xdr:colOff>45720</xdr:colOff>
      <xdr:row>25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04655D-2EEE-4ED9-AB18-EEBA15CFB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finance.yahoo.com/q?s=IBM141220C00175000" TargetMode="External"/><Relationship Id="rId18" Type="http://schemas.openxmlformats.org/officeDocument/2006/relationships/hyperlink" Target="http://finance.yahoo.com/q?s=IBM141220C00200000" TargetMode="External"/><Relationship Id="rId26" Type="http://schemas.openxmlformats.org/officeDocument/2006/relationships/hyperlink" Target="http://finance.yahoo.com/q?s=IBM141220C00240000" TargetMode="External"/><Relationship Id="rId39" Type="http://schemas.openxmlformats.org/officeDocument/2006/relationships/hyperlink" Target="http://finance.yahoo.com/q/op?s=IBM&amp;strike=210.00" TargetMode="External"/><Relationship Id="rId21" Type="http://schemas.openxmlformats.org/officeDocument/2006/relationships/hyperlink" Target="http://finance.yahoo.com/q?s=IBM141220C00215000" TargetMode="External"/><Relationship Id="rId34" Type="http://schemas.openxmlformats.org/officeDocument/2006/relationships/hyperlink" Target="http://finance.yahoo.com/q/op?s=IBM&amp;strike=235.00" TargetMode="External"/><Relationship Id="rId42" Type="http://schemas.openxmlformats.org/officeDocument/2006/relationships/hyperlink" Target="http://finance.yahoo.com/q/op?s=IBM&amp;strike=195.00" TargetMode="External"/><Relationship Id="rId47" Type="http://schemas.openxmlformats.org/officeDocument/2006/relationships/hyperlink" Target="http://finance.yahoo.com/q/op?s=IBM&amp;strike=172.50" TargetMode="External"/><Relationship Id="rId50" Type="http://schemas.openxmlformats.org/officeDocument/2006/relationships/hyperlink" Target="http://finance.yahoo.com/q/op?s=IBM&amp;strike=165.00" TargetMode="External"/><Relationship Id="rId55" Type="http://schemas.openxmlformats.org/officeDocument/2006/relationships/hyperlink" Target="http://finance.yahoo.com/q/op?s=IBM&amp;strike=152.50" TargetMode="External"/><Relationship Id="rId7" Type="http://schemas.openxmlformats.org/officeDocument/2006/relationships/hyperlink" Target="http://finance.yahoo.com/q?s=IBM141220C00160000" TargetMode="External"/><Relationship Id="rId2" Type="http://schemas.openxmlformats.org/officeDocument/2006/relationships/hyperlink" Target="http://finance.yahoo.com/q?s=IBM141220C00145000" TargetMode="External"/><Relationship Id="rId16" Type="http://schemas.openxmlformats.org/officeDocument/2006/relationships/hyperlink" Target="http://finance.yahoo.com/q?s=IBM141220C00190000" TargetMode="External"/><Relationship Id="rId29" Type="http://schemas.openxmlformats.org/officeDocument/2006/relationships/hyperlink" Target="http://finance.yahoo.com/q?s=IBM141220C00260000" TargetMode="External"/><Relationship Id="rId11" Type="http://schemas.openxmlformats.org/officeDocument/2006/relationships/hyperlink" Target="http://finance.yahoo.com/q?s=IBM141220C00170000" TargetMode="External"/><Relationship Id="rId24" Type="http://schemas.openxmlformats.org/officeDocument/2006/relationships/hyperlink" Target="http://finance.yahoo.com/q?s=IBM141220C00230000" TargetMode="External"/><Relationship Id="rId32" Type="http://schemas.openxmlformats.org/officeDocument/2006/relationships/hyperlink" Target="http://finance.yahoo.com/q/op?s=IBM&amp;strike=245.00" TargetMode="External"/><Relationship Id="rId37" Type="http://schemas.openxmlformats.org/officeDocument/2006/relationships/hyperlink" Target="http://finance.yahoo.com/q/op?s=IBM&amp;strike=220.00" TargetMode="External"/><Relationship Id="rId40" Type="http://schemas.openxmlformats.org/officeDocument/2006/relationships/hyperlink" Target="http://finance.yahoo.com/q/op?s=IBM&amp;strike=205.00" TargetMode="External"/><Relationship Id="rId45" Type="http://schemas.openxmlformats.org/officeDocument/2006/relationships/hyperlink" Target="http://finance.yahoo.com/q/op?s=IBM&amp;strike=180.00" TargetMode="External"/><Relationship Id="rId53" Type="http://schemas.openxmlformats.org/officeDocument/2006/relationships/hyperlink" Target="http://finance.yahoo.com/q/op?s=IBM&amp;strike=157.50" TargetMode="External"/><Relationship Id="rId58" Type="http://schemas.openxmlformats.org/officeDocument/2006/relationships/hyperlink" Target="http://finance.yahoo.com/q/op?s=IBM&amp;strike=140.00" TargetMode="External"/><Relationship Id="rId5" Type="http://schemas.openxmlformats.org/officeDocument/2006/relationships/hyperlink" Target="http://finance.yahoo.com/q?s=IBM141220C00155000" TargetMode="External"/><Relationship Id="rId19" Type="http://schemas.openxmlformats.org/officeDocument/2006/relationships/hyperlink" Target="http://finance.yahoo.com/q?s=IBM141220C00205000" TargetMode="External"/><Relationship Id="rId4" Type="http://schemas.openxmlformats.org/officeDocument/2006/relationships/hyperlink" Target="http://finance.yahoo.com/q?s=IBM141220C00152500" TargetMode="External"/><Relationship Id="rId9" Type="http://schemas.openxmlformats.org/officeDocument/2006/relationships/hyperlink" Target="http://finance.yahoo.com/q?s=IBM141220C00165000" TargetMode="External"/><Relationship Id="rId14" Type="http://schemas.openxmlformats.org/officeDocument/2006/relationships/hyperlink" Target="http://finance.yahoo.com/q?s=IBM141220C00180000" TargetMode="External"/><Relationship Id="rId22" Type="http://schemas.openxmlformats.org/officeDocument/2006/relationships/hyperlink" Target="http://finance.yahoo.com/q?s=IBM141220C00220000" TargetMode="External"/><Relationship Id="rId27" Type="http://schemas.openxmlformats.org/officeDocument/2006/relationships/hyperlink" Target="http://finance.yahoo.com/q?s=IBM141220C00245000" TargetMode="External"/><Relationship Id="rId30" Type="http://schemas.openxmlformats.org/officeDocument/2006/relationships/hyperlink" Target="http://finance.yahoo.com/q/op?s=IBM&amp;strike=260.00" TargetMode="External"/><Relationship Id="rId35" Type="http://schemas.openxmlformats.org/officeDocument/2006/relationships/hyperlink" Target="http://finance.yahoo.com/q/op?s=IBM&amp;strike=230.00" TargetMode="External"/><Relationship Id="rId43" Type="http://schemas.openxmlformats.org/officeDocument/2006/relationships/hyperlink" Target="http://finance.yahoo.com/q/op?s=IBM&amp;strike=190.00" TargetMode="External"/><Relationship Id="rId48" Type="http://schemas.openxmlformats.org/officeDocument/2006/relationships/hyperlink" Target="http://finance.yahoo.com/q/op?s=IBM&amp;strike=170.00" TargetMode="External"/><Relationship Id="rId56" Type="http://schemas.openxmlformats.org/officeDocument/2006/relationships/hyperlink" Target="http://finance.yahoo.com/q/op?s=IBM&amp;strike=150.00" TargetMode="External"/><Relationship Id="rId8" Type="http://schemas.openxmlformats.org/officeDocument/2006/relationships/hyperlink" Target="http://finance.yahoo.com/q?s=IBM141220C00162500" TargetMode="External"/><Relationship Id="rId51" Type="http://schemas.openxmlformats.org/officeDocument/2006/relationships/hyperlink" Target="http://finance.yahoo.com/q/op?s=IBM&amp;strike=162.50" TargetMode="External"/><Relationship Id="rId3" Type="http://schemas.openxmlformats.org/officeDocument/2006/relationships/hyperlink" Target="http://finance.yahoo.com/q?s=IBM141220C00150000" TargetMode="External"/><Relationship Id="rId12" Type="http://schemas.openxmlformats.org/officeDocument/2006/relationships/hyperlink" Target="http://finance.yahoo.com/q?s=IBM141220C00172500" TargetMode="External"/><Relationship Id="rId17" Type="http://schemas.openxmlformats.org/officeDocument/2006/relationships/hyperlink" Target="http://finance.yahoo.com/q?s=IBM141220C00195000" TargetMode="External"/><Relationship Id="rId25" Type="http://schemas.openxmlformats.org/officeDocument/2006/relationships/hyperlink" Target="http://finance.yahoo.com/q?s=IBM141220C00235000" TargetMode="External"/><Relationship Id="rId33" Type="http://schemas.openxmlformats.org/officeDocument/2006/relationships/hyperlink" Target="http://finance.yahoo.com/q/op?s=IBM&amp;strike=240.00" TargetMode="External"/><Relationship Id="rId38" Type="http://schemas.openxmlformats.org/officeDocument/2006/relationships/hyperlink" Target="http://finance.yahoo.com/q/op?s=IBM&amp;strike=215.00" TargetMode="External"/><Relationship Id="rId46" Type="http://schemas.openxmlformats.org/officeDocument/2006/relationships/hyperlink" Target="http://finance.yahoo.com/q/op?s=IBM&amp;strike=175.00" TargetMode="External"/><Relationship Id="rId59" Type="http://schemas.openxmlformats.org/officeDocument/2006/relationships/drawing" Target="../drawings/drawing1.xml"/><Relationship Id="rId20" Type="http://schemas.openxmlformats.org/officeDocument/2006/relationships/hyperlink" Target="http://finance.yahoo.com/q?s=IBM141220C00210000" TargetMode="External"/><Relationship Id="rId41" Type="http://schemas.openxmlformats.org/officeDocument/2006/relationships/hyperlink" Target="http://finance.yahoo.com/q/op?s=IBM&amp;strike=200.00" TargetMode="External"/><Relationship Id="rId54" Type="http://schemas.openxmlformats.org/officeDocument/2006/relationships/hyperlink" Target="http://finance.yahoo.com/q/op?s=IBM&amp;strike=155.00" TargetMode="External"/><Relationship Id="rId1" Type="http://schemas.openxmlformats.org/officeDocument/2006/relationships/hyperlink" Target="http://finance.yahoo.com/q?s=IBM141220C00140000" TargetMode="External"/><Relationship Id="rId6" Type="http://schemas.openxmlformats.org/officeDocument/2006/relationships/hyperlink" Target="http://finance.yahoo.com/q?s=IBM141220C00157500" TargetMode="External"/><Relationship Id="rId15" Type="http://schemas.openxmlformats.org/officeDocument/2006/relationships/hyperlink" Target="http://finance.yahoo.com/q?s=IBM141220C00185000" TargetMode="External"/><Relationship Id="rId23" Type="http://schemas.openxmlformats.org/officeDocument/2006/relationships/hyperlink" Target="http://finance.yahoo.com/q?s=IBM141220C00225000" TargetMode="External"/><Relationship Id="rId28" Type="http://schemas.openxmlformats.org/officeDocument/2006/relationships/hyperlink" Target="http://finance.yahoo.com/q?s=IBM141220C00250000" TargetMode="External"/><Relationship Id="rId36" Type="http://schemas.openxmlformats.org/officeDocument/2006/relationships/hyperlink" Target="http://finance.yahoo.com/q/op?s=IBM&amp;strike=225.00" TargetMode="External"/><Relationship Id="rId49" Type="http://schemas.openxmlformats.org/officeDocument/2006/relationships/hyperlink" Target="http://finance.yahoo.com/q/op?s=IBM&amp;strike=167.50" TargetMode="External"/><Relationship Id="rId57" Type="http://schemas.openxmlformats.org/officeDocument/2006/relationships/hyperlink" Target="http://finance.yahoo.com/q/op?s=IBM&amp;strike=145.00" TargetMode="External"/><Relationship Id="rId10" Type="http://schemas.openxmlformats.org/officeDocument/2006/relationships/hyperlink" Target="http://finance.yahoo.com/q?s=IBM141220C00167500" TargetMode="External"/><Relationship Id="rId31" Type="http://schemas.openxmlformats.org/officeDocument/2006/relationships/hyperlink" Target="http://finance.yahoo.com/q/op?s=IBM&amp;strike=250.00" TargetMode="External"/><Relationship Id="rId44" Type="http://schemas.openxmlformats.org/officeDocument/2006/relationships/hyperlink" Target="http://finance.yahoo.com/q/op?s=IBM&amp;strike=185.00" TargetMode="External"/><Relationship Id="rId52" Type="http://schemas.openxmlformats.org/officeDocument/2006/relationships/hyperlink" Target="http://finance.yahoo.com/q/op?s=IBM&amp;strike=160.0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74"/>
  <sheetViews>
    <sheetView workbookViewId="0">
      <selection activeCell="J9" sqref="J9"/>
    </sheetView>
  </sheetViews>
  <sheetFormatPr defaultRowHeight="16.2"/>
  <cols>
    <col min="2" max="2" width="21.33203125" bestFit="1" customWidth="1"/>
    <col min="6" max="7" width="9.88671875" bestFit="1" customWidth="1"/>
  </cols>
  <sheetData>
    <row r="1" spans="1:10">
      <c r="A1" t="s">
        <v>0</v>
      </c>
    </row>
    <row r="2" spans="1:10">
      <c r="E2" t="s">
        <v>1</v>
      </c>
      <c r="F2" s="6">
        <v>1.3999999999999999E-4</v>
      </c>
    </row>
    <row r="3" spans="1:10" ht="19.2">
      <c r="A3" t="s">
        <v>2</v>
      </c>
      <c r="E3" t="s">
        <v>3</v>
      </c>
      <c r="F3">
        <v>155.38</v>
      </c>
    </row>
    <row r="4" spans="1:10">
      <c r="A4" t="s">
        <v>4</v>
      </c>
      <c r="E4" t="s">
        <v>5</v>
      </c>
      <c r="F4" s="2">
        <v>41993</v>
      </c>
      <c r="G4" s="2">
        <v>41985</v>
      </c>
      <c r="H4">
        <f>F4-G4</f>
        <v>8</v>
      </c>
      <c r="I4">
        <f>H4/365</f>
        <v>2.1917808219178082E-2</v>
      </c>
    </row>
    <row r="5" spans="1:10">
      <c r="A5" t="s">
        <v>6</v>
      </c>
    </row>
    <row r="6" spans="1:10">
      <c r="A6" t="s">
        <v>7</v>
      </c>
    </row>
    <row r="7" spans="1:10">
      <c r="A7" t="s">
        <v>8</v>
      </c>
    </row>
    <row r="8" spans="1:10">
      <c r="E8" s="5" t="s">
        <v>48</v>
      </c>
    </row>
    <row r="9" spans="1:10" ht="16.5" customHeight="1">
      <c r="A9" t="s">
        <v>9</v>
      </c>
      <c r="B9" t="s">
        <v>10</v>
      </c>
      <c r="C9" t="s">
        <v>11</v>
      </c>
      <c r="D9" t="s">
        <v>12</v>
      </c>
      <c r="E9" s="4" t="s">
        <v>13</v>
      </c>
      <c r="F9" t="s">
        <v>14</v>
      </c>
      <c r="G9" t="s">
        <v>15</v>
      </c>
      <c r="H9" t="s">
        <v>16</v>
      </c>
      <c r="I9" t="s">
        <v>17</v>
      </c>
      <c r="J9" s="4" t="s">
        <v>18</v>
      </c>
    </row>
    <row r="10" spans="1:10">
      <c r="A10">
        <v>140</v>
      </c>
      <c r="B10" t="s">
        <v>19</v>
      </c>
      <c r="C10">
        <v>48.03</v>
      </c>
      <c r="D10">
        <v>14.55</v>
      </c>
      <c r="E10" s="4">
        <v>16.399999999999999</v>
      </c>
      <c r="F10">
        <v>0</v>
      </c>
      <c r="G10">
        <v>0</v>
      </c>
      <c r="H10">
        <v>0</v>
      </c>
      <c r="I10">
        <v>0</v>
      </c>
      <c r="J10" s="3"/>
    </row>
    <row r="11" spans="1:10">
      <c r="A11">
        <v>145</v>
      </c>
      <c r="B11" t="s">
        <v>20</v>
      </c>
      <c r="C11">
        <v>11.25</v>
      </c>
      <c r="D11">
        <v>10.45</v>
      </c>
      <c r="E11" s="4">
        <v>11.35</v>
      </c>
      <c r="F11">
        <v>0</v>
      </c>
      <c r="G11">
        <v>0</v>
      </c>
      <c r="H11">
        <v>4</v>
      </c>
      <c r="I11">
        <v>36</v>
      </c>
      <c r="J11" s="3"/>
    </row>
    <row r="12" spans="1:10">
      <c r="A12">
        <v>150</v>
      </c>
      <c r="B12" t="s">
        <v>21</v>
      </c>
      <c r="C12">
        <v>6.35</v>
      </c>
      <c r="D12">
        <v>6</v>
      </c>
      <c r="E12" s="4">
        <v>6.6</v>
      </c>
      <c r="F12">
        <v>0</v>
      </c>
      <c r="G12">
        <v>0</v>
      </c>
      <c r="H12">
        <v>39</v>
      </c>
      <c r="I12">
        <v>93</v>
      </c>
      <c r="J12" s="3"/>
    </row>
    <row r="13" spans="1:10">
      <c r="A13">
        <v>152.5</v>
      </c>
      <c r="B13" t="s">
        <v>22</v>
      </c>
      <c r="C13">
        <v>4.3</v>
      </c>
      <c r="D13">
        <v>4</v>
      </c>
      <c r="E13" s="4">
        <v>4.4000000000000004</v>
      </c>
      <c r="F13">
        <v>0</v>
      </c>
      <c r="G13">
        <v>0</v>
      </c>
      <c r="H13">
        <v>10</v>
      </c>
      <c r="I13">
        <v>3</v>
      </c>
      <c r="J13" s="3"/>
    </row>
    <row r="14" spans="1:10">
      <c r="A14">
        <v>155</v>
      </c>
      <c r="B14" t="s">
        <v>23</v>
      </c>
      <c r="C14">
        <v>2.44</v>
      </c>
      <c r="D14">
        <v>2.34</v>
      </c>
      <c r="E14" s="4">
        <v>2.5499999999999998</v>
      </c>
      <c r="F14">
        <v>0</v>
      </c>
      <c r="G14">
        <v>0</v>
      </c>
      <c r="H14">
        <v>504</v>
      </c>
      <c r="I14">
        <v>273</v>
      </c>
      <c r="J14" s="3"/>
    </row>
    <row r="15" spans="1:10">
      <c r="A15">
        <v>157.5</v>
      </c>
      <c r="B15" t="s">
        <v>24</v>
      </c>
      <c r="C15">
        <v>1.33</v>
      </c>
      <c r="D15">
        <v>1.18</v>
      </c>
      <c r="E15" s="4">
        <v>1.33</v>
      </c>
      <c r="F15">
        <v>0</v>
      </c>
      <c r="G15">
        <v>0</v>
      </c>
      <c r="H15">
        <v>1084</v>
      </c>
      <c r="I15">
        <v>92</v>
      </c>
      <c r="J15" s="3"/>
    </row>
    <row r="16" spans="1:10">
      <c r="A16">
        <v>160</v>
      </c>
      <c r="B16" t="s">
        <v>25</v>
      </c>
      <c r="C16">
        <v>0.59</v>
      </c>
      <c r="D16">
        <v>0.55000000000000004</v>
      </c>
      <c r="E16" s="4">
        <v>0.62</v>
      </c>
      <c r="F16">
        <v>-0.38</v>
      </c>
      <c r="G16">
        <v>-0.1759</v>
      </c>
      <c r="H16">
        <v>3586</v>
      </c>
      <c r="I16">
        <v>2172</v>
      </c>
      <c r="J16" s="3"/>
    </row>
    <row r="17" spans="1:10">
      <c r="A17">
        <v>162.5</v>
      </c>
      <c r="B17" t="s">
        <v>26</v>
      </c>
      <c r="C17">
        <v>0.27</v>
      </c>
      <c r="D17">
        <v>0.26</v>
      </c>
      <c r="E17" s="4">
        <v>0.33</v>
      </c>
      <c r="F17">
        <v>-0.21</v>
      </c>
      <c r="G17">
        <v>-0.23080000000000001</v>
      </c>
      <c r="H17">
        <v>1201</v>
      </c>
      <c r="I17">
        <v>1657</v>
      </c>
      <c r="J17" s="3"/>
    </row>
    <row r="18" spans="1:10">
      <c r="A18">
        <v>165</v>
      </c>
      <c r="B18" t="s">
        <v>27</v>
      </c>
      <c r="C18">
        <v>0.13</v>
      </c>
      <c r="D18">
        <v>0.14000000000000001</v>
      </c>
      <c r="E18" s="4">
        <v>0.15</v>
      </c>
      <c r="F18">
        <v>-0.1</v>
      </c>
      <c r="G18">
        <v>-0.33329999999999999</v>
      </c>
      <c r="H18">
        <v>3807</v>
      </c>
      <c r="I18">
        <v>9018</v>
      </c>
      <c r="J18" s="3"/>
    </row>
    <row r="19" spans="1:10">
      <c r="A19">
        <v>167.5</v>
      </c>
      <c r="B19" t="s">
        <v>28</v>
      </c>
      <c r="C19">
        <v>0.08</v>
      </c>
      <c r="D19">
        <v>0.06</v>
      </c>
      <c r="E19" s="4">
        <v>0.08</v>
      </c>
      <c r="F19">
        <v>0</v>
      </c>
      <c r="G19">
        <v>0</v>
      </c>
      <c r="H19">
        <v>552</v>
      </c>
      <c r="I19">
        <v>1319</v>
      </c>
      <c r="J19" s="3"/>
    </row>
    <row r="20" spans="1:10">
      <c r="A20">
        <v>170</v>
      </c>
      <c r="B20" t="s">
        <v>29</v>
      </c>
      <c r="C20">
        <v>0.04</v>
      </c>
      <c r="D20">
        <v>0.02</v>
      </c>
      <c r="E20" s="4">
        <v>0.05</v>
      </c>
      <c r="F20">
        <v>0.02</v>
      </c>
      <c r="G20">
        <v>1</v>
      </c>
      <c r="H20">
        <v>511</v>
      </c>
      <c r="I20">
        <v>6358</v>
      </c>
      <c r="J20" s="3"/>
    </row>
    <row r="21" spans="1:10">
      <c r="A21">
        <v>172.5</v>
      </c>
      <c r="B21" t="s">
        <v>30</v>
      </c>
      <c r="C21">
        <v>0.01</v>
      </c>
      <c r="D21">
        <v>0</v>
      </c>
      <c r="E21" s="4">
        <v>0.05</v>
      </c>
      <c r="F21">
        <v>0</v>
      </c>
      <c r="G21">
        <v>0</v>
      </c>
      <c r="H21">
        <v>91</v>
      </c>
      <c r="I21">
        <v>293</v>
      </c>
      <c r="J21" s="3"/>
    </row>
    <row r="22" spans="1:10">
      <c r="A22">
        <v>175</v>
      </c>
      <c r="B22" t="s">
        <v>31</v>
      </c>
      <c r="C22">
        <v>0.01</v>
      </c>
      <c r="D22">
        <v>0</v>
      </c>
      <c r="E22" s="4">
        <v>0.01</v>
      </c>
      <c r="F22">
        <v>0</v>
      </c>
      <c r="G22">
        <v>0</v>
      </c>
      <c r="H22">
        <v>43</v>
      </c>
      <c r="I22">
        <v>4428</v>
      </c>
      <c r="J22" s="3"/>
    </row>
    <row r="23" spans="1:10">
      <c r="A23">
        <v>180</v>
      </c>
      <c r="B23" t="s">
        <v>32</v>
      </c>
      <c r="C23">
        <v>0.02</v>
      </c>
      <c r="D23">
        <v>0</v>
      </c>
      <c r="E23" s="4">
        <v>0.02</v>
      </c>
      <c r="F23">
        <v>0</v>
      </c>
      <c r="G23">
        <v>0</v>
      </c>
      <c r="H23">
        <v>2</v>
      </c>
      <c r="I23">
        <v>1448</v>
      </c>
      <c r="J23" s="3"/>
    </row>
    <row r="24" spans="1:10">
      <c r="A24">
        <v>185</v>
      </c>
      <c r="B24" t="s">
        <v>33</v>
      </c>
      <c r="C24">
        <v>0.03</v>
      </c>
      <c r="D24">
        <v>0</v>
      </c>
      <c r="E24" s="4">
        <v>0.03</v>
      </c>
      <c r="F24">
        <v>0</v>
      </c>
      <c r="G24">
        <v>0</v>
      </c>
      <c r="H24">
        <v>149</v>
      </c>
      <c r="I24">
        <v>991</v>
      </c>
      <c r="J24" s="3"/>
    </row>
    <row r="25" spans="1:10">
      <c r="A25">
        <v>190</v>
      </c>
      <c r="B25" t="s">
        <v>34</v>
      </c>
      <c r="C25">
        <v>0.02</v>
      </c>
      <c r="D25">
        <v>0</v>
      </c>
      <c r="E25" s="4">
        <v>0.01</v>
      </c>
      <c r="F25">
        <v>0</v>
      </c>
      <c r="G25">
        <v>0</v>
      </c>
      <c r="H25">
        <v>7</v>
      </c>
      <c r="I25">
        <v>1427</v>
      </c>
      <c r="J25" s="3"/>
    </row>
    <row r="26" spans="1:10">
      <c r="A26">
        <v>195</v>
      </c>
      <c r="B26" t="s">
        <v>35</v>
      </c>
      <c r="C26">
        <v>0.01</v>
      </c>
      <c r="D26">
        <v>0</v>
      </c>
      <c r="E26" s="4">
        <v>0.03</v>
      </c>
      <c r="F26">
        <v>0</v>
      </c>
      <c r="G26">
        <v>0</v>
      </c>
      <c r="H26">
        <v>5</v>
      </c>
      <c r="I26">
        <v>1601</v>
      </c>
      <c r="J26" s="3"/>
    </row>
    <row r="27" spans="1:10">
      <c r="A27">
        <v>200</v>
      </c>
      <c r="B27" t="s">
        <v>36</v>
      </c>
      <c r="C27">
        <v>0.02</v>
      </c>
      <c r="D27">
        <v>0</v>
      </c>
      <c r="E27" s="4">
        <v>0.03</v>
      </c>
      <c r="F27">
        <v>0</v>
      </c>
      <c r="G27">
        <v>0</v>
      </c>
      <c r="H27">
        <v>1</v>
      </c>
      <c r="I27">
        <v>929</v>
      </c>
      <c r="J27" s="3"/>
    </row>
    <row r="28" spans="1:10">
      <c r="A28">
        <v>205</v>
      </c>
      <c r="B28" t="s">
        <v>37</v>
      </c>
      <c r="C28">
        <v>0.02</v>
      </c>
      <c r="D28">
        <v>0</v>
      </c>
      <c r="E28" s="4">
        <v>0.03</v>
      </c>
      <c r="F28">
        <v>0</v>
      </c>
      <c r="G28">
        <v>0</v>
      </c>
      <c r="H28">
        <v>1</v>
      </c>
      <c r="I28">
        <v>907</v>
      </c>
      <c r="J28" s="3"/>
    </row>
    <row r="29" spans="1:10">
      <c r="A29">
        <v>210</v>
      </c>
      <c r="B29" t="s">
        <v>38</v>
      </c>
      <c r="C29">
        <v>0.01</v>
      </c>
      <c r="D29">
        <v>0</v>
      </c>
      <c r="E29" s="4">
        <v>0.02</v>
      </c>
      <c r="F29">
        <v>0</v>
      </c>
      <c r="G29">
        <v>0</v>
      </c>
      <c r="H29">
        <v>1</v>
      </c>
      <c r="I29">
        <v>241</v>
      </c>
      <c r="J29" s="3"/>
    </row>
    <row r="30" spans="1:10">
      <c r="A30">
        <v>215</v>
      </c>
      <c r="B30" t="s">
        <v>39</v>
      </c>
      <c r="C30">
        <v>0.01</v>
      </c>
      <c r="D30">
        <v>0</v>
      </c>
      <c r="E30" s="4">
        <v>0.01</v>
      </c>
      <c r="F30">
        <v>0</v>
      </c>
      <c r="G30">
        <v>0</v>
      </c>
      <c r="H30">
        <v>5</v>
      </c>
      <c r="I30">
        <v>323</v>
      </c>
      <c r="J30" s="3"/>
    </row>
    <row r="31" spans="1:10">
      <c r="A31">
        <v>220</v>
      </c>
      <c r="B31" t="s">
        <v>40</v>
      </c>
      <c r="C31">
        <v>0.09</v>
      </c>
      <c r="D31">
        <v>0</v>
      </c>
      <c r="E31" s="4">
        <v>0.01</v>
      </c>
      <c r="F31">
        <v>0</v>
      </c>
      <c r="G31">
        <v>0</v>
      </c>
      <c r="H31">
        <v>0</v>
      </c>
      <c r="I31">
        <v>53</v>
      </c>
      <c r="J31" s="3"/>
    </row>
    <row r="32" spans="1:10">
      <c r="A32">
        <v>225</v>
      </c>
      <c r="B32" t="s">
        <v>41</v>
      </c>
      <c r="C32">
        <v>0.21</v>
      </c>
      <c r="D32">
        <v>0</v>
      </c>
      <c r="E32" s="4">
        <v>0.01</v>
      </c>
      <c r="F32">
        <v>0</v>
      </c>
      <c r="G32">
        <v>0</v>
      </c>
      <c r="H32">
        <v>0</v>
      </c>
      <c r="I32">
        <v>12</v>
      </c>
      <c r="J32" s="3"/>
    </row>
    <row r="33" spans="1:10">
      <c r="A33">
        <v>230</v>
      </c>
      <c r="B33" t="s">
        <v>42</v>
      </c>
      <c r="C33">
        <v>0.13</v>
      </c>
      <c r="D33">
        <v>0</v>
      </c>
      <c r="E33" s="4">
        <v>0.03</v>
      </c>
      <c r="F33">
        <v>0</v>
      </c>
      <c r="G33">
        <v>0</v>
      </c>
      <c r="H33">
        <v>0</v>
      </c>
      <c r="I33">
        <v>21</v>
      </c>
      <c r="J33" s="3"/>
    </row>
    <row r="34" spans="1:10">
      <c r="A34">
        <v>235</v>
      </c>
      <c r="B34" t="s">
        <v>43</v>
      </c>
      <c r="C34">
        <v>0.12</v>
      </c>
      <c r="D34">
        <v>0</v>
      </c>
      <c r="E34" s="4">
        <v>0.03</v>
      </c>
      <c r="F34">
        <v>0</v>
      </c>
      <c r="G34">
        <v>0</v>
      </c>
      <c r="H34">
        <v>0</v>
      </c>
      <c r="I34">
        <v>2</v>
      </c>
      <c r="J34" s="3"/>
    </row>
    <row r="35" spans="1:10">
      <c r="A35">
        <v>240</v>
      </c>
      <c r="B35" t="s">
        <v>44</v>
      </c>
      <c r="C35">
        <v>0.04</v>
      </c>
      <c r="D35">
        <v>0</v>
      </c>
      <c r="E35" s="4">
        <v>0.03</v>
      </c>
      <c r="F35">
        <v>0</v>
      </c>
      <c r="G35">
        <v>0</v>
      </c>
      <c r="H35">
        <v>0</v>
      </c>
      <c r="I35">
        <v>4</v>
      </c>
      <c r="J35" s="3"/>
    </row>
    <row r="36" spans="1:10">
      <c r="A36">
        <v>245</v>
      </c>
      <c r="B36" t="s">
        <v>45</v>
      </c>
      <c r="C36">
        <v>0.04</v>
      </c>
      <c r="D36">
        <v>0</v>
      </c>
      <c r="E36" s="4">
        <v>0.03</v>
      </c>
      <c r="F36">
        <v>0</v>
      </c>
      <c r="G36">
        <v>0</v>
      </c>
      <c r="H36">
        <v>0</v>
      </c>
      <c r="I36">
        <v>1</v>
      </c>
      <c r="J36" s="3"/>
    </row>
    <row r="37" spans="1:10">
      <c r="A37">
        <v>250</v>
      </c>
      <c r="B37" t="s">
        <v>46</v>
      </c>
      <c r="C37">
        <v>0.04</v>
      </c>
      <c r="D37">
        <v>0</v>
      </c>
      <c r="E37" s="4">
        <v>0.03</v>
      </c>
      <c r="F37">
        <v>0</v>
      </c>
      <c r="G37">
        <v>0</v>
      </c>
      <c r="H37">
        <v>0</v>
      </c>
      <c r="I37">
        <v>35</v>
      </c>
      <c r="J37" s="3"/>
    </row>
    <row r="38" spans="1:10">
      <c r="A38">
        <v>260</v>
      </c>
      <c r="B38" t="s">
        <v>47</v>
      </c>
      <c r="C38">
        <v>0.03</v>
      </c>
      <c r="D38">
        <v>0</v>
      </c>
      <c r="E38" s="4">
        <v>0.03</v>
      </c>
      <c r="F38">
        <v>0</v>
      </c>
      <c r="G38">
        <v>0</v>
      </c>
      <c r="H38">
        <v>0</v>
      </c>
      <c r="I38">
        <v>1</v>
      </c>
      <c r="J38" s="3"/>
    </row>
    <row r="40" spans="1:10" ht="16.5" customHeight="1"/>
    <row r="43" spans="1:10">
      <c r="J43" s="1"/>
    </row>
    <row r="44" spans="1:10">
      <c r="J44" s="1"/>
    </row>
    <row r="45" spans="1:10">
      <c r="J45" s="1"/>
    </row>
    <row r="46" spans="1:10">
      <c r="J46" s="1"/>
    </row>
    <row r="47" spans="1:10">
      <c r="J47" s="1"/>
    </row>
    <row r="48" spans="1:10">
      <c r="J48" s="1"/>
    </row>
    <row r="49" spans="10:10">
      <c r="J49" s="1"/>
    </row>
    <row r="50" spans="10:10">
      <c r="J50" s="1"/>
    </row>
    <row r="51" spans="10:10">
      <c r="J51" s="1"/>
    </row>
    <row r="52" spans="10:10">
      <c r="J52" s="1"/>
    </row>
    <row r="53" spans="10:10">
      <c r="J53" s="1"/>
    </row>
    <row r="54" spans="10:10">
      <c r="J54" s="1"/>
    </row>
    <row r="55" spans="10:10">
      <c r="J55" s="1"/>
    </row>
    <row r="56" spans="10:10">
      <c r="J56" s="1"/>
    </row>
    <row r="57" spans="10:10">
      <c r="J57" s="1"/>
    </row>
    <row r="58" spans="10:10">
      <c r="J58" s="1"/>
    </row>
    <row r="59" spans="10:10">
      <c r="J59" s="1"/>
    </row>
    <row r="60" spans="10:10">
      <c r="J60" s="1"/>
    </row>
    <row r="61" spans="10:10">
      <c r="J61" s="1"/>
    </row>
    <row r="62" spans="10:10">
      <c r="J62" s="1"/>
    </row>
    <row r="63" spans="10:10">
      <c r="J63" s="1"/>
    </row>
    <row r="64" spans="10:10">
      <c r="J64" s="1"/>
    </row>
    <row r="65" spans="10:10">
      <c r="J65" s="1"/>
    </row>
    <row r="66" spans="10:10">
      <c r="J66" s="1"/>
    </row>
    <row r="67" spans="10:10">
      <c r="J67" s="1"/>
    </row>
    <row r="68" spans="10:10">
      <c r="J68" s="1"/>
    </row>
    <row r="69" spans="10:10">
      <c r="J69" s="1"/>
    </row>
    <row r="70" spans="10:10">
      <c r="J70" s="1"/>
    </row>
    <row r="71" spans="10:10">
      <c r="J71" s="1"/>
    </row>
    <row r="72" spans="10:10">
      <c r="J72" s="1"/>
    </row>
    <row r="73" spans="10:10">
      <c r="J73" s="1"/>
    </row>
    <row r="74" spans="10:10">
      <c r="J74" s="1"/>
    </row>
  </sheetData>
  <phoneticPr fontId="3" type="noConversion"/>
  <hyperlinks>
    <hyperlink ref="B10" r:id="rId1" display="http://finance.yahoo.com/q?s=IBM141220C00140000" xr:uid="{00000000-0004-0000-0000-000000000000}"/>
    <hyperlink ref="B11" r:id="rId2" display="http://finance.yahoo.com/q?s=IBM141220C00145000" xr:uid="{00000000-0004-0000-0000-000001000000}"/>
    <hyperlink ref="B12" r:id="rId3" display="http://finance.yahoo.com/q?s=IBM141220C00150000" xr:uid="{00000000-0004-0000-0000-000002000000}"/>
    <hyperlink ref="B13" r:id="rId4" display="http://finance.yahoo.com/q?s=IBM141220C00152500" xr:uid="{00000000-0004-0000-0000-000003000000}"/>
    <hyperlink ref="B14" r:id="rId5" display="http://finance.yahoo.com/q?s=IBM141220C00155000" xr:uid="{00000000-0004-0000-0000-000004000000}"/>
    <hyperlink ref="B15" r:id="rId6" display="http://finance.yahoo.com/q?s=IBM141220C00157500" xr:uid="{00000000-0004-0000-0000-000005000000}"/>
    <hyperlink ref="B16" r:id="rId7" display="http://finance.yahoo.com/q?s=IBM141220C00160000" xr:uid="{00000000-0004-0000-0000-000006000000}"/>
    <hyperlink ref="B17" r:id="rId8" display="http://finance.yahoo.com/q?s=IBM141220C00162500" xr:uid="{00000000-0004-0000-0000-000007000000}"/>
    <hyperlink ref="B18" r:id="rId9" display="http://finance.yahoo.com/q?s=IBM141220C00165000" xr:uid="{00000000-0004-0000-0000-000008000000}"/>
    <hyperlink ref="B19" r:id="rId10" display="http://finance.yahoo.com/q?s=IBM141220C00167500" xr:uid="{00000000-0004-0000-0000-000009000000}"/>
    <hyperlink ref="B20" r:id="rId11" display="http://finance.yahoo.com/q?s=IBM141220C00170000" xr:uid="{00000000-0004-0000-0000-00000A000000}"/>
    <hyperlink ref="B21" r:id="rId12" display="http://finance.yahoo.com/q?s=IBM141220C00172500" xr:uid="{00000000-0004-0000-0000-00000B000000}"/>
    <hyperlink ref="B22" r:id="rId13" display="http://finance.yahoo.com/q?s=IBM141220C00175000" xr:uid="{00000000-0004-0000-0000-00000C000000}"/>
    <hyperlink ref="B23" r:id="rId14" display="http://finance.yahoo.com/q?s=IBM141220C00180000" xr:uid="{00000000-0004-0000-0000-00000D000000}"/>
    <hyperlink ref="B24" r:id="rId15" display="http://finance.yahoo.com/q?s=IBM141220C00185000" xr:uid="{00000000-0004-0000-0000-00000E000000}"/>
    <hyperlink ref="B25" r:id="rId16" display="http://finance.yahoo.com/q?s=IBM141220C00190000" xr:uid="{00000000-0004-0000-0000-00000F000000}"/>
    <hyperlink ref="B26" r:id="rId17" display="http://finance.yahoo.com/q?s=IBM141220C00195000" xr:uid="{00000000-0004-0000-0000-000010000000}"/>
    <hyperlink ref="B27" r:id="rId18" display="http://finance.yahoo.com/q?s=IBM141220C00200000" xr:uid="{00000000-0004-0000-0000-000011000000}"/>
    <hyperlink ref="B28" r:id="rId19" display="http://finance.yahoo.com/q?s=IBM141220C00205000" xr:uid="{00000000-0004-0000-0000-000012000000}"/>
    <hyperlink ref="B29" r:id="rId20" display="http://finance.yahoo.com/q?s=IBM141220C00210000" xr:uid="{00000000-0004-0000-0000-000013000000}"/>
    <hyperlink ref="B30" r:id="rId21" display="http://finance.yahoo.com/q?s=IBM141220C00215000" xr:uid="{00000000-0004-0000-0000-000014000000}"/>
    <hyperlink ref="B31" r:id="rId22" display="http://finance.yahoo.com/q?s=IBM141220C00220000" xr:uid="{00000000-0004-0000-0000-000015000000}"/>
    <hyperlink ref="B32" r:id="rId23" display="http://finance.yahoo.com/q?s=IBM141220C00225000" xr:uid="{00000000-0004-0000-0000-000016000000}"/>
    <hyperlink ref="B33" r:id="rId24" display="http://finance.yahoo.com/q?s=IBM141220C00230000" xr:uid="{00000000-0004-0000-0000-000017000000}"/>
    <hyperlink ref="B34" r:id="rId25" display="http://finance.yahoo.com/q?s=IBM141220C00235000" xr:uid="{00000000-0004-0000-0000-000018000000}"/>
    <hyperlink ref="B35" r:id="rId26" display="http://finance.yahoo.com/q?s=IBM141220C00240000" xr:uid="{00000000-0004-0000-0000-000019000000}"/>
    <hyperlink ref="B36" r:id="rId27" display="http://finance.yahoo.com/q?s=IBM141220C00245000" xr:uid="{00000000-0004-0000-0000-00001A000000}"/>
    <hyperlink ref="B37" r:id="rId28" display="http://finance.yahoo.com/q?s=IBM141220C00250000" xr:uid="{00000000-0004-0000-0000-00001B000000}"/>
    <hyperlink ref="B38" r:id="rId29" display="http://finance.yahoo.com/q?s=IBM141220C00260000" xr:uid="{00000000-0004-0000-0000-00001C000000}"/>
    <hyperlink ref="A38" r:id="rId30" display="http://finance.yahoo.com/q/op?s=IBM&amp;strike=260.00" xr:uid="{00000000-0004-0000-0000-00001D000000}"/>
    <hyperlink ref="A37" r:id="rId31" display="http://finance.yahoo.com/q/op?s=IBM&amp;strike=250.00" xr:uid="{00000000-0004-0000-0000-00001E000000}"/>
    <hyperlink ref="A36" r:id="rId32" display="http://finance.yahoo.com/q/op?s=IBM&amp;strike=245.00" xr:uid="{00000000-0004-0000-0000-00001F000000}"/>
    <hyperlink ref="A35" r:id="rId33" display="http://finance.yahoo.com/q/op?s=IBM&amp;strike=240.00" xr:uid="{00000000-0004-0000-0000-000020000000}"/>
    <hyperlink ref="A34" r:id="rId34" display="http://finance.yahoo.com/q/op?s=IBM&amp;strike=235.00" xr:uid="{00000000-0004-0000-0000-000021000000}"/>
    <hyperlink ref="A33" r:id="rId35" display="http://finance.yahoo.com/q/op?s=IBM&amp;strike=230.00" xr:uid="{00000000-0004-0000-0000-000022000000}"/>
    <hyperlink ref="A32" r:id="rId36" display="http://finance.yahoo.com/q/op?s=IBM&amp;strike=225.00" xr:uid="{00000000-0004-0000-0000-000023000000}"/>
    <hyperlink ref="A31" r:id="rId37" display="http://finance.yahoo.com/q/op?s=IBM&amp;strike=220.00" xr:uid="{00000000-0004-0000-0000-000024000000}"/>
    <hyperlink ref="A30" r:id="rId38" display="http://finance.yahoo.com/q/op?s=IBM&amp;strike=215.00" xr:uid="{00000000-0004-0000-0000-000025000000}"/>
    <hyperlink ref="A29" r:id="rId39" display="http://finance.yahoo.com/q/op?s=IBM&amp;strike=210.00" xr:uid="{00000000-0004-0000-0000-000026000000}"/>
    <hyperlink ref="A28" r:id="rId40" display="http://finance.yahoo.com/q/op?s=IBM&amp;strike=205.00" xr:uid="{00000000-0004-0000-0000-000027000000}"/>
    <hyperlink ref="A27" r:id="rId41" display="http://finance.yahoo.com/q/op?s=IBM&amp;strike=200.00" xr:uid="{00000000-0004-0000-0000-000028000000}"/>
    <hyperlink ref="A26" r:id="rId42" display="http://finance.yahoo.com/q/op?s=IBM&amp;strike=195.00" xr:uid="{00000000-0004-0000-0000-000029000000}"/>
    <hyperlink ref="A25" r:id="rId43" display="http://finance.yahoo.com/q/op?s=IBM&amp;strike=190.00" xr:uid="{00000000-0004-0000-0000-00002A000000}"/>
    <hyperlink ref="A24" r:id="rId44" display="http://finance.yahoo.com/q/op?s=IBM&amp;strike=185.00" xr:uid="{00000000-0004-0000-0000-00002B000000}"/>
    <hyperlink ref="A23" r:id="rId45" display="http://finance.yahoo.com/q/op?s=IBM&amp;strike=180.00" xr:uid="{00000000-0004-0000-0000-00002C000000}"/>
    <hyperlink ref="A22" r:id="rId46" display="http://finance.yahoo.com/q/op?s=IBM&amp;strike=175.00" xr:uid="{00000000-0004-0000-0000-00002D000000}"/>
    <hyperlink ref="A21" r:id="rId47" display="http://finance.yahoo.com/q/op?s=IBM&amp;strike=172.50" xr:uid="{00000000-0004-0000-0000-00002E000000}"/>
    <hyperlink ref="A20" r:id="rId48" display="http://finance.yahoo.com/q/op?s=IBM&amp;strike=170.00" xr:uid="{00000000-0004-0000-0000-00002F000000}"/>
    <hyperlink ref="A19" r:id="rId49" display="http://finance.yahoo.com/q/op?s=IBM&amp;strike=167.50" xr:uid="{00000000-0004-0000-0000-000030000000}"/>
    <hyperlink ref="A18" r:id="rId50" display="http://finance.yahoo.com/q/op?s=IBM&amp;strike=165.00" xr:uid="{00000000-0004-0000-0000-000031000000}"/>
    <hyperlink ref="A17" r:id="rId51" display="http://finance.yahoo.com/q/op?s=IBM&amp;strike=162.50" xr:uid="{00000000-0004-0000-0000-000032000000}"/>
    <hyperlink ref="A16" r:id="rId52" display="http://finance.yahoo.com/q/op?s=IBM&amp;strike=160.00" xr:uid="{00000000-0004-0000-0000-000033000000}"/>
    <hyperlink ref="A15" r:id="rId53" display="http://finance.yahoo.com/q/op?s=IBM&amp;strike=157.50" xr:uid="{00000000-0004-0000-0000-000034000000}"/>
    <hyperlink ref="A14" r:id="rId54" display="http://finance.yahoo.com/q/op?s=IBM&amp;strike=155.00" xr:uid="{00000000-0004-0000-0000-000035000000}"/>
    <hyperlink ref="A13" r:id="rId55" display="http://finance.yahoo.com/q/op?s=IBM&amp;strike=152.50" xr:uid="{00000000-0004-0000-0000-000036000000}"/>
    <hyperlink ref="A12" r:id="rId56" display="http://finance.yahoo.com/q/op?s=IBM&amp;strike=150.00" xr:uid="{00000000-0004-0000-0000-000037000000}"/>
    <hyperlink ref="A11" r:id="rId57" display="http://finance.yahoo.com/q/op?s=IBM&amp;strike=145.00" xr:uid="{00000000-0004-0000-0000-000038000000}"/>
    <hyperlink ref="A10" r:id="rId58" display="http://finance.yahoo.com/q/op?s=IBM&amp;strike=140.00" xr:uid="{00000000-0004-0000-0000-000039000000}"/>
  </hyperlinks>
  <pageMargins left="0.7" right="0.7" top="0.75" bottom="0.75" header="0.3" footer="0.3"/>
  <drawing r:id="rId5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491C5-C6F7-42A2-AF28-D943968B8E03}">
  <sheetPr codeName="Sheet2"/>
  <dimension ref="A1:I41"/>
  <sheetViews>
    <sheetView tabSelected="1" topLeftCell="A7" workbookViewId="0">
      <selection activeCell="S9" sqref="S9"/>
    </sheetView>
  </sheetViews>
  <sheetFormatPr defaultRowHeight="16.2"/>
  <sheetData>
    <row r="1" spans="1:9">
      <c r="A1" t="s">
        <v>49</v>
      </c>
    </row>
    <row r="2" spans="1:9">
      <c r="A2" t="s">
        <v>50</v>
      </c>
    </row>
    <row r="6" spans="1:9">
      <c r="A6" s="7" t="s">
        <v>51</v>
      </c>
      <c r="B6" s="4">
        <v>155.38</v>
      </c>
    </row>
    <row r="7" spans="1:9">
      <c r="A7" s="7" t="s">
        <v>52</v>
      </c>
      <c r="B7" s="11">
        <v>1.3999999999999999E-4</v>
      </c>
    </row>
    <row r="8" spans="1:9">
      <c r="A8" s="7" t="s">
        <v>53</v>
      </c>
      <c r="B8" s="4">
        <v>2.1917808219178082E-2</v>
      </c>
    </row>
    <row r="9" spans="1:9">
      <c r="A9" s="7" t="s">
        <v>54</v>
      </c>
      <c r="B9" s="8">
        <v>0.31423710496818064</v>
      </c>
      <c r="C9" s="4">
        <v>0.03</v>
      </c>
    </row>
    <row r="11" spans="1:9">
      <c r="B11" t="s">
        <v>55</v>
      </c>
      <c r="G11" t="s">
        <v>56</v>
      </c>
    </row>
    <row r="12" spans="1:9">
      <c r="A12" s="7" t="s">
        <v>57</v>
      </c>
      <c r="B12" t="s">
        <v>58</v>
      </c>
      <c r="C12" t="s">
        <v>59</v>
      </c>
      <c r="D12" t="s">
        <v>60</v>
      </c>
      <c r="E12" t="s">
        <v>61</v>
      </c>
      <c r="F12" t="s">
        <v>62</v>
      </c>
      <c r="G12" t="s">
        <v>63</v>
      </c>
      <c r="H12" t="s">
        <v>64</v>
      </c>
      <c r="I12" s="4" t="s">
        <v>18</v>
      </c>
    </row>
    <row r="13" spans="1:9">
      <c r="A13" s="4">
        <v>140</v>
      </c>
      <c r="B13">
        <f>MAX(A13-$B$6,0)</f>
        <v>0</v>
      </c>
      <c r="C13">
        <f>(LN(A13/$B$6)+$B$7*$B$8)/($B$9*$B$8^0.5)+0.5*$B$9*$B$8^0.5</f>
        <v>-2.2171587675608899</v>
      </c>
      <c r="D13">
        <f>C13-$B$9*$B$8^0.5</f>
        <v>-2.2636805157556497</v>
      </c>
      <c r="E13" s="9">
        <f>NORMDIST(C13,0,1,TRUE)</f>
        <v>1.3306122043897294E-2</v>
      </c>
      <c r="F13" s="9">
        <f>NORMDIST(D13,0,1,TRUE)</f>
        <v>1.1796885857093743E-2</v>
      </c>
      <c r="G13" s="10">
        <f>A13*E13-$B$6*EXP(-$B$7*$B$8)*F13</f>
        <v>2.9862586210092967E-2</v>
      </c>
      <c r="H13" s="4">
        <v>16.399999999999999</v>
      </c>
      <c r="I13" s="1">
        <v>2.6896255532147872</v>
      </c>
    </row>
    <row r="14" spans="1:9">
      <c r="A14">
        <v>145</v>
      </c>
      <c r="B14">
        <f t="shared" ref="B14:B41" si="0">MAX(A14-$B$6,0)</f>
        <v>0</v>
      </c>
      <c r="C14">
        <f>(LN(A14/$B$6)+$B$7*$B$8)/($B$9*$B$8^0.5)+0.5*$B$9*$B$8^0.5</f>
        <v>-1.4628595167166818</v>
      </c>
      <c r="D14">
        <f t="shared" ref="D14:D41" si="1">C14-$B$9*$B$8^0.5</f>
        <v>-1.5093812649114415</v>
      </c>
      <c r="E14" s="9">
        <f t="shared" ref="E14:E41" si="2">NORMDIST(C14,0,1,TRUE)</f>
        <v>7.1752911719917045E-2</v>
      </c>
      <c r="F14" s="9">
        <f t="shared" ref="F14:F41" si="3">NORMDIST(D14,0,1,TRUE)</f>
        <v>6.5600689020032243E-2</v>
      </c>
      <c r="G14" s="10">
        <f t="shared" ref="G14:G41" si="4">A14*E14-$B$6*EXP(-$B$7*$B$8)*F14</f>
        <v>0.21116841666564135</v>
      </c>
      <c r="H14" s="4">
        <v>11.35</v>
      </c>
      <c r="I14" s="1">
        <v>2.0740379546017178</v>
      </c>
    </row>
    <row r="15" spans="1:9">
      <c r="A15">
        <v>150</v>
      </c>
      <c r="B15">
        <f t="shared" si="0"/>
        <v>0</v>
      </c>
      <c r="C15">
        <f>(LN(A15/$B$6)+$B$7*$B$8)/($B$9*$B$8^0.5)+0.5*$B$9*$B$8^0.5</f>
        <v>-0.73413471614050485</v>
      </c>
      <c r="D15">
        <f t="shared" si="1"/>
        <v>-0.78065646433526448</v>
      </c>
      <c r="E15" s="9">
        <f t="shared" si="2"/>
        <v>0.23143331850441973</v>
      </c>
      <c r="F15" s="9">
        <f t="shared" si="3"/>
        <v>0.21750228629888615</v>
      </c>
      <c r="G15" s="10">
        <f t="shared" si="4"/>
        <v>0.91959623165929116</v>
      </c>
      <c r="H15" s="4">
        <v>6.6</v>
      </c>
      <c r="I15" s="1">
        <v>1.4776962510824234</v>
      </c>
    </row>
    <row r="16" spans="1:9">
      <c r="A16">
        <v>152.5</v>
      </c>
      <c r="B16">
        <f t="shared" si="0"/>
        <v>0</v>
      </c>
      <c r="C16">
        <f>(LN(A16/$B$6)+$B$7*$B$8)/($B$9*$B$8^0.5)+0.5*$B$9*$B$8^0.5</f>
        <v>-0.37883203314562086</v>
      </c>
      <c r="D16">
        <f t="shared" si="1"/>
        <v>-0.42535378134038049</v>
      </c>
      <c r="E16" s="9">
        <f t="shared" si="2"/>
        <v>0.35240629911902099</v>
      </c>
      <c r="F16" s="9">
        <f t="shared" si="3"/>
        <v>0.33528939664446622</v>
      </c>
      <c r="G16" s="10">
        <f t="shared" si="4"/>
        <v>1.6448540248935544</v>
      </c>
      <c r="H16" s="4">
        <v>4.4000000000000004</v>
      </c>
      <c r="I16" s="1">
        <v>1.1854444929460013</v>
      </c>
    </row>
    <row r="17" spans="1:9">
      <c r="A17">
        <v>155</v>
      </c>
      <c r="B17">
        <f t="shared" si="0"/>
        <v>0</v>
      </c>
      <c r="C17">
        <f>(LN(A17/$B$6)+$B$7*$B$8)/($B$9*$B$8^0.5)+0.5*$B$9*$B$8^0.5</f>
        <v>-2.9306886246433718E-2</v>
      </c>
      <c r="D17">
        <f t="shared" si="1"/>
        <v>-7.5828634441193365E-2</v>
      </c>
      <c r="E17" s="9">
        <f t="shared" si="2"/>
        <v>0.48830991741614815</v>
      </c>
      <c r="F17" s="9">
        <f t="shared" si="3"/>
        <v>0.46977771735692775</v>
      </c>
      <c r="G17" s="10">
        <f t="shared" si="4"/>
        <v>2.6941994580183177</v>
      </c>
      <c r="H17" s="4">
        <v>2.5499999999999998</v>
      </c>
      <c r="I17" s="1">
        <v>0.91802633900822717</v>
      </c>
    </row>
    <row r="18" spans="1:9">
      <c r="A18">
        <v>157.5</v>
      </c>
      <c r="B18">
        <f t="shared" si="0"/>
        <v>2.1200000000000045</v>
      </c>
      <c r="C18">
        <f t="shared" ref="C14:C41" si="5">(LN(A18/$B$6)+$B$7*$B$8)/($B$9*$B$8^0.5)+0.5*$B$9*$B$8^0.5</f>
        <v>0.31462561773980735</v>
      </c>
      <c r="D18">
        <f t="shared" si="1"/>
        <v>0.26810386954504772</v>
      </c>
      <c r="E18" s="9">
        <f t="shared" si="2"/>
        <v>0.62347703693597512</v>
      </c>
      <c r="F18" s="9">
        <f t="shared" si="3"/>
        <v>0.60569031631388204</v>
      </c>
      <c r="G18" s="10">
        <f t="shared" si="4"/>
        <v>4.0857607506445248</v>
      </c>
      <c r="H18" s="4">
        <v>1.33</v>
      </c>
      <c r="I18" s="1">
        <v>0.71350216187372939</v>
      </c>
    </row>
    <row r="19" spans="1:9">
      <c r="A19">
        <v>160</v>
      </c>
      <c r="B19">
        <f t="shared" si="0"/>
        <v>4.6200000000000045</v>
      </c>
      <c r="C19">
        <f t="shared" si="5"/>
        <v>0.65314163614500254</v>
      </c>
      <c r="D19">
        <f t="shared" si="1"/>
        <v>0.60661988795024291</v>
      </c>
      <c r="E19" s="9">
        <f t="shared" si="2"/>
        <v>0.74316751386965163</v>
      </c>
      <c r="F19" s="9">
        <f t="shared" si="3"/>
        <v>0.72794840065202093</v>
      </c>
      <c r="G19" s="10">
        <f t="shared" si="4"/>
        <v>5.7985267983341515</v>
      </c>
      <c r="H19" s="4">
        <v>0.62</v>
      </c>
      <c r="I19" s="1">
        <v>0.56278894542567215</v>
      </c>
    </row>
    <row r="20" spans="1:9">
      <c r="A20">
        <v>162.5</v>
      </c>
      <c r="B20">
        <f t="shared" si="0"/>
        <v>7.1200000000000045</v>
      </c>
      <c r="C20">
        <f t="shared" si="5"/>
        <v>0.9864091322644164</v>
      </c>
      <c r="D20">
        <f t="shared" si="1"/>
        <v>0.93988738406965677</v>
      </c>
      <c r="E20" s="9">
        <f t="shared" si="2"/>
        <v>0.83803380723532772</v>
      </c>
      <c r="F20" s="9">
        <f t="shared" si="3"/>
        <v>0.82636233537920512</v>
      </c>
      <c r="G20" s="10">
        <f t="shared" si="4"/>
        <v>7.7807079989872534</v>
      </c>
      <c r="H20" s="4">
        <v>0.33</v>
      </c>
      <c r="I20" s="1">
        <v>0.47976218996519532</v>
      </c>
    </row>
    <row r="21" spans="1:9">
      <c r="A21">
        <v>165</v>
      </c>
      <c r="B21">
        <f t="shared" si="0"/>
        <v>9.6200000000000045</v>
      </c>
      <c r="C21">
        <f t="shared" si="5"/>
        <v>1.3145883758060026</v>
      </c>
      <c r="D21">
        <f t="shared" si="1"/>
        <v>1.2680666276112429</v>
      </c>
      <c r="E21" s="9">
        <f t="shared" si="2"/>
        <v>0.90567586055855775</v>
      </c>
      <c r="F21" s="9">
        <f t="shared" si="3"/>
        <v>0.89761292100452694</v>
      </c>
      <c r="G21" s="10">
        <f t="shared" si="4"/>
        <v>9.9658492919238029</v>
      </c>
      <c r="H21" s="4">
        <v>0.15</v>
      </c>
      <c r="I21" s="1">
        <v>0.40673337495594242</v>
      </c>
    </row>
    <row r="22" spans="1:9">
      <c r="A22">
        <v>167.5</v>
      </c>
      <c r="B22">
        <f t="shared" si="0"/>
        <v>12.120000000000005</v>
      </c>
      <c r="C22">
        <f t="shared" si="5"/>
        <v>1.6378324057075784</v>
      </c>
      <c r="D22">
        <f t="shared" si="1"/>
        <v>1.5913106575128186</v>
      </c>
      <c r="E22" s="9">
        <f t="shared" si="2"/>
        <v>0.9492716702157179</v>
      </c>
      <c r="F22" s="9">
        <f t="shared" si="3"/>
        <v>0.94423016024355833</v>
      </c>
      <c r="G22" s="10">
        <f t="shared" si="4"/>
        <v>12.288972654182004</v>
      </c>
      <c r="H22" s="4">
        <v>0.08</v>
      </c>
      <c r="I22" s="1">
        <v>0.36377403837747868</v>
      </c>
    </row>
    <row r="23" spans="1:9">
      <c r="A23">
        <v>170</v>
      </c>
      <c r="B23">
        <f t="shared" si="0"/>
        <v>14.620000000000005</v>
      </c>
      <c r="C23">
        <f t="shared" si="5"/>
        <v>1.9562874586672949</v>
      </c>
      <c r="D23">
        <f t="shared" si="1"/>
        <v>1.9097657104725352</v>
      </c>
      <c r="E23" s="9">
        <f t="shared" si="2"/>
        <v>0.97478434963380423</v>
      </c>
      <c r="F23" s="9">
        <f t="shared" si="3"/>
        <v>0.97191830695253567</v>
      </c>
      <c r="G23" s="10">
        <f t="shared" si="4"/>
        <v>14.697136296357684</v>
      </c>
      <c r="H23" s="4">
        <v>0.05</v>
      </c>
      <c r="I23" s="1">
        <v>0.33834054993843538</v>
      </c>
    </row>
    <row r="24" spans="1:9">
      <c r="A24">
        <v>172.5</v>
      </c>
      <c r="B24">
        <f t="shared" si="0"/>
        <v>17.120000000000005</v>
      </c>
      <c r="C24">
        <f t="shared" si="5"/>
        <v>2.2700933663910527</v>
      </c>
      <c r="D24">
        <f t="shared" si="1"/>
        <v>2.223571618196293</v>
      </c>
      <c r="E24" s="9">
        <f t="shared" si="2"/>
        <v>0.988399040630355</v>
      </c>
      <c r="F24" s="9">
        <f t="shared" si="3"/>
        <v>0.9869113600617081</v>
      </c>
      <c r="G24" s="10">
        <f t="shared" si="4"/>
        <v>17.153017923657814</v>
      </c>
      <c r="H24" s="4">
        <v>0.05</v>
      </c>
      <c r="I24" s="1">
        <v>0.33834054993843538</v>
      </c>
    </row>
    <row r="25" spans="1:9">
      <c r="A25">
        <v>175</v>
      </c>
      <c r="B25">
        <f t="shared" si="0"/>
        <v>19.620000000000005</v>
      </c>
      <c r="C25">
        <f t="shared" si="5"/>
        <v>2.5793839242579288</v>
      </c>
      <c r="D25">
        <f t="shared" si="1"/>
        <v>2.5328621760631691</v>
      </c>
      <c r="E25" s="9">
        <f t="shared" si="2"/>
        <v>0.99505116420438833</v>
      </c>
      <c r="F25" s="9">
        <f t="shared" si="3"/>
        <v>0.99434322866476643</v>
      </c>
      <c r="G25" s="10">
        <f t="shared" si="4"/>
        <v>19.633376950525559</v>
      </c>
      <c r="H25" s="4">
        <v>0.01</v>
      </c>
      <c r="I25" s="1">
        <v>0.27766284027798033</v>
      </c>
    </row>
    <row r="26" spans="1:9">
      <c r="A26">
        <v>180</v>
      </c>
      <c r="B26">
        <f t="shared" si="0"/>
        <v>24.620000000000005</v>
      </c>
      <c r="C26">
        <f t="shared" si="5"/>
        <v>3.1849260214457051</v>
      </c>
      <c r="D26">
        <f t="shared" si="1"/>
        <v>3.1384042732509454</v>
      </c>
      <c r="E26" s="9">
        <f t="shared" si="2"/>
        <v>0.9992760449141197</v>
      </c>
      <c r="F26" s="9">
        <f t="shared" si="3"/>
        <v>0.99915064794865571</v>
      </c>
      <c r="G26" s="10">
        <f t="shared" si="4"/>
        <v>24.622136783058124</v>
      </c>
      <c r="H26" s="4">
        <v>0.02</v>
      </c>
      <c r="I26" s="1">
        <v>0.29753735075446758</v>
      </c>
    </row>
    <row r="27" spans="1:9">
      <c r="A27">
        <v>185</v>
      </c>
      <c r="B27">
        <f t="shared" si="0"/>
        <v>29.620000000000005</v>
      </c>
      <c r="C27">
        <f t="shared" si="5"/>
        <v>3.7738758191491515</v>
      </c>
      <c r="D27">
        <f t="shared" si="1"/>
        <v>3.7273540709543918</v>
      </c>
      <c r="E27" s="9">
        <f t="shared" si="2"/>
        <v>0.99991963460514288</v>
      </c>
      <c r="F27" s="9">
        <f t="shared" si="3"/>
        <v>0.99990324973468647</v>
      </c>
      <c r="G27" s="10">
        <f t="shared" si="4"/>
        <v>29.62064219378135</v>
      </c>
      <c r="H27" s="4">
        <v>0.03</v>
      </c>
      <c r="I27" s="1">
        <v>0.31416131775440326</v>
      </c>
    </row>
    <row r="28" spans="1:9">
      <c r="A28">
        <v>190</v>
      </c>
      <c r="B28">
        <f t="shared" si="0"/>
        <v>34.620000000000005</v>
      </c>
      <c r="C28">
        <f t="shared" si="5"/>
        <v>4.3471184017476574</v>
      </c>
      <c r="D28">
        <f t="shared" si="1"/>
        <v>4.3005966535528977</v>
      </c>
      <c r="E28" s="9">
        <f t="shared" si="2"/>
        <v>0.99999310311169287</v>
      </c>
      <c r="F28" s="9">
        <f t="shared" si="3"/>
        <v>0.99999148305722041</v>
      </c>
      <c r="G28" s="10">
        <f t="shared" si="4"/>
        <v>34.620489731464261</v>
      </c>
      <c r="H28" s="4">
        <v>0.01</v>
      </c>
      <c r="I28" s="1">
        <v>0.27544033679913404</v>
      </c>
    </row>
    <row r="29" spans="1:9">
      <c r="A29">
        <v>195</v>
      </c>
      <c r="B29">
        <f t="shared" si="0"/>
        <v>39.620000000000005</v>
      </c>
      <c r="C29">
        <f t="shared" si="5"/>
        <v>4.9054698698506236</v>
      </c>
      <c r="D29">
        <f t="shared" si="1"/>
        <v>4.8589481216558639</v>
      </c>
      <c r="E29" s="9">
        <f t="shared" si="2"/>
        <v>0.9999995339802602</v>
      </c>
      <c r="F29" s="9">
        <f t="shared" si="3"/>
        <v>0.99999940994475967</v>
      </c>
      <c r="G29" s="10">
        <f t="shared" si="4"/>
        <v>39.620477590386884</v>
      </c>
      <c r="H29" s="4">
        <v>0.03</v>
      </c>
      <c r="I29" s="1">
        <v>0.31419317980899225</v>
      </c>
    </row>
    <row r="30" spans="1:9">
      <c r="A30">
        <v>200</v>
      </c>
      <c r="B30">
        <f t="shared" si="0"/>
        <v>44.620000000000005</v>
      </c>
      <c r="C30">
        <f t="shared" si="5"/>
        <v>5.4496843279638254</v>
      </c>
      <c r="D30">
        <f t="shared" si="1"/>
        <v>5.4031625797690657</v>
      </c>
      <c r="E30" s="9">
        <f t="shared" si="2"/>
        <v>0.99999997477034908</v>
      </c>
      <c r="F30" s="9">
        <f t="shared" si="3"/>
        <v>0.9999999672619686</v>
      </c>
      <c r="G30" s="10">
        <f t="shared" si="4"/>
        <v>44.620476822623772</v>
      </c>
      <c r="H30" s="4">
        <v>0.03</v>
      </c>
      <c r="I30" s="1">
        <v>0.31419317980899225</v>
      </c>
    </row>
    <row r="31" spans="1:9">
      <c r="A31">
        <v>205</v>
      </c>
      <c r="B31">
        <f t="shared" si="0"/>
        <v>49.620000000000005</v>
      </c>
      <c r="C31">
        <f t="shared" si="5"/>
        <v>5.9804600092000024</v>
      </c>
      <c r="D31">
        <f t="shared" si="1"/>
        <v>5.9339382610052427</v>
      </c>
      <c r="E31" s="9">
        <f t="shared" si="2"/>
        <v>0.99999999888745827</v>
      </c>
      <c r="F31" s="9">
        <f t="shared" si="3"/>
        <v>0.99999999852123456</v>
      </c>
      <c r="G31" s="10">
        <f t="shared" si="4"/>
        <v>49.620476783433077</v>
      </c>
      <c r="H31" s="4">
        <v>0.03</v>
      </c>
      <c r="I31" s="1">
        <v>0.31419317980899225</v>
      </c>
    </row>
    <row r="32" spans="1:9">
      <c r="A32">
        <v>210</v>
      </c>
      <c r="B32">
        <f t="shared" si="0"/>
        <v>54.620000000000005</v>
      </c>
      <c r="C32">
        <f t="shared" si="5"/>
        <v>6.4984446618441387</v>
      </c>
      <c r="D32">
        <f t="shared" si="1"/>
        <v>6.451922913649379</v>
      </c>
      <c r="E32" s="9">
        <f t="shared" si="2"/>
        <v>0.99999999995942268</v>
      </c>
      <c r="F32" s="9">
        <f t="shared" si="3"/>
        <v>0.99999999994478017</v>
      </c>
      <c r="G32" s="10">
        <f t="shared" si="4"/>
        <v>54.620476781793059</v>
      </c>
      <c r="H32" s="4">
        <v>0.02</v>
      </c>
      <c r="I32" s="1">
        <v>0.29994027149053326</v>
      </c>
    </row>
    <row r="33" spans="1:9">
      <c r="A33">
        <v>215</v>
      </c>
      <c r="B33">
        <f t="shared" si="0"/>
        <v>59.620000000000005</v>
      </c>
      <c r="C33">
        <f t="shared" si="5"/>
        <v>7.0042403020183954</v>
      </c>
      <c r="D33">
        <f t="shared" si="1"/>
        <v>6.9577185538236357</v>
      </c>
      <c r="E33" s="9">
        <f t="shared" si="2"/>
        <v>0.99999999999875833</v>
      </c>
      <c r="F33" s="9">
        <f t="shared" si="3"/>
        <v>0.99999999999827083</v>
      </c>
      <c r="G33" s="10">
        <f t="shared" si="4"/>
        <v>59.62047678173596</v>
      </c>
      <c r="H33" s="4">
        <v>0.01</v>
      </c>
      <c r="I33" s="1">
        <v>0.27609348794534011</v>
      </c>
    </row>
    <row r="34" spans="1:9">
      <c r="A34">
        <v>220</v>
      </c>
      <c r="B34">
        <f t="shared" si="0"/>
        <v>64.62</v>
      </c>
      <c r="C34">
        <f t="shared" si="5"/>
        <v>7.4984074199103325</v>
      </c>
      <c r="D34">
        <f t="shared" si="1"/>
        <v>7.4518856717155728</v>
      </c>
      <c r="E34" s="9">
        <f t="shared" si="2"/>
        <v>0.99999999999996769</v>
      </c>
      <c r="F34" s="9">
        <f t="shared" si="3"/>
        <v>0.99999999999995404</v>
      </c>
      <c r="G34" s="10">
        <f t="shared" si="4"/>
        <v>64.620476781734283</v>
      </c>
      <c r="H34" s="4">
        <v>0.01</v>
      </c>
      <c r="I34" s="1">
        <v>0.27609348794534011</v>
      </c>
    </row>
    <row r="35" spans="1:9">
      <c r="A35">
        <v>225</v>
      </c>
      <c r="B35">
        <f t="shared" si="0"/>
        <v>69.62</v>
      </c>
      <c r="C35">
        <f t="shared" si="5"/>
        <v>7.9814687132645252</v>
      </c>
      <c r="D35">
        <f t="shared" si="1"/>
        <v>7.9349469650697655</v>
      </c>
      <c r="E35" s="9">
        <f t="shared" si="2"/>
        <v>0.99999999999999922</v>
      </c>
      <c r="F35" s="9">
        <f t="shared" si="3"/>
        <v>0.999999999999999</v>
      </c>
      <c r="G35" s="10">
        <f t="shared" si="4"/>
        <v>69.620476781734226</v>
      </c>
      <c r="H35" s="4">
        <v>0.01</v>
      </c>
      <c r="I35" s="1">
        <v>0.27609348794534011</v>
      </c>
    </row>
    <row r="36" spans="1:9">
      <c r="A36">
        <v>230</v>
      </c>
      <c r="B36">
        <f t="shared" si="0"/>
        <v>74.62</v>
      </c>
      <c r="C36">
        <f t="shared" si="5"/>
        <v>8.4539124104953824</v>
      </c>
      <c r="D36">
        <f t="shared" si="1"/>
        <v>8.4073906623006227</v>
      </c>
      <c r="E36" s="9">
        <f t="shared" si="2"/>
        <v>1</v>
      </c>
      <c r="F36" s="9">
        <f t="shared" si="3"/>
        <v>1</v>
      </c>
      <c r="G36" s="10">
        <f t="shared" si="4"/>
        <v>74.620476781734254</v>
      </c>
      <c r="H36" s="4">
        <v>0.03</v>
      </c>
      <c r="I36" s="1">
        <v>0.31423710496818064</v>
      </c>
    </row>
    <row r="37" spans="1:9">
      <c r="A37">
        <v>235</v>
      </c>
      <c r="B37">
        <f t="shared" si="0"/>
        <v>79.62</v>
      </c>
      <c r="C37">
        <f t="shared" si="5"/>
        <v>8.9161952363885462</v>
      </c>
      <c r="D37">
        <f t="shared" si="1"/>
        <v>8.8696734881937864</v>
      </c>
      <c r="E37" s="9">
        <f t="shared" si="2"/>
        <v>1</v>
      </c>
      <c r="F37" s="9">
        <f t="shared" si="3"/>
        <v>1</v>
      </c>
      <c r="G37" s="10">
        <f t="shared" si="4"/>
        <v>79.620476781734254</v>
      </c>
      <c r="H37" s="4">
        <v>0.03</v>
      </c>
      <c r="I37" s="1">
        <v>0.31423710496818064</v>
      </c>
    </row>
    <row r="38" spans="1:9">
      <c r="A38">
        <v>240</v>
      </c>
      <c r="B38">
        <f t="shared" si="0"/>
        <v>84.62</v>
      </c>
      <c r="C38">
        <f t="shared" si="5"/>
        <v>9.3687450655500335</v>
      </c>
      <c r="D38">
        <f t="shared" si="1"/>
        <v>9.3222233173552738</v>
      </c>
      <c r="E38" s="9">
        <f t="shared" si="2"/>
        <v>1</v>
      </c>
      <c r="F38" s="9">
        <f t="shared" si="3"/>
        <v>1</v>
      </c>
      <c r="G38" s="10">
        <f t="shared" si="4"/>
        <v>84.620476781734254</v>
      </c>
      <c r="H38" s="4">
        <v>0.03</v>
      </c>
      <c r="I38" s="1">
        <v>0.31423710496818064</v>
      </c>
    </row>
    <row r="39" spans="1:9">
      <c r="A39">
        <v>245</v>
      </c>
      <c r="B39">
        <f t="shared" si="0"/>
        <v>89.62</v>
      </c>
      <c r="C39">
        <f t="shared" si="5"/>
        <v>9.8119633022425745</v>
      </c>
      <c r="D39">
        <f t="shared" si="1"/>
        <v>9.7654415540478148</v>
      </c>
      <c r="E39" s="9">
        <f t="shared" si="2"/>
        <v>1</v>
      </c>
      <c r="F39" s="9">
        <f t="shared" si="3"/>
        <v>1</v>
      </c>
      <c r="G39" s="10">
        <f t="shared" si="4"/>
        <v>89.620476781734254</v>
      </c>
      <c r="H39" s="4">
        <v>0.03</v>
      </c>
      <c r="I39" s="1">
        <v>0.31423710496818064</v>
      </c>
    </row>
    <row r="40" spans="1:9">
      <c r="A40">
        <v>250</v>
      </c>
      <c r="B40">
        <f t="shared" si="0"/>
        <v>94.62</v>
      </c>
      <c r="C40">
        <f t="shared" si="5"/>
        <v>10.246227019782644</v>
      </c>
      <c r="D40">
        <f t="shared" si="1"/>
        <v>10.199705271587884</v>
      </c>
      <c r="E40" s="9">
        <f t="shared" si="2"/>
        <v>1</v>
      </c>
      <c r="F40" s="9">
        <f t="shared" si="3"/>
        <v>1</v>
      </c>
      <c r="G40" s="10">
        <f t="shared" si="4"/>
        <v>94.620476781734254</v>
      </c>
      <c r="H40" s="4">
        <v>0.03</v>
      </c>
      <c r="I40" s="1">
        <v>0.31423710496818064</v>
      </c>
    </row>
    <row r="41" spans="1:9">
      <c r="A41">
        <v>260</v>
      </c>
      <c r="B41">
        <f t="shared" si="0"/>
        <v>104.62</v>
      </c>
      <c r="C41">
        <f t="shared" si="5"/>
        <v>11.089288913954954</v>
      </c>
      <c r="D41">
        <f t="shared" si="1"/>
        <v>11.042767165760194</v>
      </c>
      <c r="E41" s="9">
        <f t="shared" si="2"/>
        <v>1</v>
      </c>
      <c r="F41" s="9">
        <f t="shared" si="3"/>
        <v>1</v>
      </c>
      <c r="G41" s="10">
        <f t="shared" si="4"/>
        <v>104.62047678173425</v>
      </c>
      <c r="H41" s="4">
        <v>0.03</v>
      </c>
      <c r="I41" s="1">
        <v>0.31423710496818064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"/>
  <sheetViews>
    <sheetView workbookViewId="0"/>
  </sheetViews>
  <sheetFormatPr defaultRowHeight="16.2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"/>
  <sheetViews>
    <sheetView topLeftCell="A4" workbookViewId="0">
      <selection activeCell="D24" sqref="D24:D25"/>
    </sheetView>
  </sheetViews>
  <sheetFormatPr defaultRowHeight="16.2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ymchiang</dc:creator>
  <cp:lastModifiedBy>王博奕</cp:lastModifiedBy>
  <dcterms:created xsi:type="dcterms:W3CDTF">2014-12-15T01:01:20Z</dcterms:created>
  <dcterms:modified xsi:type="dcterms:W3CDTF">2021-12-14T08:14:32Z</dcterms:modified>
</cp:coreProperties>
</file>