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221\"/>
    </mc:Choice>
  </mc:AlternateContent>
  <xr:revisionPtr revIDLastSave="144" documentId="13_ncr:1_{BA63D978-2048-4B2E-83B1-97225ACF3BED}" xr6:coauthVersionLast="36" xr6:coauthVersionMax="36" xr10:uidLastSave="{4AFA64D8-39DE-4CFE-B659-7E05673E4E5E}"/>
  <bookViews>
    <workbookView xWindow="120" yWindow="36" windowWidth="11700" windowHeight="5628" activeTab="1" xr2:uid="{00000000-000D-0000-FFFF-FFFF00000000}"/>
  </bookViews>
  <sheets>
    <sheet name="One time period" sheetId="1" r:id="rId1"/>
    <sheet name="Ten tim eperiods" sheetId="2" r:id="rId2"/>
  </sheets>
  <calcPr calcId="191029"/>
</workbook>
</file>

<file path=xl/calcChain.xml><?xml version="1.0" encoding="utf-8"?>
<calcChain xmlns="http://schemas.openxmlformats.org/spreadsheetml/2006/main">
  <c r="Y57" i="2" l="1"/>
  <c r="P66" i="2"/>
  <c r="Q67" i="2"/>
  <c r="Q65" i="2"/>
  <c r="R64" i="2"/>
  <c r="R66" i="2"/>
  <c r="R68" i="2"/>
  <c r="S69" i="2"/>
  <c r="S67" i="2"/>
  <c r="S65" i="2"/>
  <c r="S63" i="2"/>
  <c r="T62" i="2"/>
  <c r="T64" i="2"/>
  <c r="T66" i="2"/>
  <c r="T68" i="2"/>
  <c r="T70" i="2"/>
  <c r="U71" i="2"/>
  <c r="U69" i="2"/>
  <c r="U67" i="2"/>
  <c r="U65" i="2"/>
  <c r="U63" i="2"/>
  <c r="U61" i="2"/>
  <c r="V62" i="2"/>
  <c r="V64" i="2"/>
  <c r="V66" i="2"/>
  <c r="V68" i="2"/>
  <c r="V70" i="2"/>
  <c r="V72" i="2"/>
  <c r="W73" i="2"/>
  <c r="W71" i="2"/>
  <c r="W69" i="2"/>
  <c r="W67" i="2"/>
  <c r="W65" i="2"/>
  <c r="W63" i="2"/>
  <c r="W61" i="2"/>
  <c r="W59" i="2"/>
  <c r="X58" i="2"/>
  <c r="X60" i="2"/>
  <c r="X62" i="2"/>
  <c r="X64" i="2"/>
  <c r="X66" i="2"/>
  <c r="X68" i="2"/>
  <c r="X70" i="2"/>
  <c r="X72" i="2"/>
  <c r="X74" i="2"/>
  <c r="Y75" i="2"/>
  <c r="Y73" i="2"/>
  <c r="Y71" i="2"/>
  <c r="Y69" i="2"/>
  <c r="Y67" i="2"/>
  <c r="Y65" i="2"/>
  <c r="Y63" i="2"/>
  <c r="Y61" i="2"/>
  <c r="Y59" i="2"/>
  <c r="V60" i="2"/>
  <c r="Y32" i="2"/>
  <c r="Y31" i="2"/>
  <c r="X34" i="2"/>
  <c r="I32" i="2"/>
  <c r="P41" i="2"/>
  <c r="A41" i="2"/>
  <c r="Q42" i="2"/>
  <c r="R43" i="2"/>
  <c r="S44" i="2"/>
  <c r="T45" i="2"/>
  <c r="U46" i="2"/>
  <c r="V47" i="2"/>
  <c r="W48" i="2"/>
  <c r="X49" i="2"/>
  <c r="Y50" i="2"/>
  <c r="C43" i="2"/>
  <c r="C41" i="2"/>
  <c r="B42" i="2"/>
  <c r="D44" i="2"/>
  <c r="E45" i="2"/>
  <c r="F46" i="2"/>
  <c r="G47" i="2"/>
  <c r="H48" i="2"/>
  <c r="I49" i="2"/>
  <c r="J50" i="2"/>
  <c r="Q40" i="2"/>
  <c r="R39" i="2"/>
  <c r="R41" i="2"/>
  <c r="S42" i="2"/>
  <c r="S40" i="2"/>
  <c r="S38" i="2"/>
  <c r="T37" i="2"/>
  <c r="T39" i="2"/>
  <c r="T41" i="2"/>
  <c r="T43" i="2"/>
  <c r="U44" i="2"/>
  <c r="U42" i="2"/>
  <c r="U41" i="2"/>
  <c r="U40" i="2"/>
  <c r="U38" i="2"/>
  <c r="U36" i="2"/>
  <c r="V35" i="2"/>
  <c r="V37" i="2"/>
  <c r="V39" i="2"/>
  <c r="V41" i="2"/>
  <c r="V43" i="2"/>
  <c r="V45" i="2"/>
  <c r="W46" i="2"/>
  <c r="W44" i="2"/>
  <c r="W42" i="2"/>
  <c r="W40" i="2"/>
  <c r="W38" i="2"/>
  <c r="W36" i="2"/>
  <c r="W34" i="2"/>
  <c r="X33" i="2"/>
  <c r="X35" i="2"/>
  <c r="X37" i="2"/>
  <c r="X39" i="2"/>
  <c r="X41" i="2"/>
  <c r="X43" i="2"/>
  <c r="X45" i="2"/>
  <c r="X47" i="2"/>
  <c r="Y48" i="2"/>
  <c r="Y46" i="2"/>
  <c r="Y44" i="2"/>
  <c r="Y42" i="2"/>
  <c r="Y40" i="2"/>
  <c r="Y38" i="2"/>
  <c r="Y36" i="2"/>
  <c r="Y34" i="2"/>
  <c r="J31" i="2"/>
  <c r="Y49" i="2"/>
  <c r="Y47" i="2"/>
  <c r="X48" i="2" s="1"/>
  <c r="Y45" i="2"/>
  <c r="Y43" i="2"/>
  <c r="X44" i="2" s="1"/>
  <c r="Y41" i="2"/>
  <c r="X40" i="2"/>
  <c r="Y39" i="2"/>
  <c r="Y37" i="2"/>
  <c r="X38" i="2" s="1"/>
  <c r="W39" i="2" s="1"/>
  <c r="Y35" i="2"/>
  <c r="X36" i="2" s="1"/>
  <c r="W37" i="2" s="1"/>
  <c r="V38" i="2" s="1"/>
  <c r="Y33" i="2"/>
  <c r="X32" i="2"/>
  <c r="AA27" i="2"/>
  <c r="AA25" i="2"/>
  <c r="AA23" i="2"/>
  <c r="AA21" i="2"/>
  <c r="AA19" i="2"/>
  <c r="AA17" i="2"/>
  <c r="AA15" i="2"/>
  <c r="AA13" i="2"/>
  <c r="AA11" i="2"/>
  <c r="AA9" i="2"/>
  <c r="AA7" i="2"/>
  <c r="Q18" i="2"/>
  <c r="R17" i="2" s="1"/>
  <c r="Q16" i="2"/>
  <c r="R15" i="2" s="1"/>
  <c r="H40" i="2"/>
  <c r="I39" i="2"/>
  <c r="I37" i="2"/>
  <c r="I35" i="2"/>
  <c r="H36" i="2"/>
  <c r="H38" i="2"/>
  <c r="G39" i="2"/>
  <c r="G40" i="2"/>
  <c r="G37" i="2"/>
  <c r="F38" i="2"/>
  <c r="F40" i="2"/>
  <c r="E39" i="2"/>
  <c r="D40" i="2"/>
  <c r="E41" i="2"/>
  <c r="D42" i="2"/>
  <c r="E43" i="2"/>
  <c r="F42" i="2"/>
  <c r="G41" i="2"/>
  <c r="I41" i="2"/>
  <c r="F44" i="2"/>
  <c r="H42" i="2"/>
  <c r="G43" i="2"/>
  <c r="H44" i="2"/>
  <c r="I43" i="2"/>
  <c r="I45" i="2"/>
  <c r="G45" i="2"/>
  <c r="H46" i="2"/>
  <c r="I47" i="2"/>
  <c r="J48" i="2"/>
  <c r="J46" i="2"/>
  <c r="J44" i="2"/>
  <c r="J42" i="2"/>
  <c r="J40" i="2"/>
  <c r="J38" i="2"/>
  <c r="J36" i="2"/>
  <c r="J34" i="2"/>
  <c r="J33" i="2"/>
  <c r="I34" i="2" s="1"/>
  <c r="J35" i="2"/>
  <c r="J37" i="2"/>
  <c r="I38" i="2" s="1"/>
  <c r="H39" i="2" s="1"/>
  <c r="J39" i="2"/>
  <c r="I40" i="2" s="1"/>
  <c r="J41" i="2"/>
  <c r="I42" i="2" s="1"/>
  <c r="H43" i="2" s="1"/>
  <c r="G44" i="2" s="1"/>
  <c r="J43" i="2"/>
  <c r="J45" i="2"/>
  <c r="J47" i="2"/>
  <c r="I48" i="2"/>
  <c r="B40" i="2"/>
  <c r="C39" i="2"/>
  <c r="D38" i="2"/>
  <c r="E37" i="2"/>
  <c r="F36" i="2"/>
  <c r="G35" i="2"/>
  <c r="H34" i="2"/>
  <c r="I33" i="2"/>
  <c r="J32" i="2"/>
  <c r="I46" i="2"/>
  <c r="I44" i="2"/>
  <c r="H45" i="2" s="1"/>
  <c r="J49" i="2"/>
  <c r="L9" i="2"/>
  <c r="L7" i="2"/>
  <c r="L11" i="2"/>
  <c r="L13" i="2"/>
  <c r="L15" i="2"/>
  <c r="L17" i="2"/>
  <c r="L19" i="2"/>
  <c r="L21" i="2"/>
  <c r="L23" i="2"/>
  <c r="L25" i="2"/>
  <c r="L27" i="2"/>
  <c r="K17" i="2"/>
  <c r="K15" i="2"/>
  <c r="K19" i="2"/>
  <c r="K21" i="2"/>
  <c r="K23" i="2"/>
  <c r="J24" i="2"/>
  <c r="J22" i="2"/>
  <c r="J20" i="2"/>
  <c r="J18" i="2"/>
  <c r="J16" i="2"/>
  <c r="I19" i="2"/>
  <c r="I17" i="2"/>
  <c r="I21" i="2"/>
  <c r="I23" i="2"/>
  <c r="H20" i="2"/>
  <c r="H18" i="2"/>
  <c r="G21" i="2"/>
  <c r="G19" i="2"/>
  <c r="K13" i="2"/>
  <c r="K11" i="2"/>
  <c r="J14" i="2"/>
  <c r="J12" i="2"/>
  <c r="I15" i="2"/>
  <c r="I13" i="2"/>
  <c r="H16" i="2"/>
  <c r="H14" i="2"/>
  <c r="G17" i="2"/>
  <c r="G15" i="2"/>
  <c r="F18" i="2"/>
  <c r="F16" i="2"/>
  <c r="F20" i="2"/>
  <c r="E19" i="2"/>
  <c r="E17" i="2"/>
  <c r="K27" i="2"/>
  <c r="K25" i="2"/>
  <c r="J26" i="2"/>
  <c r="I25" i="2"/>
  <c r="H24" i="2"/>
  <c r="H22" i="2"/>
  <c r="G23" i="2"/>
  <c r="F22" i="2"/>
  <c r="E21" i="2"/>
  <c r="D20" i="2"/>
  <c r="D18" i="2"/>
  <c r="C19" i="2"/>
  <c r="C17" i="2"/>
  <c r="K9" i="2"/>
  <c r="K7" i="2"/>
  <c r="J10" i="2"/>
  <c r="J8" i="2"/>
  <c r="I11" i="2"/>
  <c r="I9" i="2"/>
  <c r="H12" i="2"/>
  <c r="H10" i="2"/>
  <c r="G13" i="2"/>
  <c r="G11" i="2"/>
  <c r="F14" i="2"/>
  <c r="F12" i="2"/>
  <c r="E15" i="2"/>
  <c r="E13" i="2"/>
  <c r="D16" i="2"/>
  <c r="D14" i="2"/>
  <c r="C15" i="2"/>
  <c r="B18" i="2"/>
  <c r="B16" i="2"/>
  <c r="E16" i="1"/>
  <c r="E14" i="1"/>
  <c r="E12" i="1"/>
  <c r="C6" i="1"/>
  <c r="C8" i="1"/>
  <c r="C10" i="1"/>
  <c r="C15" i="1"/>
  <c r="W45" i="2" l="1"/>
  <c r="V46" i="2" s="1"/>
  <c r="W33" i="2"/>
  <c r="V34" i="2" s="1"/>
  <c r="U35" i="2" s="1"/>
  <c r="T36" i="2" s="1"/>
  <c r="X42" i="2"/>
  <c r="W41" i="2"/>
  <c r="X46" i="2"/>
  <c r="W35" i="2"/>
  <c r="W43" i="2"/>
  <c r="W47" i="2"/>
  <c r="V36" i="2"/>
  <c r="U37" i="2" s="1"/>
  <c r="V40" i="2"/>
  <c r="U39" i="2" s="1"/>
  <c r="S14" i="2"/>
  <c r="S16" i="2"/>
  <c r="R19" i="2"/>
  <c r="H41" i="2"/>
  <c r="H33" i="2"/>
  <c r="H47" i="2"/>
  <c r="G46" i="2" s="1"/>
  <c r="F45" i="2" s="1"/>
  <c r="G42" i="2"/>
  <c r="F43" i="2" s="1"/>
  <c r="I36" i="2"/>
  <c r="H37" i="2" s="1"/>
  <c r="G38" i="2" s="1"/>
  <c r="F39" i="2" s="1"/>
  <c r="C13" i="1"/>
  <c r="D19" i="1"/>
  <c r="D20" i="1"/>
  <c r="H1" i="2"/>
  <c r="V44" i="2" l="1"/>
  <c r="U45" i="2" s="1"/>
  <c r="V42" i="2"/>
  <c r="U43" i="2" s="1"/>
  <c r="T44" i="2" s="1"/>
  <c r="T38" i="2"/>
  <c r="S37" i="2" s="1"/>
  <c r="S20" i="2"/>
  <c r="T21" i="2" s="1"/>
  <c r="U22" i="2" s="1"/>
  <c r="V23" i="2" s="1"/>
  <c r="S18" i="2"/>
  <c r="T13" i="2"/>
  <c r="T15" i="2"/>
  <c r="F41" i="2"/>
  <c r="E42" i="2" s="1"/>
  <c r="H35" i="2"/>
  <c r="G36" i="2" s="1"/>
  <c r="F37" i="2" s="1"/>
  <c r="E38" i="2" s="1"/>
  <c r="E44" i="2"/>
  <c r="U12" i="2" l="1"/>
  <c r="U14" i="2"/>
  <c r="T17" i="2"/>
  <c r="T19" i="2"/>
  <c r="U20" i="2" s="1"/>
  <c r="W22" i="2"/>
  <c r="X23" i="2" s="1"/>
  <c r="W24" i="2"/>
  <c r="X25" i="2" s="1"/>
  <c r="Y26" i="2" s="1"/>
  <c r="G34" i="2"/>
  <c r="F35" i="2" s="1"/>
  <c r="E36" i="2" s="1"/>
  <c r="D37" i="2" s="1"/>
  <c r="D43" i="2"/>
  <c r="E40" i="2"/>
  <c r="D41" i="2" s="1"/>
  <c r="T42" i="2" l="1"/>
  <c r="S43" i="2" s="1"/>
  <c r="T40" i="2"/>
  <c r="Z27" i="2"/>
  <c r="Z25" i="2"/>
  <c r="U16" i="2"/>
  <c r="U18" i="2"/>
  <c r="Y22" i="2"/>
  <c r="Z23" i="2" s="1"/>
  <c r="Y24" i="2"/>
  <c r="V19" i="2"/>
  <c r="V21" i="2"/>
  <c r="V11" i="2"/>
  <c r="V13" i="2"/>
  <c r="C42" i="2"/>
  <c r="D39" i="2"/>
  <c r="C40" i="2" s="1"/>
  <c r="B41" i="2" s="1"/>
  <c r="C38" i="2"/>
  <c r="B39" i="2" s="1"/>
  <c r="A40" i="2" s="1"/>
  <c r="S41" i="2" l="1"/>
  <c r="R42" i="2" s="1"/>
  <c r="S39" i="2"/>
  <c r="W18" i="2"/>
  <c r="W20" i="2"/>
  <c r="X21" i="2" s="1"/>
  <c r="V15" i="2"/>
  <c r="V17" i="2"/>
  <c r="W12" i="2"/>
  <c r="W10" i="2"/>
  <c r="R40" i="2" l="1"/>
  <c r="Q41" i="2" s="1"/>
  <c r="R38" i="2"/>
  <c r="W14" i="2"/>
  <c r="W16" i="2"/>
  <c r="X9" i="2"/>
  <c r="X11" i="2"/>
  <c r="X17" i="2"/>
  <c r="Y16" i="2" s="1"/>
  <c r="X19" i="2"/>
  <c r="Q39" i="2" l="1"/>
  <c r="P40" i="2" s="1"/>
  <c r="Y18" i="2"/>
  <c r="Z19" i="2" s="1"/>
  <c r="Y20" i="2"/>
  <c r="Z21" i="2" s="1"/>
  <c r="Z17" i="2"/>
  <c r="Z15" i="2"/>
  <c r="Y8" i="2"/>
  <c r="Y10" i="2"/>
  <c r="X15" i="2"/>
  <c r="X13" i="2"/>
  <c r="Y12" i="2" l="1"/>
  <c r="Y14" i="2"/>
  <c r="Z9" i="2"/>
  <c r="Z7" i="2"/>
  <c r="Z11" i="2" l="1"/>
  <c r="Z13" i="2"/>
</calcChain>
</file>

<file path=xl/sharedStrings.xml><?xml version="1.0" encoding="utf-8"?>
<sst xmlns="http://schemas.openxmlformats.org/spreadsheetml/2006/main" count="36" uniqueCount="35">
  <si>
    <t>stock</t>
    <phoneticPr fontId="1" type="noConversion"/>
  </si>
  <si>
    <t>R=</t>
    <phoneticPr fontId="1" type="noConversion"/>
  </si>
  <si>
    <t>u=</t>
    <phoneticPr fontId="1" type="noConversion"/>
  </si>
  <si>
    <t>d=</t>
    <phoneticPr fontId="1" type="noConversion"/>
  </si>
  <si>
    <t>bond</t>
    <phoneticPr fontId="1" type="noConversion"/>
  </si>
  <si>
    <t>x=</t>
    <phoneticPr fontId="1" type="noConversion"/>
  </si>
  <si>
    <t>c</t>
    <phoneticPr fontId="1" type="noConversion"/>
  </si>
  <si>
    <t>cu</t>
    <phoneticPr fontId="1" type="noConversion"/>
  </si>
  <si>
    <t>cd</t>
    <phoneticPr fontId="1" type="noConversion"/>
  </si>
  <si>
    <t>c=?</t>
    <phoneticPr fontId="1" type="noConversion"/>
  </si>
  <si>
    <t>call</t>
    <phoneticPr fontId="1" type="noConversion"/>
  </si>
  <si>
    <t>q=(R-d)/(u-d)</t>
    <phoneticPr fontId="1" type="noConversion"/>
  </si>
  <si>
    <t>c=(1/R)*(q*cu+(1-q)*cd)</t>
    <phoneticPr fontId="1" type="noConversion"/>
  </si>
  <si>
    <t>R=</t>
    <phoneticPr fontId="1" type="noConversion"/>
  </si>
  <si>
    <t>x</t>
    <phoneticPr fontId="1" type="noConversion"/>
  </si>
  <si>
    <t>q</t>
    <phoneticPr fontId="1" type="noConversion"/>
  </si>
  <si>
    <t>u=</t>
    <phoneticPr fontId="1" type="noConversion"/>
  </si>
  <si>
    <t>d=</t>
    <phoneticPr fontId="1" type="noConversion"/>
  </si>
  <si>
    <t>Stock</t>
    <phoneticPr fontId="1" type="noConversion"/>
  </si>
  <si>
    <t>call payoff</t>
    <phoneticPr fontId="1" type="noConversion"/>
  </si>
  <si>
    <t>strike price</t>
    <phoneticPr fontId="1" type="noConversion"/>
  </si>
  <si>
    <t>T=1</t>
    <phoneticPr fontId="1" type="noConversion"/>
  </si>
  <si>
    <t>T=2</t>
    <phoneticPr fontId="1" type="noConversion"/>
  </si>
  <si>
    <t>黑色 call price</t>
    <phoneticPr fontId="1" type="noConversion"/>
  </si>
  <si>
    <t>call price always larger than call payoff</t>
    <phoneticPr fontId="1" type="noConversion"/>
  </si>
  <si>
    <t>=&gt; american call never early exercise</t>
    <phoneticPr fontId="1" type="noConversion"/>
  </si>
  <si>
    <t>put payoff</t>
    <phoneticPr fontId="1" type="noConversion"/>
  </si>
  <si>
    <t>黑色 put price</t>
    <phoneticPr fontId="1" type="noConversion"/>
  </si>
  <si>
    <t>紅色 exercise put payoff</t>
    <phoneticPr fontId="1" type="noConversion"/>
  </si>
  <si>
    <t>紅色 exercise call payoff</t>
    <phoneticPr fontId="1" type="noConversion"/>
  </si>
  <si>
    <t>(黑&gt;紅)</t>
  </si>
  <si>
    <t>黑有時候小於紅</t>
    <phoneticPr fontId="1" type="noConversion"/>
  </si>
  <si>
    <t>=&gt; american put can early exercise</t>
    <phoneticPr fontId="1" type="noConversion"/>
  </si>
  <si>
    <t>(深價內)(直觀:長期是看漲，能賣趕快賣)</t>
    <phoneticPr fontId="1" type="noConversion"/>
  </si>
  <si>
    <r>
      <rPr>
        <sz val="12"/>
        <rFont val="新細明體"/>
        <family val="1"/>
        <charset val="136"/>
      </rPr>
      <t>你的報酬是</t>
    </r>
    <r>
      <rPr>
        <sz val="12"/>
        <rFont val="Times New Roman"/>
        <family val="1"/>
      </rPr>
      <t>max(</t>
    </r>
    <r>
      <rPr>
        <sz val="12"/>
        <rFont val="新細明體"/>
        <family val="1"/>
        <charset val="136"/>
      </rPr>
      <t>黑,紅</t>
    </r>
    <r>
      <rPr>
        <sz val="12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</si>
</sst>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新細明體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4" fillId="2" borderId="0" xfId="0" applyFont="1" applyFill="1"/>
    <xf numFmtId="0" fontId="0" fillId="2" borderId="0" xfId="0" applyFill="1"/>
    <xf numFmtId="0" fontId="4" fillId="2" borderId="0" xfId="0" quotePrefix="1" applyFont="1" applyFill="1"/>
    <xf numFmtId="0" fontId="3" fillId="2" borderId="0" xfId="0" applyFont="1" applyFill="1"/>
    <xf numFmtId="0" fontId="5" fillId="3" borderId="0" xfId="0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161925</xdr:rowOff>
    </xdr:from>
    <xdr:to>
      <xdr:col>1</xdr:col>
      <xdr:colOff>276225</xdr:colOff>
      <xdr:row>7</xdr:row>
      <xdr:rowOff>123825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 flipV="1">
          <a:off x="685800" y="1209675"/>
          <a:ext cx="27622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676275</xdr:colOff>
      <xdr:row>7</xdr:row>
      <xdr:rowOff>133350</xdr:rowOff>
    </xdr:from>
    <xdr:to>
      <xdr:col>1</xdr:col>
      <xdr:colOff>247650</xdr:colOff>
      <xdr:row>8</xdr:row>
      <xdr:rowOff>114300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676275" y="1390650"/>
          <a:ext cx="2571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666750</xdr:colOff>
      <xdr:row>6</xdr:row>
      <xdr:rowOff>171450</xdr:rowOff>
    </xdr:from>
    <xdr:to>
      <xdr:col>5</xdr:col>
      <xdr:colOff>276225</xdr:colOff>
      <xdr:row>7</xdr:row>
      <xdr:rowOff>104775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 flipV="1">
          <a:off x="3409950" y="1219200"/>
          <a:ext cx="2952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7</xdr:row>
      <xdr:rowOff>104775</xdr:rowOff>
    </xdr:from>
    <xdr:to>
      <xdr:col>5</xdr:col>
      <xdr:colOff>200025</xdr:colOff>
      <xdr:row>8</xdr:row>
      <xdr:rowOff>95250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3448050" y="1362075"/>
          <a:ext cx="18097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114300</xdr:colOff>
      <xdr:row>12</xdr:row>
      <xdr:rowOff>152400</xdr:rowOff>
    </xdr:from>
    <xdr:to>
      <xdr:col>1</xdr:col>
      <xdr:colOff>19050</xdr:colOff>
      <xdr:row>13</xdr:row>
      <xdr:rowOff>142875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 flipV="1">
          <a:off x="114300" y="2038350"/>
          <a:ext cx="59055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123825</xdr:colOff>
      <xdr:row>13</xdr:row>
      <xdr:rowOff>123825</xdr:rowOff>
    </xdr:from>
    <xdr:to>
      <xdr:col>1</xdr:col>
      <xdr:colOff>38100</xdr:colOff>
      <xdr:row>14</xdr:row>
      <xdr:rowOff>114300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123825" y="2219325"/>
          <a:ext cx="60007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9</xdr:col>
      <xdr:colOff>12668</xdr:colOff>
      <xdr:row>7</xdr:row>
      <xdr:rowOff>32226</xdr:rowOff>
    </xdr:from>
    <xdr:ext cx="3378232" cy="6467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184868" y="1289526"/>
              <a:ext cx="3378232" cy="646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2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24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TW" sz="2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d>
                          <m:dPr>
                            <m:ctrlP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zh-TW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zh-TW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TW" altLang="en-US" sz="24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en-US" altLang="zh-TW" sz="2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altLang="zh-TW" sz="2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n-US" altLang="zh-TW" sz="2400" b="0" i="1">
                            <a:latin typeface="Cambria Math" panose="02040503050406030204" pitchFamily="18" charset="0"/>
                          </a:rPr>
                          <m:t>𝑑𝑡</m:t>
                        </m:r>
                        <m:r>
                          <a:rPr lang="en-US" altLang="zh-TW" sz="2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zh-TW" altLang="en-US" sz="2400" b="0" i="1">
                            <a:latin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zh-TW" altLang="en-US" sz="2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  <m:t>𝑑𝑡</m:t>
                            </m:r>
                          </m:e>
                        </m:rad>
                      </m:sup>
                    </m:sSup>
                  </m:oMath>
                </m:oMathPara>
              </a14:m>
              <a:endParaRPr lang="zh-TW" altLang="en-US" sz="2400"/>
            </a:p>
          </xdr:txBody>
        </xdr:sp>
      </mc:Choice>
      <mc:Fallback xmlns="">
        <xdr:sp macro="" textlink="">
          <xdr:nvSpPr>
            <xdr:cNvPr id="2" name="文字方塊 1"/>
            <xdr:cNvSpPr txBox="1"/>
          </xdr:nvSpPr>
          <xdr:spPr>
            <a:xfrm>
              <a:off x="6184868" y="1289526"/>
              <a:ext cx="3378232" cy="646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2400" b="0" i="0">
                  <a:latin typeface="Cambria Math" panose="02040503050406030204" pitchFamily="18" charset="0"/>
                </a:rPr>
                <a:t>𝑢</a:t>
              </a:r>
              <a:r>
                <a:rPr lang="en-US" altLang="zh-TW" sz="2400" i="0">
                  <a:latin typeface="Cambria Math" panose="02040503050406030204" pitchFamily="18" charset="0"/>
                </a:rPr>
                <a:t>=</a:t>
              </a:r>
              <a:r>
                <a:rPr lang="en-US" altLang="zh-TW" sz="2400" b="0" i="0">
                  <a:latin typeface="Cambria Math" panose="02040503050406030204" pitchFamily="18" charset="0"/>
                </a:rPr>
                <a:t>𝑒^((𝑟−</a:t>
              </a:r>
              <a:r>
                <a:rPr lang="zh-TW" altLang="en-US" sz="2400" b="0" i="0">
                  <a:latin typeface="Cambria Math" panose="02040503050406030204" pitchFamily="18" charset="0"/>
                </a:rPr>
                <a:t>𝜎</a:t>
              </a:r>
              <a:r>
                <a:rPr lang="en-US" altLang="zh-TW" sz="2400" b="0" i="0">
                  <a:latin typeface="Cambria Math" panose="02040503050406030204" pitchFamily="18" charset="0"/>
                </a:rPr>
                <a:t>^2/2)𝑑𝑡+</a:t>
              </a:r>
              <a:r>
                <a:rPr lang="zh-TW" altLang="en-US" sz="2400" b="0" i="0">
                  <a:latin typeface="Cambria Math" panose="02040503050406030204" pitchFamily="18" charset="0"/>
                </a:rPr>
                <a:t>𝜎√</a:t>
              </a:r>
              <a:r>
                <a:rPr lang="en-US" altLang="zh-TW" sz="2400" b="0" i="0">
                  <a:latin typeface="Cambria Math" panose="02040503050406030204" pitchFamily="18" charset="0"/>
                </a:rPr>
                <a:t>𝑑𝑡)</a:t>
              </a:r>
              <a:endParaRPr lang="zh-TW" altLang="en-US" sz="2400"/>
            </a:p>
          </xdr:txBody>
        </xdr:sp>
      </mc:Fallback>
    </mc:AlternateContent>
    <xdr:clientData/>
  </xdr:oneCellAnchor>
  <xdr:oneCellAnchor>
    <xdr:from>
      <xdr:col>13</xdr:col>
      <xdr:colOff>619125</xdr:colOff>
      <xdr:row>6</xdr:row>
      <xdr:rowOff>190500</xdr:rowOff>
    </xdr:from>
    <xdr:ext cx="3378232" cy="6467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字方塊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9534525" y="1238250"/>
              <a:ext cx="3378232" cy="646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2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US" altLang="zh-TW" sz="24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TW" sz="2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d>
                          <m:dPr>
                            <m:ctrlP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zh-TW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zh-TW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TW" altLang="en-US" sz="24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en-US" altLang="zh-TW" sz="2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altLang="zh-TW" sz="2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n-US" altLang="zh-TW" sz="2400" b="0" i="1">
                            <a:latin typeface="Cambria Math" panose="02040503050406030204" pitchFamily="18" charset="0"/>
                          </a:rPr>
                          <m:t>𝑑𝑡</m:t>
                        </m:r>
                        <m:r>
                          <a:rPr lang="en-US" altLang="zh-TW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TW" altLang="en-US" sz="2400" b="0" i="1">
                            <a:latin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zh-TW" altLang="en-US" sz="2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zh-TW" sz="2400" b="0" i="1">
                                <a:latin typeface="Cambria Math" panose="02040503050406030204" pitchFamily="18" charset="0"/>
                              </a:rPr>
                              <m:t>𝑑𝑡</m:t>
                            </m:r>
                          </m:e>
                        </m:rad>
                      </m:sup>
                    </m:sSup>
                  </m:oMath>
                </m:oMathPara>
              </a14:m>
              <a:endParaRPr lang="zh-TW" altLang="en-US" sz="2400"/>
            </a:p>
          </xdr:txBody>
        </xdr:sp>
      </mc:Choice>
      <mc:Fallback xmlns="">
        <xdr:sp macro="" textlink="">
          <xdr:nvSpPr>
            <xdr:cNvPr id="10" name="文字方塊 9"/>
            <xdr:cNvSpPr txBox="1"/>
          </xdr:nvSpPr>
          <xdr:spPr>
            <a:xfrm>
              <a:off x="9534525" y="1238250"/>
              <a:ext cx="3378232" cy="646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2400" b="0" i="0">
                  <a:latin typeface="Cambria Math" panose="02040503050406030204" pitchFamily="18" charset="0"/>
                </a:rPr>
                <a:t>𝑑</a:t>
              </a:r>
              <a:r>
                <a:rPr lang="en-US" altLang="zh-TW" sz="2400" i="0">
                  <a:latin typeface="Cambria Math" panose="02040503050406030204" pitchFamily="18" charset="0"/>
                </a:rPr>
                <a:t>=</a:t>
              </a:r>
              <a:r>
                <a:rPr lang="en-US" altLang="zh-TW" sz="2400" b="0" i="0">
                  <a:latin typeface="Cambria Math" panose="02040503050406030204" pitchFamily="18" charset="0"/>
                </a:rPr>
                <a:t>𝑒^((𝑟−</a:t>
              </a:r>
              <a:r>
                <a:rPr lang="zh-TW" altLang="en-US" sz="2400" b="0" i="0">
                  <a:latin typeface="Cambria Math" panose="02040503050406030204" pitchFamily="18" charset="0"/>
                </a:rPr>
                <a:t>𝜎</a:t>
              </a:r>
              <a:r>
                <a:rPr lang="en-US" altLang="zh-TW" sz="2400" b="0" i="0">
                  <a:latin typeface="Cambria Math" panose="02040503050406030204" pitchFamily="18" charset="0"/>
                </a:rPr>
                <a:t>^2/2)𝑑𝑡−</a:t>
              </a:r>
              <a:r>
                <a:rPr lang="zh-TW" altLang="en-US" sz="2400" b="0" i="0">
                  <a:latin typeface="Cambria Math" panose="02040503050406030204" pitchFamily="18" charset="0"/>
                </a:rPr>
                <a:t>𝜎√</a:t>
              </a:r>
              <a:r>
                <a:rPr lang="en-US" altLang="zh-TW" sz="2400" b="0" i="0">
                  <a:latin typeface="Cambria Math" panose="02040503050406030204" pitchFamily="18" charset="0"/>
                </a:rPr>
                <a:t>𝑑𝑡)</a:t>
              </a:r>
              <a:endParaRPr lang="zh-TW" altLang="en-US" sz="2400"/>
            </a:p>
          </xdr:txBody>
        </xdr:sp>
      </mc:Fallback>
    </mc:AlternateContent>
    <xdr:clientData/>
  </xdr:oneCellAnchor>
  <xdr:twoCellAnchor>
    <xdr:from>
      <xdr:col>1</xdr:col>
      <xdr:colOff>563880</xdr:colOff>
      <xdr:row>5</xdr:row>
      <xdr:rowOff>142875</xdr:rowOff>
    </xdr:from>
    <xdr:to>
      <xdr:col>2</xdr:col>
      <xdr:colOff>230505</xdr:colOff>
      <xdr:row>6</xdr:row>
      <xdr:rowOff>104775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2738EB68-B0A2-41AC-9012-18B62C0A3E01}"/>
            </a:ext>
          </a:extLst>
        </xdr:cNvPr>
        <xdr:cNvSpPr>
          <a:spLocks noChangeShapeType="1"/>
        </xdr:cNvSpPr>
      </xdr:nvSpPr>
      <xdr:spPr bwMode="auto">
        <a:xfrm flipV="1">
          <a:off x="1173480" y="1171575"/>
          <a:ext cx="276225" cy="167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6</xdr:row>
      <xdr:rowOff>114300</xdr:rowOff>
    </xdr:from>
    <xdr:to>
      <xdr:col>2</xdr:col>
      <xdr:colOff>201930</xdr:colOff>
      <xdr:row>7</xdr:row>
      <xdr:rowOff>95250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19F98598-AB21-40FA-9943-67858E8A1B0F}"/>
            </a:ext>
          </a:extLst>
        </xdr:cNvPr>
        <xdr:cNvSpPr>
          <a:spLocks noChangeShapeType="1"/>
        </xdr:cNvSpPr>
      </xdr:nvSpPr>
      <xdr:spPr bwMode="auto">
        <a:xfrm>
          <a:off x="1171575" y="1348740"/>
          <a:ext cx="249555" cy="1866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579120</xdr:colOff>
      <xdr:row>7</xdr:row>
      <xdr:rowOff>165735</xdr:rowOff>
    </xdr:from>
    <xdr:to>
      <xdr:col>2</xdr:col>
      <xdr:colOff>245745</xdr:colOff>
      <xdr:row>8</xdr:row>
      <xdr:rowOff>127635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11872ED9-7783-4AC9-AAC2-D65AC93627C5}"/>
            </a:ext>
          </a:extLst>
        </xdr:cNvPr>
        <xdr:cNvSpPr>
          <a:spLocks noChangeShapeType="1"/>
        </xdr:cNvSpPr>
      </xdr:nvSpPr>
      <xdr:spPr bwMode="auto">
        <a:xfrm flipV="1">
          <a:off x="1188720" y="1605915"/>
          <a:ext cx="276225" cy="167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577215</xdr:colOff>
      <xdr:row>8</xdr:row>
      <xdr:rowOff>137160</xdr:rowOff>
    </xdr:from>
    <xdr:to>
      <xdr:col>2</xdr:col>
      <xdr:colOff>217170</xdr:colOff>
      <xdr:row>9</xdr:row>
      <xdr:rowOff>118110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B0DB3E62-B657-4342-8CBA-84CA422E632F}"/>
            </a:ext>
          </a:extLst>
        </xdr:cNvPr>
        <xdr:cNvSpPr>
          <a:spLocks noChangeShapeType="1"/>
        </xdr:cNvSpPr>
      </xdr:nvSpPr>
      <xdr:spPr bwMode="auto">
        <a:xfrm>
          <a:off x="1186815" y="1783080"/>
          <a:ext cx="249555" cy="1866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</xdr:colOff>
      <xdr:row>11</xdr:row>
      <xdr:rowOff>144780</xdr:rowOff>
    </xdr:from>
    <xdr:to>
      <xdr:col>3</xdr:col>
      <xdr:colOff>293370</xdr:colOff>
      <xdr:row>12</xdr:row>
      <xdr:rowOff>106680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C8326774-FE3F-4077-9346-88FD5D99281C}"/>
            </a:ext>
          </a:extLst>
        </xdr:cNvPr>
        <xdr:cNvSpPr>
          <a:spLocks noChangeShapeType="1"/>
        </xdr:cNvSpPr>
      </xdr:nvSpPr>
      <xdr:spPr bwMode="auto">
        <a:xfrm flipV="1">
          <a:off x="1861185" y="2407920"/>
          <a:ext cx="276225" cy="167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</xdr:colOff>
      <xdr:row>12</xdr:row>
      <xdr:rowOff>116205</xdr:rowOff>
    </xdr:from>
    <xdr:to>
      <xdr:col>3</xdr:col>
      <xdr:colOff>264795</xdr:colOff>
      <xdr:row>13</xdr:row>
      <xdr:rowOff>97155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4875F001-60BB-4464-A6F2-6F1F4D502C5F}"/>
            </a:ext>
          </a:extLst>
        </xdr:cNvPr>
        <xdr:cNvSpPr>
          <a:spLocks noChangeShapeType="1"/>
        </xdr:cNvSpPr>
      </xdr:nvSpPr>
      <xdr:spPr bwMode="auto">
        <a:xfrm>
          <a:off x="1859280" y="2585085"/>
          <a:ext cx="249555" cy="1866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32385</xdr:colOff>
      <xdr:row>13</xdr:row>
      <xdr:rowOff>167640</xdr:rowOff>
    </xdr:from>
    <xdr:to>
      <xdr:col>3</xdr:col>
      <xdr:colOff>308610</xdr:colOff>
      <xdr:row>14</xdr:row>
      <xdr:rowOff>129540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44AF1BE8-D20A-4747-BD1E-4E2DEC2B8F4F}"/>
            </a:ext>
          </a:extLst>
        </xdr:cNvPr>
        <xdr:cNvSpPr>
          <a:spLocks noChangeShapeType="1"/>
        </xdr:cNvSpPr>
      </xdr:nvSpPr>
      <xdr:spPr bwMode="auto">
        <a:xfrm flipV="1">
          <a:off x="1876425" y="2842260"/>
          <a:ext cx="276225" cy="167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30480</xdr:colOff>
      <xdr:row>14</xdr:row>
      <xdr:rowOff>139065</xdr:rowOff>
    </xdr:from>
    <xdr:to>
      <xdr:col>3</xdr:col>
      <xdr:colOff>280035</xdr:colOff>
      <xdr:row>15</xdr:row>
      <xdr:rowOff>120015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121EE36C-D9B2-4607-95B3-24F857765E74}"/>
            </a:ext>
          </a:extLst>
        </xdr:cNvPr>
        <xdr:cNvSpPr>
          <a:spLocks noChangeShapeType="1"/>
        </xdr:cNvSpPr>
      </xdr:nvSpPr>
      <xdr:spPr bwMode="auto">
        <a:xfrm>
          <a:off x="1874520" y="3019425"/>
          <a:ext cx="249555" cy="1866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H14" sqref="H14"/>
    </sheetView>
  </sheetViews>
  <sheetFormatPr defaultRowHeight="16.2" x14ac:dyDescent="0.3"/>
  <cols>
    <col min="3" max="3" width="9.109375" bestFit="1" customWidth="1"/>
  </cols>
  <sheetData>
    <row r="1" spans="1:6" x14ac:dyDescent="0.3">
      <c r="A1" s="1" t="s">
        <v>1</v>
      </c>
      <c r="B1">
        <v>1.0253000000000001</v>
      </c>
      <c r="D1" s="1" t="s">
        <v>5</v>
      </c>
      <c r="E1">
        <v>110</v>
      </c>
    </row>
    <row r="2" spans="1:6" x14ac:dyDescent="0.3">
      <c r="A2" s="1" t="s">
        <v>2</v>
      </c>
      <c r="B2">
        <v>1.2394000000000001</v>
      </c>
      <c r="D2" s="3" t="s">
        <v>20</v>
      </c>
    </row>
    <row r="3" spans="1:6" x14ac:dyDescent="0.3">
      <c r="A3" s="1" t="s">
        <v>3</v>
      </c>
      <c r="B3">
        <v>0.81089999999999995</v>
      </c>
    </row>
    <row r="4" spans="1:6" x14ac:dyDescent="0.3">
      <c r="A4" s="1"/>
    </row>
    <row r="5" spans="1:6" x14ac:dyDescent="0.3">
      <c r="B5" s="3" t="s">
        <v>21</v>
      </c>
      <c r="C5" s="3" t="s">
        <v>22</v>
      </c>
    </row>
    <row r="6" spans="1:6" x14ac:dyDescent="0.3">
      <c r="A6" s="1" t="s">
        <v>0</v>
      </c>
      <c r="C6" s="4">
        <f>B7*B2</f>
        <v>153.61123599999999</v>
      </c>
      <c r="E6" s="1" t="s">
        <v>4</v>
      </c>
    </row>
    <row r="7" spans="1:6" x14ac:dyDescent="0.3">
      <c r="B7">
        <v>123.94</v>
      </c>
      <c r="F7">
        <v>1.0253000000000001</v>
      </c>
    </row>
    <row r="8" spans="1:6" x14ac:dyDescent="0.3">
      <c r="A8">
        <v>100</v>
      </c>
      <c r="C8" s="4">
        <f>B7*B3</f>
        <v>100.50294599999999</v>
      </c>
      <c r="E8">
        <v>1</v>
      </c>
    </row>
    <row r="9" spans="1:6" x14ac:dyDescent="0.3">
      <c r="B9">
        <v>81.09</v>
      </c>
      <c r="F9">
        <v>1.0253000000000001</v>
      </c>
    </row>
    <row r="10" spans="1:6" x14ac:dyDescent="0.3">
      <c r="C10" s="4">
        <f>B9*B3</f>
        <v>65.755881000000002</v>
      </c>
    </row>
    <row r="11" spans="1:6" x14ac:dyDescent="0.3">
      <c r="C11" s="4"/>
    </row>
    <row r="12" spans="1:6" x14ac:dyDescent="0.3">
      <c r="A12" s="1" t="s">
        <v>10</v>
      </c>
      <c r="E12" s="4">
        <f>MAX(C6-E1,0)</f>
        <v>43.611235999999991</v>
      </c>
    </row>
    <row r="13" spans="1:6" x14ac:dyDescent="0.3">
      <c r="B13" s="1" t="s">
        <v>7</v>
      </c>
      <c r="C13">
        <f>MAX(B7-E1,0)</f>
        <v>13.939999999999998</v>
      </c>
    </row>
    <row r="14" spans="1:6" x14ac:dyDescent="0.3">
      <c r="A14" s="1" t="s">
        <v>6</v>
      </c>
      <c r="B14" s="1"/>
      <c r="E14" s="4">
        <f>MAX(C8-E1,0)</f>
        <v>0</v>
      </c>
    </row>
    <row r="15" spans="1:6" x14ac:dyDescent="0.3">
      <c r="B15" s="1" t="s">
        <v>8</v>
      </c>
      <c r="C15">
        <f>MAX(B9-E1,0)</f>
        <v>0</v>
      </c>
    </row>
    <row r="16" spans="1:6" x14ac:dyDescent="0.3">
      <c r="E16" s="4">
        <f>MAX(C10-E1,0)</f>
        <v>0</v>
      </c>
    </row>
    <row r="18" spans="1:4" x14ac:dyDescent="0.3">
      <c r="A18" s="1" t="s">
        <v>9</v>
      </c>
    </row>
    <row r="19" spans="1:4" x14ac:dyDescent="0.3">
      <c r="A19" s="1" t="s">
        <v>12</v>
      </c>
      <c r="B19" s="1"/>
      <c r="D19">
        <f>(C13*D20+C15*(1-D20))/B1</f>
        <v>6.8027697389078492</v>
      </c>
    </row>
    <row r="20" spans="1:4" x14ac:dyDescent="0.3">
      <c r="A20" s="1" t="s">
        <v>11</v>
      </c>
      <c r="D20">
        <f>(B1-B3)/(B2-B3)</f>
        <v>0.50035005834305735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"/>
  <sheetViews>
    <sheetView tabSelected="1" topLeftCell="C57" zoomScale="90" zoomScaleNormal="90" workbookViewId="0">
      <selection activeCell="Y58" sqref="Y58"/>
    </sheetView>
  </sheetViews>
  <sheetFormatPr defaultRowHeight="16.2" x14ac:dyDescent="0.3"/>
  <cols>
    <col min="10" max="10" width="9.109375" customWidth="1"/>
  </cols>
  <sheetData>
    <row r="1" spans="1:27" x14ac:dyDescent="0.3">
      <c r="A1" s="1" t="s">
        <v>13</v>
      </c>
      <c r="B1">
        <v>1.0253000000000001</v>
      </c>
      <c r="D1" s="1" t="s">
        <v>14</v>
      </c>
      <c r="E1">
        <v>110</v>
      </c>
      <c r="G1" s="1" t="s">
        <v>15</v>
      </c>
      <c r="H1">
        <f>(B1-B3)/(B2-B3)</f>
        <v>0.50035005834305735</v>
      </c>
    </row>
    <row r="2" spans="1:27" x14ac:dyDescent="0.3">
      <c r="A2" s="1" t="s">
        <v>16</v>
      </c>
      <c r="B2">
        <v>1.2394000000000001</v>
      </c>
    </row>
    <row r="3" spans="1:27" x14ac:dyDescent="0.3">
      <c r="A3" s="1" t="s">
        <v>17</v>
      </c>
      <c r="B3">
        <v>0.81089999999999995</v>
      </c>
    </row>
    <row r="4" spans="1:27" x14ac:dyDescent="0.3">
      <c r="A4" s="1" t="s">
        <v>18</v>
      </c>
      <c r="P4" s="1" t="s">
        <v>18</v>
      </c>
    </row>
    <row r="5" spans="1:27" x14ac:dyDescent="0.3">
      <c r="A5" s="1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 s="1" t="s">
        <v>19</v>
      </c>
      <c r="P5" s="1">
        <v>0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  <c r="Z5">
        <v>10</v>
      </c>
      <c r="AA5" s="1" t="s">
        <v>26</v>
      </c>
    </row>
    <row r="6" spans="1:27" x14ac:dyDescent="0.3">
      <c r="A6" s="1"/>
      <c r="L6" s="1"/>
      <c r="P6" s="1"/>
      <c r="AA6" s="1"/>
    </row>
    <row r="7" spans="1:27" x14ac:dyDescent="0.3">
      <c r="K7">
        <f>J8*$B$2</f>
        <v>855.29300098904321</v>
      </c>
      <c r="L7">
        <f>MAX(K7-$E$1,0)</f>
        <v>745.29300098904321</v>
      </c>
      <c r="Z7">
        <f>Y8*$B$2</f>
        <v>855.29300098904321</v>
      </c>
      <c r="AA7">
        <f>MAX($E$1-Z7,0)</f>
        <v>0</v>
      </c>
    </row>
    <row r="8" spans="1:27" x14ac:dyDescent="0.3">
      <c r="J8">
        <f>I9*$B$2</f>
        <v>690.08633289417719</v>
      </c>
      <c r="Y8">
        <f>X9*$B$2</f>
        <v>690.08633289417719</v>
      </c>
    </row>
    <row r="9" spans="1:27" x14ac:dyDescent="0.3">
      <c r="I9">
        <f>H10*$B$2</f>
        <v>556.79065103612811</v>
      </c>
      <c r="K9">
        <f>J8*$B$3</f>
        <v>559.59100734388824</v>
      </c>
      <c r="L9">
        <f>MAX(K9-$E$1,0)</f>
        <v>449.59100734388824</v>
      </c>
      <c r="X9">
        <f>W10*$B$2</f>
        <v>556.79065103612811</v>
      </c>
      <c r="Z9">
        <f>Y8*$B$3</f>
        <v>559.59100734388824</v>
      </c>
      <c r="AA9">
        <f>MAX($E$1-Z9,0)</f>
        <v>0</v>
      </c>
    </row>
    <row r="10" spans="1:27" x14ac:dyDescent="0.3">
      <c r="H10">
        <f>G11*$B$2</f>
        <v>449.24209378419243</v>
      </c>
      <c r="J10">
        <f>I9*$B$3</f>
        <v>451.50153892519626</v>
      </c>
      <c r="W10">
        <f>V11*$B$2</f>
        <v>449.24209378419243</v>
      </c>
      <c r="Y10">
        <f>X9*$B$3</f>
        <v>451.50153892519626</v>
      </c>
    </row>
    <row r="11" spans="1:27" x14ac:dyDescent="0.3">
      <c r="G11">
        <f>F12*$B$2</f>
        <v>362.46739856720382</v>
      </c>
      <c r="I11">
        <f>H10*$B$3</f>
        <v>364.29041384960163</v>
      </c>
      <c r="K11">
        <f>J12*$B$2</f>
        <v>366.1225979144416</v>
      </c>
      <c r="L11">
        <f t="shared" ref="L8:L27" si="0">MAX(K11-$E$1,0)</f>
        <v>256.1225979144416</v>
      </c>
      <c r="V11">
        <f>U12*$B$2</f>
        <v>362.46739856720382</v>
      </c>
      <c r="X11">
        <f>W10*$B$3</f>
        <v>364.29041384960163</v>
      </c>
      <c r="Z11">
        <f>Y12*$B$2</f>
        <v>366.1225979144416</v>
      </c>
      <c r="AA11">
        <f>MAX($E$1-Z11,0)</f>
        <v>0</v>
      </c>
    </row>
    <row r="12" spans="1:27" x14ac:dyDescent="0.3">
      <c r="F12">
        <f>E13*$B$2</f>
        <v>292.45392816459884</v>
      </c>
      <c r="H12">
        <f>G11*$B$3</f>
        <v>293.92481349814557</v>
      </c>
      <c r="J12">
        <f>I13*$B$2</f>
        <v>295.40309659064189</v>
      </c>
      <c r="U12">
        <f>T13*$B$2</f>
        <v>292.45392816459884</v>
      </c>
      <c r="W12">
        <f>V11*$B$3</f>
        <v>293.92481349814557</v>
      </c>
      <c r="Y12">
        <f>X13*$B$2</f>
        <v>295.40309659064189</v>
      </c>
    </row>
    <row r="13" spans="1:27" x14ac:dyDescent="0.3">
      <c r="E13">
        <f>D14*$B$2</f>
        <v>235.964118254477</v>
      </c>
      <c r="G13">
        <f>F12*$B$3</f>
        <v>237.15089034867319</v>
      </c>
      <c r="I13">
        <f>H14*$B$2</f>
        <v>238.3436312656462</v>
      </c>
      <c r="K13">
        <f>J12*$B$3</f>
        <v>239.54237102535149</v>
      </c>
      <c r="L13">
        <f t="shared" si="0"/>
        <v>129.54237102535149</v>
      </c>
      <c r="T13">
        <f>S14*$B$2</f>
        <v>235.964118254477</v>
      </c>
      <c r="V13">
        <f>U12*$B$3</f>
        <v>237.15089034867319</v>
      </c>
      <c r="X13">
        <f>W14*$B$2</f>
        <v>238.3436312656462</v>
      </c>
      <c r="Z13">
        <f>Y12*$B$3</f>
        <v>239.54237102535149</v>
      </c>
      <c r="AA13">
        <f>MAX($E$1-Z13,0)</f>
        <v>0</v>
      </c>
    </row>
    <row r="14" spans="1:27" x14ac:dyDescent="0.3">
      <c r="D14">
        <f>C15*$B$2</f>
        <v>190.38576589840002</v>
      </c>
      <c r="F14">
        <f>E13*$B$3</f>
        <v>191.34330349255538</v>
      </c>
      <c r="H14">
        <f>G15*$B$2</f>
        <v>192.30565698373906</v>
      </c>
      <c r="J14">
        <f>I13*$B$3</f>
        <v>193.27285059331248</v>
      </c>
      <c r="S14">
        <f>R15*$B$2</f>
        <v>190.38576589840002</v>
      </c>
      <c r="U14">
        <f>T13*$B$3</f>
        <v>191.34330349255538</v>
      </c>
      <c r="W14">
        <f>V15*$B$2</f>
        <v>192.30565698373906</v>
      </c>
      <c r="Y14">
        <f>X13*$B$3</f>
        <v>193.27285059331248</v>
      </c>
    </row>
    <row r="15" spans="1:27" x14ac:dyDescent="0.3">
      <c r="C15">
        <f>B16*$B$2</f>
        <v>153.61123600000002</v>
      </c>
      <c r="E15">
        <f>D14*$B$3</f>
        <v>154.38381756701256</v>
      </c>
      <c r="G15">
        <f>F16*$B$2</f>
        <v>155.16028480211315</v>
      </c>
      <c r="I15">
        <f>H14*$B$3</f>
        <v>155.94065724811398</v>
      </c>
      <c r="K15">
        <f>J16*$B$2</f>
        <v>156.72495454611706</v>
      </c>
      <c r="L15">
        <f t="shared" si="0"/>
        <v>46.724954546117061</v>
      </c>
      <c r="R15">
        <f>Q16*$B$2</f>
        <v>153.61123600000002</v>
      </c>
      <c r="T15">
        <f>S14*$B$3</f>
        <v>154.38381756701256</v>
      </c>
      <c r="V15">
        <f>U16*$B$2</f>
        <v>155.16028480211315</v>
      </c>
      <c r="X15">
        <f>W14*$B$3</f>
        <v>155.94065724811398</v>
      </c>
      <c r="Z15">
        <f>Y16*$B$2</f>
        <v>156.72495454611706</v>
      </c>
      <c r="AA15">
        <f>MAX($E$1-Z15,0)</f>
        <v>0</v>
      </c>
    </row>
    <row r="16" spans="1:27" x14ac:dyDescent="0.3">
      <c r="B16">
        <f>A17*$B$2</f>
        <v>123.94000000000001</v>
      </c>
      <c r="D16">
        <f>C15*$B$3</f>
        <v>124.56335127240001</v>
      </c>
      <c r="F16">
        <f>E17*$B$2</f>
        <v>125.18983766509049</v>
      </c>
      <c r="H16">
        <f>G15*$B$3</f>
        <v>125.81947494603355</v>
      </c>
      <c r="J16">
        <f>I17*$B$2</f>
        <v>126.4522789624956</v>
      </c>
      <c r="Q16">
        <f>P17*$B$2</f>
        <v>123.94000000000001</v>
      </c>
      <c r="S16">
        <f>R15*$B$3</f>
        <v>124.56335127240001</v>
      </c>
      <c r="U16">
        <f>T17*$B$2</f>
        <v>125.18983766509049</v>
      </c>
      <c r="W16">
        <f>V15*$B$3</f>
        <v>125.81947494603355</v>
      </c>
      <c r="Y16">
        <f>X17*$B$2</f>
        <v>126.4522789624956</v>
      </c>
    </row>
    <row r="17" spans="1:27" x14ac:dyDescent="0.3">
      <c r="A17">
        <v>100</v>
      </c>
      <c r="C17">
        <f>B18*$B$2</f>
        <v>100.50294599999999</v>
      </c>
      <c r="E17">
        <f>D18*$B$2</f>
        <v>101.00842154678917</v>
      </c>
      <c r="G17">
        <f>F16*$B$3</f>
        <v>101.51643936262188</v>
      </c>
      <c r="I17">
        <f>H18*$B$2</f>
        <v>102.02701223373857</v>
      </c>
      <c r="K17">
        <f>J16*$B$3</f>
        <v>102.54015301068767</v>
      </c>
      <c r="L17">
        <f t="shared" si="0"/>
        <v>0</v>
      </c>
      <c r="P17">
        <v>100</v>
      </c>
      <c r="R17">
        <f>Q18*$B$2</f>
        <v>100.50294599999999</v>
      </c>
      <c r="T17">
        <f>S18*$B$2</f>
        <v>101.00842154678917</v>
      </c>
      <c r="V17">
        <f>U16*$B$3</f>
        <v>101.51643936262188</v>
      </c>
      <c r="X17">
        <f>W18*$B$2</f>
        <v>102.02701223373857</v>
      </c>
      <c r="Z17">
        <f>Y16*$B$3</f>
        <v>102.54015301068767</v>
      </c>
      <c r="AA17">
        <f>MAX($E$1-Z17,0)</f>
        <v>7.4598469893123251</v>
      </c>
    </row>
    <row r="18" spans="1:27" x14ac:dyDescent="0.3">
      <c r="B18">
        <f>A17*$B$3</f>
        <v>81.089999999999989</v>
      </c>
      <c r="D18">
        <f>C19*$B$2</f>
        <v>81.497838911399995</v>
      </c>
      <c r="F18">
        <f>E17*$B$3</f>
        <v>81.907729032291329</v>
      </c>
      <c r="H18">
        <f>G19*$B$2</f>
        <v>82.319680679150053</v>
      </c>
      <c r="J18">
        <f>I19*$B$2</f>
        <v>82.733704220338609</v>
      </c>
      <c r="Q18">
        <f>P17*$B$3</f>
        <v>81.089999999999989</v>
      </c>
      <c r="S18">
        <f>R19*$B$2</f>
        <v>81.497838911399995</v>
      </c>
      <c r="U18">
        <f>T17*$B$3</f>
        <v>81.907729032291329</v>
      </c>
      <c r="W18">
        <f>V19*$B$2</f>
        <v>82.319680679150053</v>
      </c>
      <c r="Y18">
        <f>X19*$B$2</f>
        <v>82.733704220338609</v>
      </c>
    </row>
    <row r="19" spans="1:27" x14ac:dyDescent="0.3">
      <c r="C19">
        <f>B18*$B$3</f>
        <v>65.755880999999988</v>
      </c>
      <c r="E19">
        <f>D18*$B$3</f>
        <v>66.086597573254252</v>
      </c>
      <c r="G19">
        <f>F20*$B$2</f>
        <v>66.418977472285022</v>
      </c>
      <c r="I19">
        <f>H18*$B$3</f>
        <v>66.753029062722774</v>
      </c>
      <c r="K19">
        <f>J18*$B$3</f>
        <v>67.088760752272577</v>
      </c>
      <c r="L19">
        <f t="shared" si="0"/>
        <v>0</v>
      </c>
      <c r="R19">
        <f>Q18*$B$3</f>
        <v>65.755880999999988</v>
      </c>
      <c r="T19">
        <f>S18*$B$3</f>
        <v>66.086597573254252</v>
      </c>
      <c r="V19">
        <f>U20*$B$2</f>
        <v>66.418977472285022</v>
      </c>
      <c r="X19">
        <f>W18*$B$3</f>
        <v>66.753029062722774</v>
      </c>
      <c r="Z19">
        <f>Y18*$B$3</f>
        <v>67.088760752272577</v>
      </c>
      <c r="AA19">
        <f>MAX($E$1-Z19,0)</f>
        <v>42.911239247727423</v>
      </c>
    </row>
    <row r="20" spans="1:27" x14ac:dyDescent="0.3">
      <c r="D20">
        <f>C19*$B$3</f>
        <v>53.321443902899986</v>
      </c>
      <c r="F20">
        <f>E19*$B$3</f>
        <v>53.589621972151868</v>
      </c>
      <c r="H20">
        <f>G19*$B$3</f>
        <v>53.85914883227592</v>
      </c>
      <c r="J20">
        <f>I19*$B$3</f>
        <v>54.130031266961893</v>
      </c>
      <c r="S20">
        <f>R19*$B$3</f>
        <v>53.321443902899986</v>
      </c>
      <c r="U20">
        <f>T19*$B$3</f>
        <v>53.589621972151868</v>
      </c>
      <c r="W20">
        <f>V19*$B$3</f>
        <v>53.85914883227592</v>
      </c>
      <c r="Y20">
        <f>X19*$B$3</f>
        <v>54.130031266961893</v>
      </c>
    </row>
    <row r="21" spans="1:27" x14ac:dyDescent="0.3">
      <c r="E21">
        <f>D20*$B$3</f>
        <v>43.238358860861595</v>
      </c>
      <c r="G21">
        <f>F20*$B$3</f>
        <v>43.45582445721795</v>
      </c>
      <c r="I21">
        <f>H20*$B$3</f>
        <v>43.674383788092541</v>
      </c>
      <c r="K21">
        <f>J20*$B$3</f>
        <v>43.894042354379394</v>
      </c>
      <c r="L21">
        <f t="shared" si="0"/>
        <v>0</v>
      </c>
      <c r="T21">
        <f>S20*$B$3</f>
        <v>43.238358860861595</v>
      </c>
      <c r="V21">
        <f>U20*$B$3</f>
        <v>43.45582445721795</v>
      </c>
      <c r="X21">
        <f>W20*$B$3</f>
        <v>43.674383788092541</v>
      </c>
      <c r="Z21">
        <f>Y20*$B$3</f>
        <v>43.894042354379394</v>
      </c>
      <c r="AA21">
        <f>MAX($E$1-Z21,0)</f>
        <v>66.105957645620606</v>
      </c>
    </row>
    <row r="22" spans="1:27" x14ac:dyDescent="0.3">
      <c r="F22">
        <f>E21*$B$3</f>
        <v>35.061985200272666</v>
      </c>
      <c r="H22">
        <f>G23*$B$2</f>
        <v>35.238328052358028</v>
      </c>
      <c r="J22">
        <f>I23*$B$2</f>
        <v>35.415557813764238</v>
      </c>
      <c r="U22">
        <f>T21*$B$3</f>
        <v>35.061985200272666</v>
      </c>
      <c r="W22">
        <f>V23*$B$2</f>
        <v>35.238328052358028</v>
      </c>
      <c r="Y22">
        <f>X23*$B$2</f>
        <v>35.415557813764238</v>
      </c>
    </row>
    <row r="23" spans="1:27" x14ac:dyDescent="0.3">
      <c r="G23">
        <f>F22*$B$3</f>
        <v>28.431763798901102</v>
      </c>
      <c r="I23">
        <f>H22*$B$3</f>
        <v>28.574760217657122</v>
      </c>
      <c r="K23">
        <f>J22*$B$3</f>
        <v>28.718475831181419</v>
      </c>
      <c r="L23">
        <f t="shared" si="0"/>
        <v>0</v>
      </c>
      <c r="V23">
        <f>U22*$B$3</f>
        <v>28.431763798901102</v>
      </c>
      <c r="X23">
        <f>W22*$B$3</f>
        <v>28.574760217657122</v>
      </c>
      <c r="Z23">
        <f>Y22*$B$3</f>
        <v>28.718475831181419</v>
      </c>
      <c r="AA23">
        <f>MAX($E$1-Z23,0)</f>
        <v>81.281524168818578</v>
      </c>
    </row>
    <row r="24" spans="1:27" x14ac:dyDescent="0.3">
      <c r="H24">
        <f>G23*$B$3</f>
        <v>23.055317264528902</v>
      </c>
      <c r="J24">
        <f>I23*$B$3</f>
        <v>23.171273060498159</v>
      </c>
      <c r="W24">
        <f>V23*$B$3</f>
        <v>23.055317264528902</v>
      </c>
      <c r="Y24">
        <f>X23*$B$3</f>
        <v>23.171273060498159</v>
      </c>
    </row>
    <row r="25" spans="1:27" x14ac:dyDescent="0.3">
      <c r="I25">
        <f>H24*$B$3</f>
        <v>18.695556769806487</v>
      </c>
      <c r="K25">
        <f>J26*$B$2</f>
        <v>18.789585324757958</v>
      </c>
      <c r="L25">
        <f t="shared" si="0"/>
        <v>0</v>
      </c>
      <c r="X25">
        <f>W24*$B$3</f>
        <v>18.695556769806487</v>
      </c>
      <c r="Z25">
        <f>Y26*$B$2</f>
        <v>18.789585324757958</v>
      </c>
      <c r="AA25">
        <f>MAX($E$1-Z25,0)</f>
        <v>91.210414675242049</v>
      </c>
    </row>
    <row r="26" spans="1:27" x14ac:dyDescent="0.3">
      <c r="J26">
        <f>I25*$B$3</f>
        <v>15.160226984636079</v>
      </c>
      <c r="Y26">
        <f>X25*$B$3</f>
        <v>15.160226984636079</v>
      </c>
    </row>
    <row r="27" spans="1:27" x14ac:dyDescent="0.3">
      <c r="K27">
        <f>J26*$B$3</f>
        <v>12.293428061841396</v>
      </c>
      <c r="L27">
        <f t="shared" si="0"/>
        <v>0</v>
      </c>
      <c r="Z27">
        <f>Y26*$B$3</f>
        <v>12.293428061841396</v>
      </c>
      <c r="AA27">
        <f>MAX($E$1-Z27,0)</f>
        <v>97.706571938158604</v>
      </c>
    </row>
    <row r="29" spans="1:27" x14ac:dyDescent="0.3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P29">
        <v>0</v>
      </c>
      <c r="Q29">
        <v>1</v>
      </c>
      <c r="R29">
        <v>2</v>
      </c>
      <c r="S29">
        <v>3</v>
      </c>
      <c r="T29">
        <v>4</v>
      </c>
      <c r="U29">
        <v>5</v>
      </c>
      <c r="V29">
        <v>6</v>
      </c>
      <c r="W29">
        <v>7</v>
      </c>
      <c r="X29">
        <v>8</v>
      </c>
      <c r="Y29">
        <v>9</v>
      </c>
      <c r="Z29">
        <v>10</v>
      </c>
    </row>
    <row r="30" spans="1:27" x14ac:dyDescent="0.3">
      <c r="K30">
        <v>745.29300098904321</v>
      </c>
      <c r="Z30">
        <v>0</v>
      </c>
    </row>
    <row r="31" spans="1:27" x14ac:dyDescent="0.3">
      <c r="J31" s="1">
        <f>1/$B$1*($H$1*K30+(1-$H$1)*K32)</f>
        <v>582.80066040807549</v>
      </c>
      <c r="Y31" s="1">
        <f>1/$B$1*($H$1*Z30+(1-$H$1)*Z32)</f>
        <v>0</v>
      </c>
    </row>
    <row r="32" spans="1:27" x14ac:dyDescent="0.3">
      <c r="I32" s="1">
        <f>1/$B$1*($H$1*J31+(1-$H$1)*J33)</f>
        <v>452.15232811980934</v>
      </c>
      <c r="J32" s="2">
        <f>MAX(J8-$E$1,0)</f>
        <v>580.08633289417719</v>
      </c>
      <c r="K32">
        <v>449.59100734388824</v>
      </c>
      <c r="X32" s="1">
        <f>1/$B$1*($H$1*Y31+(1-$H$1)*Y33)</f>
        <v>0</v>
      </c>
      <c r="Y32" s="2">
        <f>MAX($E$1-Y8,0)</f>
        <v>0</v>
      </c>
      <c r="Z32">
        <v>0</v>
      </c>
    </row>
    <row r="33" spans="1:26" x14ac:dyDescent="0.3">
      <c r="H33" s="1">
        <f>1/$B$1*($H$1*I32+(1-$H$1)*I34)</f>
        <v>347.18579522150947</v>
      </c>
      <c r="I33" s="2">
        <f>MAX(I9-$E$1,0)</f>
        <v>446.79065103612811</v>
      </c>
      <c r="J33" s="1">
        <f>1/$B$1*($H$1*K32+(1-$H$1)*K34)</f>
        <v>344.21586643909461</v>
      </c>
      <c r="W33" s="1">
        <f>1/$B$1*($H$1*X32+(1-$H$1)*X34)</f>
        <v>0</v>
      </c>
      <c r="X33" s="2">
        <f>MAX($E$1-X9,0)</f>
        <v>0</v>
      </c>
      <c r="Y33" s="1">
        <f>1/$B$1*($H$1*Z32+(1-$H$1)*Z34)</f>
        <v>0</v>
      </c>
    </row>
    <row r="34" spans="1:26" x14ac:dyDescent="0.3">
      <c r="G34" s="1">
        <f>1/$B$1*($H$1*H33+(1-$H$1)*H35)</f>
        <v>262.92941108775102</v>
      </c>
      <c r="H34" s="2">
        <f>MAX(H10-$E$1,0)</f>
        <v>339.24209378419243</v>
      </c>
      <c r="I34" s="1">
        <f>1/$B$1*($H$1*J33+(1-$H$1)*J35)</f>
        <v>259.65209093328281</v>
      </c>
      <c r="J34" s="2">
        <f>MAX(J10-$E$1,0)</f>
        <v>341.50153892519626</v>
      </c>
      <c r="K34">
        <v>256.1225979144416</v>
      </c>
      <c r="V34" s="1">
        <f>1/$B$1*($H$1*W33+(1-$H$1)*W35)</f>
        <v>0</v>
      </c>
      <c r="W34" s="2">
        <f>MAX($E$1-W10,0)</f>
        <v>0</v>
      </c>
      <c r="X34" s="1">
        <f>1/$B$1*($H$1*Y33+(1-$H$1)*Y35)</f>
        <v>0</v>
      </c>
      <c r="Y34" s="2">
        <f>MAX($E$1-Y10,0)</f>
        <v>0</v>
      </c>
      <c r="Z34">
        <v>0</v>
      </c>
    </row>
    <row r="35" spans="1:26" x14ac:dyDescent="0.3">
      <c r="F35" s="1">
        <f>1/$B$1*($H$1*G34+(1-$H$1)*G36)</f>
        <v>195.57713449580666</v>
      </c>
      <c r="G35" s="2">
        <f>MAX(G11-$E$1,0)</f>
        <v>252.46739856720382</v>
      </c>
      <c r="H35" s="1">
        <f>1/$B$1*($H$1*I34+(1-$H$1)*I36)</f>
        <v>191.86851493546266</v>
      </c>
      <c r="I35" s="2">
        <f>MAX(I11-$E$1,0)</f>
        <v>254.29041384960163</v>
      </c>
      <c r="J35" s="1">
        <f>1/$B$1*($H$1*K34+(1-$H$1)*K36)</f>
        <v>188.11742410454025</v>
      </c>
      <c r="U35" s="1">
        <f>1/$B$1*($H$1*V34+(1-$H$1)*V36)</f>
        <v>0.20502382799196275</v>
      </c>
      <c r="V35" s="2">
        <f>MAX($E$1-V11,0)</f>
        <v>0</v>
      </c>
      <c r="W35" s="1">
        <f>1/$B$1*($H$1*X34+(1-$H$1)*X36)</f>
        <v>0</v>
      </c>
      <c r="X35" s="2">
        <f>MAX($E$1-X11,0)</f>
        <v>0</v>
      </c>
      <c r="Y35" s="1">
        <f>1/$B$1*($H$1*Z34+(1-$H$1)*Z36)</f>
        <v>0</v>
      </c>
    </row>
    <row r="36" spans="1:26" x14ac:dyDescent="0.3">
      <c r="E36" s="1">
        <f>1/$B$1*($H$1*F35+(1-$H$1)*F37)</f>
        <v>142.452902529971</v>
      </c>
      <c r="F36" s="2">
        <f>MAX(F12-$E$1,0)</f>
        <v>182.45392816459884</v>
      </c>
      <c r="G36" s="1">
        <f>1/$B$1*($H$1*H35+(1-$H$1)*H37)</f>
        <v>138.03361928148109</v>
      </c>
      <c r="H36" s="2">
        <f>MAX(H12-$E$1,0)</f>
        <v>183.92481349814557</v>
      </c>
      <c r="I36" s="1">
        <f>1/$B$1*($H$1*J35+(1-$H$1)*J37)</f>
        <v>133.7053083493274</v>
      </c>
      <c r="J36" s="2">
        <f>MAX(J12-$E$1,0)</f>
        <v>185.40309659064189</v>
      </c>
      <c r="K36">
        <v>129.54237102535149</v>
      </c>
      <c r="T36" s="1">
        <f>1/$B$1*($H$1*U35+(1-$H$1)*U37)</f>
        <v>1.175039514725523</v>
      </c>
      <c r="U36" s="2">
        <f>MAX($E$1-U12,0)</f>
        <v>0</v>
      </c>
      <c r="V36" s="1">
        <f>1/$B$1*($H$1*W35+(1-$H$1)*W37)</f>
        <v>0.42071641226066486</v>
      </c>
      <c r="W36" s="2">
        <f>MAX($E$1-W12,0)</f>
        <v>0</v>
      </c>
      <c r="X36" s="1">
        <f>1/$B$1*($H$1*Y35+(1-$H$1)*Y37)</f>
        <v>0</v>
      </c>
      <c r="Y36" s="2">
        <f>MAX($E$1-Y12,0)</f>
        <v>0</v>
      </c>
      <c r="Z36">
        <v>0</v>
      </c>
    </row>
    <row r="37" spans="1:26" x14ac:dyDescent="0.3">
      <c r="D37" s="1">
        <f>1/$B$1*($H$1*E36+(1-$H$1)*E38)</f>
        <v>101.45604520237376</v>
      </c>
      <c r="E37" s="2">
        <f>MAX(E13-$E$1,0)</f>
        <v>125.964118254477</v>
      </c>
      <c r="F37" s="1">
        <f>1/$B$1*($H$1*G36+(1-$H$1)*G38)</f>
        <v>96.467399052611682</v>
      </c>
      <c r="G37" s="2">
        <f>MAX(G13-$E$1,0)</f>
        <v>127.15089034867319</v>
      </c>
      <c r="H37" s="1">
        <f>1/$B$1*($H$1*I36+(1-$H$1)*I38)</f>
        <v>91.11268392462847</v>
      </c>
      <c r="I37" s="2">
        <f>MAX(I13-$E$1,0)</f>
        <v>128.3436312656462</v>
      </c>
      <c r="J37" s="1">
        <f>1/$B$1*($H$1*K36+(1-$H$1)*K38)</f>
        <v>85.987178107210838</v>
      </c>
      <c r="S37" s="1">
        <f>1/$B$1*($H$1*T36+(1-$H$1)*T38)</f>
        <v>3.4200844724429973</v>
      </c>
      <c r="T37" s="2">
        <f>MAX($E$1-T13,0)</f>
        <v>0</v>
      </c>
      <c r="U37" s="1">
        <f>1/$B$1*($H$1*V36+(1-$H$1)*V38)</f>
        <v>2.2059130568403789</v>
      </c>
      <c r="V37" s="2">
        <f>MAX($E$1-V13,0)</f>
        <v>0</v>
      </c>
      <c r="W37" s="1">
        <f>1/$B$1*($H$1*X36+(1-$H$1)*X38)</f>
        <v>0.86332550357231885</v>
      </c>
      <c r="X37" s="2">
        <f>MAX($E$1-X13,0)</f>
        <v>0</v>
      </c>
      <c r="Y37" s="1">
        <f>1/$B$1*($H$1*Z36+(1-$H$1)*Z38)</f>
        <v>0</v>
      </c>
    </row>
    <row r="38" spans="1:26" x14ac:dyDescent="0.3">
      <c r="C38" s="1">
        <f>1/$B$1*($H$1*D37+(1-$H$1)*D39)</f>
        <v>70.649873253921598</v>
      </c>
      <c r="D38" s="2">
        <f>MAX(D14-$E$1,0)</f>
        <v>80.385765898400024</v>
      </c>
      <c r="E38" s="1">
        <f>1/$B$1*($H$1*F37+(1-$H$1)*F39)</f>
        <v>65.539015066009213</v>
      </c>
      <c r="F38" s="2">
        <f>MAX(F14-$E$1,0)</f>
        <v>81.343303492555378</v>
      </c>
      <c r="G38" s="1">
        <f>1/$B$1*($H$1*H37+(1-$H$1)*H39)</f>
        <v>59.727605869191372</v>
      </c>
      <c r="H38" s="2">
        <f>MAX(H14-$E$1,0)</f>
        <v>82.305656983739055</v>
      </c>
      <c r="I38" s="1">
        <f>1/$B$1*($H$1*J37+(1-$H$1)*J39)</f>
        <v>53.073909919049967</v>
      </c>
      <c r="J38" s="2">
        <f>MAX(J14-$E$1,0)</f>
        <v>83.272850593312484</v>
      </c>
      <c r="K38">
        <v>46.724954546117061</v>
      </c>
      <c r="R38" s="1">
        <f>1/$B$1*($H$1*S37+(1-$H$1)*S39)</f>
        <v>7.1096459035550996</v>
      </c>
      <c r="S38" s="2">
        <f>MAX($E$1-S14,0)</f>
        <v>0</v>
      </c>
      <c r="T38" s="1">
        <f>1/$B$1*($H$1*U37+(1-$H$1)*U39)</f>
        <v>5.8414527382281687</v>
      </c>
      <c r="U38" s="2">
        <f>MAX($E$1-U14,0)</f>
        <v>0</v>
      </c>
      <c r="V38" s="1">
        <f>1/$B$1*($H$1*W37+(1-$H$1)*W39)</f>
        <v>4.1053085465309458</v>
      </c>
      <c r="W38" s="2">
        <f>MAX($E$1-W14,0)</f>
        <v>0</v>
      </c>
      <c r="X38" s="1">
        <f>1/$B$1*($H$1*Y37+(1-$H$1)*Y39)</f>
        <v>1.7715755872547476</v>
      </c>
      <c r="Y38" s="2">
        <f>MAX($E$1-Y14,0)</f>
        <v>0</v>
      </c>
      <c r="Z38">
        <v>0</v>
      </c>
    </row>
    <row r="39" spans="1:26" x14ac:dyDescent="0.3">
      <c r="B39" s="1">
        <f>1/$B$1*($H$1*C38+(1-$H$1)*C40)</f>
        <v>48.143172041250224</v>
      </c>
      <c r="C39" s="2">
        <f>MAX(C15-$E$1,0)</f>
        <v>43.611236000000019</v>
      </c>
      <c r="D39" s="1">
        <f>1/$B$1*($H$1*E38+(1-$H$1)*E40)</f>
        <v>43.377923429966813</v>
      </c>
      <c r="E39" s="2">
        <f>MAX(E15-$E$1,0)</f>
        <v>44.383817567012557</v>
      </c>
      <c r="F39" s="1">
        <f>1/$B$1*($H$1*G38+(1-$H$1)*G40)</f>
        <v>37.885891350706977</v>
      </c>
      <c r="G39" s="2">
        <f>MAX(G15-$E$1,0)</f>
        <v>45.160284802113154</v>
      </c>
      <c r="H39" s="1">
        <f>1/$B$1*($H$1*I38+(1-$H$1)*I40)</f>
        <v>31.322884834733077</v>
      </c>
      <c r="I39" s="2">
        <f>MAX(I15-$E$1,0)</f>
        <v>45.940657248113979</v>
      </c>
      <c r="J39" s="1">
        <f>1/$B$1*($H$1*K38+(1-$H$1)*K40)</f>
        <v>22.801944536454084</v>
      </c>
      <c r="Q39" s="1">
        <f>1/$B$1*($H$1*R38+(1-$H$1)*R40)</f>
        <v>12.051615081953914</v>
      </c>
      <c r="R39" s="2">
        <f>MAX($E$1-R15,0)</f>
        <v>0</v>
      </c>
      <c r="S39" s="1">
        <f>1/$B$1*($H$1*T38+(1-$H$1)*T40)</f>
        <v>11.164377326036051</v>
      </c>
      <c r="T39" s="2">
        <f>MAX($E$1-T15,0)</f>
        <v>0</v>
      </c>
      <c r="U39" s="1">
        <f>1/$B$1*($H$1*V38+(1-$H$1)*V40)</f>
        <v>9.7778711824005722</v>
      </c>
      <c r="V39" s="2">
        <f>MAX($E$1-V15,0)</f>
        <v>0</v>
      </c>
      <c r="W39" s="1">
        <f>1/$B$1*($H$1*X38+(1-$H$1)*X40)</f>
        <v>7.5597084513824155</v>
      </c>
      <c r="X39" s="2">
        <f>MAX($E$1-X15,0)</f>
        <v>0</v>
      </c>
      <c r="Y39" s="1">
        <f>1/$B$1*($H$1*Z38+(1-$H$1)*Z40)</f>
        <v>3.6353380600601017</v>
      </c>
    </row>
    <row r="40" spans="1:26" x14ac:dyDescent="0.3">
      <c r="A40" s="1">
        <f>1/$B$1*($H$1*B39+(1-$H$1)*B41)</f>
        <v>32.145704248922925</v>
      </c>
      <c r="B40" s="2">
        <f>MAX(B16-$E$1,0)</f>
        <v>13.940000000000012</v>
      </c>
      <c r="C40" s="1">
        <f>1/$B$1*($H$1*D39+(1-$H$1)*D41)</f>
        <v>28.042685330652606</v>
      </c>
      <c r="D40" s="2">
        <f>MAX(D16-$E$1,0)</f>
        <v>14.563351272400013</v>
      </c>
      <c r="E40" s="1">
        <f>1/$B$1*($H$1*F39+(1-$H$1)*F41)</f>
        <v>23.382240057864756</v>
      </c>
      <c r="F40" s="2">
        <f>MAX(F16-$E$1,0)</f>
        <v>15.189837665090494</v>
      </c>
      <c r="G40" s="1">
        <f>1/$B$1*($H$1*H39+(1-$H$1)*H41)</f>
        <v>17.931941092250774</v>
      </c>
      <c r="H40" s="2">
        <f>MAX(H16-$E$1,0)</f>
        <v>15.819474946033552</v>
      </c>
      <c r="I40" s="1">
        <f>1/$B$1*($H$1*J39+(1-$H$1)*J41)</f>
        <v>11.127430292743545</v>
      </c>
      <c r="J40" s="2">
        <f>MAX(J16-$E$1,0)</f>
        <v>16.452278962495598</v>
      </c>
      <c r="K40">
        <v>0</v>
      </c>
      <c r="P40" s="1">
        <f>1/$B$1*($H$1*Q39+(1-$H$1)*Q41)</f>
        <v>17.82642505327647</v>
      </c>
      <c r="Q40" s="2">
        <f>MAX($E$1-Q16,0)</f>
        <v>0</v>
      </c>
      <c r="R40" s="1">
        <f>1/$B$1*($H$1*S39+(1-$H$1)*S41)</f>
        <v>17.61074798028611</v>
      </c>
      <c r="S40" s="2">
        <f>MAX($E$1-S16,0)</f>
        <v>0</v>
      </c>
      <c r="T40" s="1">
        <f>1/$B$1*($H$1*U39+(1-$H$1)*U41)</f>
        <v>17.060073750307112</v>
      </c>
      <c r="U40" s="2">
        <f>MAX($E$1-U16,0)</f>
        <v>0</v>
      </c>
      <c r="V40" s="1">
        <f>1/$B$1*($H$1*W39+(1-$H$1)*W41)</f>
        <v>15.953489209081624</v>
      </c>
      <c r="W40" s="2">
        <f>MAX($E$1-W16,0)</f>
        <v>0</v>
      </c>
      <c r="X40" s="1">
        <f>1/$B$1*($H$1*Y39+(1-$H$1)*Y41)</f>
        <v>13.738740975323715</v>
      </c>
      <c r="Y40" s="2">
        <f>MAX($E$1-Y16,0)</f>
        <v>0</v>
      </c>
      <c r="Z40">
        <v>7.4598469893123251</v>
      </c>
    </row>
    <row r="41" spans="1:26" x14ac:dyDescent="0.3">
      <c r="A41" s="2">
        <f>MAX(A17-$E$1,0)</f>
        <v>0</v>
      </c>
      <c r="B41" s="1">
        <f>1/$B$1*($H$1*C40+(1-$H$1)*C42)</f>
        <v>17.753532798071983</v>
      </c>
      <c r="C41" s="2">
        <f>MAX(C17-$E$1,0)</f>
        <v>0</v>
      </c>
      <c r="D41" s="1">
        <f>1/$B$1*($H$1*E40+(1-$H$1)*E42)</f>
        <v>14.105913286331749</v>
      </c>
      <c r="E41" s="2">
        <f>MAX(E17-$E$1,0)</f>
        <v>0</v>
      </c>
      <c r="F41" s="1">
        <f>1/$B$1*($H$1*G40+(1-$H$1)*G42)</f>
        <v>10.04223630445019</v>
      </c>
      <c r="G41" s="2">
        <f>MAX(G17-$E$1,0)</f>
        <v>0</v>
      </c>
      <c r="H41" s="1">
        <f>1/$B$1*($H$1*I40+(1-$H$1)*I42)</f>
        <v>5.430225686318674</v>
      </c>
      <c r="I41" s="2">
        <f>MAX(I17-$E$1,0)</f>
        <v>0</v>
      </c>
      <c r="J41" s="1">
        <f>1/$B$1*($H$1*K40+(1-$H$1)*K42)</f>
        <v>0</v>
      </c>
      <c r="P41" s="2">
        <f>MAX($E$1-P17,0)</f>
        <v>10</v>
      </c>
      <c r="Q41" s="1">
        <f>1/$B$1*($H$1*R40+(1-$H$1)*R42)</f>
        <v>24.51197583877568</v>
      </c>
      <c r="R41" s="2">
        <f>MAX($E$1-R17,0)</f>
        <v>9.4970540000000057</v>
      </c>
      <c r="S41" s="1">
        <f>1/$B$1*($H$1*T40+(1-$H$1)*T42)</f>
        <v>24.957879543400988</v>
      </c>
      <c r="T41" s="2">
        <f>MAX($E$1-T17,0)</f>
        <v>8.9915784532108347</v>
      </c>
      <c r="U41" s="1">
        <f>1/$B$1*($H$1*V40+(1-$H$1)*V42)</f>
        <v>25.216324768942943</v>
      </c>
      <c r="V41" s="2">
        <f>MAX($E$1-V17,0)</f>
        <v>8.4835606373781189</v>
      </c>
      <c r="W41" s="1">
        <f>1/$B$1*($H$1*X40+(1-$H$1)*X42)</f>
        <v>25.166843569851483</v>
      </c>
      <c r="X41" s="2">
        <f>MAX($E$1-X17,0)</f>
        <v>7.9729877662614257</v>
      </c>
      <c r="Y41" s="1">
        <f>1/$B$1*($H$1*Z40+(1-$H$1)*Z42)</f>
        <v>24.551968265763012</v>
      </c>
    </row>
    <row r="42" spans="1:26" x14ac:dyDescent="0.3">
      <c r="A42" s="1"/>
      <c r="B42" s="2">
        <f>MAX(B18-$E$1,0)</f>
        <v>0</v>
      </c>
      <c r="C42" s="1">
        <f>1/$B$1*($H$1*D41+(1-$H$1)*D43)</f>
        <v>8.3489210921180028</v>
      </c>
      <c r="D42" s="2">
        <f>MAX(D18-$E$1,0)</f>
        <v>0</v>
      </c>
      <c r="E42" s="1">
        <f>1/$B$1*($H$1*F41+(1-$H$1)*F43)</f>
        <v>5.530847669405591</v>
      </c>
      <c r="F42" s="2">
        <f>MAX(F18-$E$1,0)</f>
        <v>0</v>
      </c>
      <c r="G42" s="1">
        <f>1/$B$1*($H$1*H41+(1-$H$1)*H43)</f>
        <v>2.6499695103535719</v>
      </c>
      <c r="H42" s="2">
        <f>MAX(H18-$E$1,0)</f>
        <v>0</v>
      </c>
      <c r="I42" s="1">
        <f>1/$B$1*($H$1*J41+(1-$H$1)*J43)</f>
        <v>0</v>
      </c>
      <c r="J42" s="2">
        <f>MAX(J18-$E$1,0)</f>
        <v>0</v>
      </c>
      <c r="K42">
        <v>0</v>
      </c>
      <c r="P42" s="1"/>
      <c r="Q42" s="2">
        <f>MAX($E$1-Q18,0)</f>
        <v>28.910000000000011</v>
      </c>
      <c r="R42" s="1">
        <f>1/$B$1*($H$1*S41+(1-$H$1)*S43)</f>
        <v>32.664048741751508</v>
      </c>
      <c r="S42" s="2">
        <f>MAX($E$1-S18,0)</f>
        <v>28.502161088600005</v>
      </c>
      <c r="T42" s="1">
        <f>1/$B$1*($H$1*U41+(1-$H$1)*U43)</f>
        <v>34.13050533538285</v>
      </c>
      <c r="U42" s="2">
        <f>MAX($E$1-U18,0)</f>
        <v>28.092270967708671</v>
      </c>
      <c r="V42" s="1">
        <f>1/$B$1*($H$1*W41+(1-$H$1)*W43)</f>
        <v>35.768979517521259</v>
      </c>
      <c r="W42" s="2">
        <f>MAX($E$1-W18,0)</f>
        <v>27.680319320849947</v>
      </c>
      <c r="X42" s="1">
        <f>1/$B$1*($H$1*Y41+(1-$H$1)*Y43)</f>
        <v>37.885293853595975</v>
      </c>
      <c r="Y42" s="2">
        <f>MAX($E$1-Y18,0)</f>
        <v>27.266295779661391</v>
      </c>
      <c r="Z42">
        <v>42.911239247727423</v>
      </c>
    </row>
    <row r="43" spans="1:26" x14ac:dyDescent="0.3">
      <c r="A43" s="2"/>
      <c r="B43" s="1"/>
      <c r="C43" s="2">
        <f>MAX(C19-$E$1,0)</f>
        <v>0</v>
      </c>
      <c r="D43" s="1">
        <f>1/$B$1*($H$1*E42+(1-$H$1)*E44)</f>
        <v>3.0066135001809577</v>
      </c>
      <c r="E43" s="2">
        <f>MAX(E19-$E$1,0)</f>
        <v>0</v>
      </c>
      <c r="F43" s="1">
        <f>1/$B$1*($H$1*G42+(1-$H$1)*G44)</f>
        <v>1.2931945763315447</v>
      </c>
      <c r="G43" s="2">
        <f>MAX(G19-$E$1,0)</f>
        <v>0</v>
      </c>
      <c r="H43" s="1">
        <f>1/$B$1*($H$1*I42+(1-$H$1)*I44)</f>
        <v>0</v>
      </c>
      <c r="I43" s="2">
        <f>MAX(I19-$E$1,0)</f>
        <v>0</v>
      </c>
      <c r="J43" s="1">
        <f>1/$B$1*($H$1*K42+(1-$H$1)*K44)</f>
        <v>0</v>
      </c>
      <c r="P43" s="2"/>
      <c r="Q43" s="1"/>
      <c r="R43" s="2">
        <f>MAX($E$1-R19,0)</f>
        <v>44.244119000000012</v>
      </c>
      <c r="S43" s="1">
        <f>1/$B$1*($H$1*T42+(1-$H$1)*T44)</f>
        <v>42.034974765750192</v>
      </c>
      <c r="T43" s="2">
        <f>MAX($E$1-T19,0)</f>
        <v>43.913402426745748</v>
      </c>
      <c r="U43" s="1">
        <f>1/$B$1*($H$1*V42+(1-$H$1)*V44)</f>
        <v>44.785390100963745</v>
      </c>
      <c r="V43" s="2">
        <f>MAX($E$1-V19,0)</f>
        <v>43.581022527714978</v>
      </c>
      <c r="W43" s="1">
        <f>1/$B$1*($H$1*X42+(1-$H$1)*X44)</f>
        <v>48.197149730406949</v>
      </c>
      <c r="X43" s="2">
        <f>MAX($E$1-X19,0)</f>
        <v>43.246970937277226</v>
      </c>
      <c r="Y43" s="1">
        <f>1/$B$1*($H$1*Z42+(1-$H$1)*Z44)</f>
        <v>53.155641219139731</v>
      </c>
    </row>
    <row r="44" spans="1:26" x14ac:dyDescent="0.3">
      <c r="A44" s="1"/>
      <c r="B44" s="2"/>
      <c r="C44" s="1"/>
      <c r="D44" s="2">
        <f>MAX(D20-$E$1,0)</f>
        <v>0</v>
      </c>
      <c r="E44" s="1">
        <f>1/$B$1*($H$1*F43+(1-$H$1)*F45)</f>
        <v>0.63108356745968364</v>
      </c>
      <c r="F44" s="2">
        <f>MAX(F20-$E$1,0)</f>
        <v>0</v>
      </c>
      <c r="G44" s="1">
        <f>1/$B$1*($H$1*H43+(1-$H$1)*H45)</f>
        <v>0</v>
      </c>
      <c r="H44" s="2">
        <f>MAX(H20-$E$1,0)</f>
        <v>0</v>
      </c>
      <c r="I44" s="1">
        <f>1/$B$1*($H$1*J43+(1-$H$1)*J45)</f>
        <v>0</v>
      </c>
      <c r="J44" s="2">
        <f>MAX(J20-$E$1,0)</f>
        <v>0</v>
      </c>
      <c r="K44">
        <v>0</v>
      </c>
      <c r="P44" s="1"/>
      <c r="Q44" s="2"/>
      <c r="R44" s="1"/>
      <c r="S44" s="2">
        <f>MAX($E$1-S20,0)</f>
        <v>56.678556097100014</v>
      </c>
      <c r="T44" s="1">
        <f>1/$B$1*($H$1*U43+(1-$H$1)*U45)</f>
        <v>52.078979945829587</v>
      </c>
      <c r="U44" s="2">
        <f>MAX($E$1-U20,0)</f>
        <v>56.410378027848132</v>
      </c>
      <c r="V44" s="1">
        <f>1/$B$1*($H$1*W43+(1-$H$1)*W45)</f>
        <v>56.082163022234766</v>
      </c>
      <c r="W44" s="2">
        <f>MAX($E$1-W20,0)</f>
        <v>56.14085116772408</v>
      </c>
      <c r="X44" s="1">
        <f>1/$B$1*($H$1*Y43+(1-$H$1)*Y45)</f>
        <v>60.963939128226215</v>
      </c>
      <c r="Y44" s="2">
        <f>MAX($E$1-Y20,0)</f>
        <v>55.869968733038107</v>
      </c>
      <c r="Z44">
        <v>66.105957645620606</v>
      </c>
    </row>
    <row r="45" spans="1:26" x14ac:dyDescent="0.3">
      <c r="A45" s="5" t="s">
        <v>23</v>
      </c>
      <c r="B45" s="6"/>
      <c r="C45" s="6"/>
      <c r="D45" s="6"/>
      <c r="E45" s="2">
        <f>MAX(E21-$E$1,0)</f>
        <v>0</v>
      </c>
      <c r="F45" s="1">
        <f>1/$B$1*($H$1*G44+(1-$H$1)*G46)</f>
        <v>0</v>
      </c>
      <c r="G45" s="2">
        <f>MAX(G21-$E$1,0)</f>
        <v>0</v>
      </c>
      <c r="H45" s="1">
        <f>1/$B$1*($H$1*I44+(1-$H$1)*I46)</f>
        <v>0</v>
      </c>
      <c r="I45" s="2">
        <f>MAX(I21-$E$1,0)</f>
        <v>0</v>
      </c>
      <c r="J45" s="1">
        <f>1/$B$1*($H$1*K44+(1-$H$1)*K46)</f>
        <v>0</v>
      </c>
      <c r="P45" s="5" t="s">
        <v>27</v>
      </c>
      <c r="Q45" s="6"/>
      <c r="R45" s="6"/>
      <c r="S45" s="6"/>
      <c r="T45" s="2">
        <f>MAX($E$1-T21,0)</f>
        <v>66.761641139138405</v>
      </c>
      <c r="U45" s="1">
        <f>1/$B$1*($H$1*V44+(1-$H$1)*V46)</f>
        <v>62.019832296511403</v>
      </c>
      <c r="V45" s="2">
        <f>MAX($E$1-V21,0)</f>
        <v>66.544175542782057</v>
      </c>
      <c r="W45" s="1">
        <f>1/$B$1*($H$1*X44+(1-$H$1)*X46)</f>
        <v>66.817970510324841</v>
      </c>
      <c r="X45" s="2">
        <f>MAX($E$1-X21,0)</f>
        <v>66.325616211907459</v>
      </c>
      <c r="Y45" s="1">
        <f>1/$B$1*($H$1*Z44+(1-$H$1)*Z46)</f>
        <v>71.87011467233738</v>
      </c>
    </row>
    <row r="46" spans="1:26" x14ac:dyDescent="0.3">
      <c r="A46" s="5" t="s">
        <v>29</v>
      </c>
      <c r="B46" s="6"/>
      <c r="C46" s="6"/>
      <c r="D46" s="6"/>
      <c r="E46" s="1"/>
      <c r="F46" s="2">
        <f>MAX(F22-$E$1,0)</f>
        <v>0</v>
      </c>
      <c r="G46" s="1">
        <f>1/$B$1*($H$1*H45+(1-$H$1)*H47)</f>
        <v>0</v>
      </c>
      <c r="H46" s="2">
        <f>MAX(H22-$E$1,0)</f>
        <v>0</v>
      </c>
      <c r="I46" s="1">
        <f>1/$B$1*($H$1*J45+(1-$H$1)*J47)</f>
        <v>0</v>
      </c>
      <c r="J46" s="2">
        <f>MAX(J22-$E$1,0)</f>
        <v>0</v>
      </c>
      <c r="K46">
        <v>0</v>
      </c>
      <c r="P46" s="5" t="s">
        <v>28</v>
      </c>
      <c r="Q46" s="6"/>
      <c r="R46" s="6"/>
      <c r="S46" s="6"/>
      <c r="T46" s="1"/>
      <c r="U46" s="2">
        <f>MAX($E$1-U22,0)</f>
        <v>74.938014799727341</v>
      </c>
      <c r="V46" s="1">
        <f>1/$B$1*($H$1*W45+(1-$H$1)*W47)</f>
        <v>71.106223680551608</v>
      </c>
      <c r="W46" s="2">
        <f>MAX($E$1-W22,0)</f>
        <v>74.761671947641972</v>
      </c>
      <c r="X46" s="1">
        <f>1/$B$1*($H$1*Y45+(1-$H$1)*Y47)</f>
        <v>76.063562698661642</v>
      </c>
      <c r="Y46" s="2">
        <f>MAX($E$1-Y22,0)</f>
        <v>74.584442186235762</v>
      </c>
      <c r="Z46">
        <v>81.281524168818578</v>
      </c>
    </row>
    <row r="47" spans="1:26" x14ac:dyDescent="0.3">
      <c r="A47" s="5" t="s">
        <v>24</v>
      </c>
      <c r="B47" s="6"/>
      <c r="C47" s="6"/>
      <c r="D47" s="6"/>
      <c r="E47" s="2"/>
      <c r="F47" s="1"/>
      <c r="G47" s="2">
        <f>MAX(G23-$E$1,0)</f>
        <v>0</v>
      </c>
      <c r="H47" s="1">
        <f>1/$B$1*($H$1*I46+(1-$H$1)*I48)</f>
        <v>0</v>
      </c>
      <c r="I47" s="2">
        <f>MAX(I23-$E$1,0)</f>
        <v>0</v>
      </c>
      <c r="J47" s="1">
        <f>1/$B$1*($H$1*K46+(1-$H$1)*K48)</f>
        <v>0</v>
      </c>
      <c r="P47" s="5" t="s">
        <v>31</v>
      </c>
      <c r="Q47" s="6"/>
      <c r="R47" s="6"/>
      <c r="S47" s="6"/>
      <c r="T47" s="2"/>
      <c r="U47" s="1"/>
      <c r="V47" s="2">
        <f>MAX($E$1-V23,0)</f>
        <v>81.568236201098898</v>
      </c>
      <c r="W47" s="1">
        <f>1/$B$1*($H$1*X46+(1-$H$1)*X48)</f>
        <v>79.000981298153974</v>
      </c>
      <c r="X47" s="2">
        <f>MAX($E$1-X23,0)</f>
        <v>81.425239782342885</v>
      </c>
      <c r="Y47" s="1">
        <f>1/$B$1*($H$1*Z46+(1-$H$1)*Z48)</f>
        <v>84.11439942560348</v>
      </c>
    </row>
    <row r="48" spans="1:26" x14ac:dyDescent="0.3">
      <c r="A48" s="6" t="s">
        <v>30</v>
      </c>
      <c r="B48" s="6"/>
      <c r="C48" s="6"/>
      <c r="D48" s="6"/>
      <c r="E48" s="1"/>
      <c r="F48" s="2"/>
      <c r="G48" s="1"/>
      <c r="H48" s="2">
        <f>MAX(H24-$E$1,0)</f>
        <v>0</v>
      </c>
      <c r="I48" s="1">
        <f>1/$B$1*($H$1*J47+(1-$H$1)*J49)</f>
        <v>0</v>
      </c>
      <c r="J48" s="2">
        <f>MAX(J24-$E$1,0)</f>
        <v>0</v>
      </c>
      <c r="K48">
        <v>0</v>
      </c>
      <c r="P48" s="7" t="s">
        <v>32</v>
      </c>
      <c r="Q48" s="6"/>
      <c r="R48" s="6"/>
      <c r="S48" s="6"/>
      <c r="T48" s="1"/>
      <c r="U48" s="2"/>
      <c r="V48" s="1"/>
      <c r="W48" s="2">
        <f>MAX($E$1-W24,0)</f>
        <v>86.944682735471105</v>
      </c>
      <c r="X48" s="1">
        <f>1/$B$1*($H$1*Y47+(1-$H$1)*Y49)</f>
        <v>85.94276614651227</v>
      </c>
      <c r="Y48" s="2">
        <f>MAX($E$1-Y24,0)</f>
        <v>86.828726939501848</v>
      </c>
      <c r="Z48">
        <v>91.210414675242049</v>
      </c>
    </row>
    <row r="49" spans="1:26" x14ac:dyDescent="0.3">
      <c r="A49" s="7" t="s">
        <v>25</v>
      </c>
      <c r="B49" s="6"/>
      <c r="C49" s="6"/>
      <c r="D49" s="6"/>
      <c r="E49" s="2"/>
      <c r="F49" s="1"/>
      <c r="G49" s="2"/>
      <c r="H49" s="1"/>
      <c r="I49" s="2">
        <f>MAX(I25-$E$1,0)</f>
        <v>0</v>
      </c>
      <c r="J49" s="1">
        <f>1/$B$1*($H$1*K48+(1-$H$1)*K50)</f>
        <v>0</v>
      </c>
      <c r="P49" s="5" t="s">
        <v>33</v>
      </c>
      <c r="Q49" s="6"/>
      <c r="R49" s="6"/>
      <c r="S49" s="6"/>
      <c r="T49" s="8"/>
      <c r="U49" s="1"/>
      <c r="V49" s="2"/>
      <c r="W49" s="1"/>
      <c r="X49" s="2">
        <f>MAX($E$1-X25,0)</f>
        <v>91.304443230193513</v>
      </c>
      <c r="Y49" s="1">
        <f>1/$B$1*($H$1*Z48+(1-$H$1)*Z50)</f>
        <v>92.125445501465535</v>
      </c>
    </row>
    <row r="50" spans="1:26" x14ac:dyDescent="0.3">
      <c r="A50" s="1"/>
      <c r="B50" s="2"/>
      <c r="C50" s="1"/>
      <c r="D50" s="2"/>
      <c r="I50" s="1"/>
      <c r="J50" s="2">
        <f>MAX(J26-$E$1,0)</f>
        <v>0</v>
      </c>
      <c r="K50">
        <v>0</v>
      </c>
      <c r="P50" s="9" t="s">
        <v>34</v>
      </c>
      <c r="Q50" s="10"/>
      <c r="R50" s="11"/>
      <c r="S50" s="2"/>
      <c r="X50" s="1"/>
      <c r="Y50" s="2">
        <f>MAX($E$1-Y26,0)</f>
        <v>94.839773015363917</v>
      </c>
      <c r="Z50">
        <v>97.706571938158604</v>
      </c>
    </row>
    <row r="51" spans="1:26" x14ac:dyDescent="0.3">
      <c r="J51" s="1"/>
    </row>
    <row r="52" spans="1:26" x14ac:dyDescent="0.3">
      <c r="J52" s="1"/>
    </row>
    <row r="53" spans="1:26" x14ac:dyDescent="0.3">
      <c r="I53" s="1"/>
      <c r="J53" s="2"/>
    </row>
    <row r="54" spans="1:26" x14ac:dyDescent="0.3">
      <c r="I54" s="2"/>
      <c r="J54" s="1"/>
    </row>
    <row r="55" spans="1:26" x14ac:dyDescent="0.3">
      <c r="G55" s="1"/>
      <c r="H55" s="2"/>
      <c r="I55" s="1"/>
      <c r="J55" s="2"/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</row>
    <row r="56" spans="1:26" x14ac:dyDescent="0.3">
      <c r="F56" s="1"/>
      <c r="G56" s="2"/>
      <c r="H56" s="1"/>
      <c r="I56" s="2"/>
      <c r="J56" s="1"/>
      <c r="Z56">
        <v>0</v>
      </c>
    </row>
    <row r="57" spans="1:26" x14ac:dyDescent="0.3">
      <c r="E57" s="1"/>
      <c r="F57" s="2"/>
      <c r="G57" s="1"/>
      <c r="H57" s="2"/>
      <c r="I57" s="1"/>
      <c r="J57" s="2"/>
      <c r="Y57">
        <f>MAX(1/$B$1*($H$1*Z56+(1-$H$1)*Z58),MAX($E$1-Y8,0))</f>
        <v>0</v>
      </c>
    </row>
    <row r="58" spans="1:26" x14ac:dyDescent="0.3">
      <c r="D58" s="1"/>
      <c r="E58" s="2"/>
      <c r="F58" s="1"/>
      <c r="G58" s="2"/>
      <c r="H58" s="1"/>
      <c r="I58" s="2"/>
      <c r="J58" s="1"/>
      <c r="X58">
        <f>MAX(1/$B$1*($H$1*Y57+(1-$H$1)*Y59),MAX($E$1-X9,0))</f>
        <v>0</v>
      </c>
      <c r="Z58">
        <v>0</v>
      </c>
    </row>
    <row r="59" spans="1:26" x14ac:dyDescent="0.3">
      <c r="C59" s="1"/>
      <c r="D59" s="2"/>
      <c r="E59" s="1"/>
      <c r="F59" s="2"/>
      <c r="G59" s="1"/>
      <c r="H59" s="2"/>
      <c r="I59" s="1"/>
      <c r="J59" s="2"/>
      <c r="W59">
        <f>MAX(1/$B$1*($H$1*X58+(1-$H$1)*X60),MAX($E$1-W10,0))</f>
        <v>0</v>
      </c>
      <c r="Y59">
        <f>MAX(1/$B$1*($H$1*Z58+(1-$H$1)*Z60),MAX($E$1-Y10,0))</f>
        <v>0</v>
      </c>
    </row>
    <row r="60" spans="1:26" x14ac:dyDescent="0.3">
      <c r="B60" s="1"/>
      <c r="C60" s="2"/>
      <c r="D60" s="1"/>
      <c r="E60" s="2"/>
      <c r="F60" s="1"/>
      <c r="G60" s="2"/>
      <c r="H60" s="1"/>
      <c r="I60" s="2"/>
      <c r="J60" s="1"/>
      <c r="V60">
        <f>MAX(1/$B$1*($H$1*W33+(1-$H$1)*W35),MAX($E$1-V11,0))</f>
        <v>0</v>
      </c>
      <c r="X60">
        <f>MAX(1/$B$1*($H$1*Y59+(1-$H$1)*Y61),MAX($E$1-X11,0))</f>
        <v>0</v>
      </c>
      <c r="Z60">
        <v>0</v>
      </c>
    </row>
    <row r="61" spans="1:26" x14ac:dyDescent="0.3">
      <c r="A61" s="1"/>
      <c r="B61" s="2"/>
      <c r="C61" s="1"/>
      <c r="D61" s="2"/>
      <c r="E61" s="1"/>
      <c r="F61" s="2"/>
      <c r="G61" s="1"/>
      <c r="H61" s="2"/>
      <c r="I61" s="1"/>
      <c r="J61" s="2"/>
      <c r="U61">
        <f>MAX(1/$B$1*($H$1*V60+(1-$H$1)*V62),MAX($E$1-U12,0))</f>
        <v>0.20502382799196275</v>
      </c>
      <c r="W61">
        <f>MAX(1/$B$1*($H$1*X60+(1-$H$1)*X62),MAX($E$1-W12,0))</f>
        <v>0</v>
      </c>
      <c r="Y61">
        <f>MAX(1/$B$1*($H$1*Z60+(1-$H$1)*Z62),MAX($E$1-Y12,0))</f>
        <v>0</v>
      </c>
    </row>
    <row r="62" spans="1:26" x14ac:dyDescent="0.3">
      <c r="A62" s="2"/>
      <c r="B62" s="1"/>
      <c r="C62" s="2"/>
      <c r="D62" s="1"/>
      <c r="E62" s="2"/>
      <c r="F62" s="1"/>
      <c r="G62" s="2"/>
      <c r="H62" s="1"/>
      <c r="I62" s="2"/>
      <c r="J62" s="1"/>
      <c r="T62">
        <f>MAX(1/$B$1*($H$1*U61+(1-$H$1)*U63),MAX($E$1-T13,0))</f>
        <v>1.2496391436616996</v>
      </c>
      <c r="V62">
        <f>MAX(1/$B$1*($H$1*W61+(1-$H$1)*W63),MAX($E$1-V13,0))</f>
        <v>0.42071641226066486</v>
      </c>
      <c r="X62">
        <f>MAX(1/$B$1*($H$1*Y61+(1-$H$1)*Y63),MAX($E$1-X13,0))</f>
        <v>0</v>
      </c>
      <c r="Z62">
        <v>0</v>
      </c>
    </row>
    <row r="63" spans="1:26" x14ac:dyDescent="0.3">
      <c r="A63" s="1"/>
      <c r="B63" s="2"/>
      <c r="C63" s="1"/>
      <c r="D63" s="2"/>
      <c r="E63" s="1"/>
      <c r="F63" s="2"/>
      <c r="G63" s="1"/>
      <c r="H63" s="2"/>
      <c r="I63" s="1"/>
      <c r="J63" s="2"/>
      <c r="S63">
        <f>MAX(1/$B$1*($H$1*T62+(1-$H$1)*T64),MAX($E$1-S14,0))</f>
        <v>3.7494673573911785</v>
      </c>
      <c r="U63">
        <f>MAX(1/$B$1*($H$1*V62+(1-$H$1)*V64),MAX($E$1-U14,0))</f>
        <v>2.3589942306209966</v>
      </c>
      <c r="W63">
        <f>MAX(1/$B$1*($H$1*X62+(1-$H$1)*X64),MAX($E$1-W14,0))</f>
        <v>0.86332550357231885</v>
      </c>
      <c r="Y63">
        <f>MAX(1/$B$1*($H$1*Z62+(1-$H$1)*Z64),MAX($E$1-Y14,0))</f>
        <v>0</v>
      </c>
    </row>
    <row r="64" spans="1:26" x14ac:dyDescent="0.3">
      <c r="A64" s="2"/>
      <c r="B64" s="1"/>
      <c r="C64" s="2"/>
      <c r="D64" s="1"/>
      <c r="E64" s="2"/>
      <c r="F64" s="1"/>
      <c r="G64" s="2"/>
      <c r="H64" s="1"/>
      <c r="I64" s="2"/>
      <c r="J64" s="1"/>
      <c r="R64">
        <f>MAX(1/$B$1*($H$1*S63+(1-$H$1)*S65),MAX($E$1-R15,0))</f>
        <v>8.0865910858746606</v>
      </c>
      <c r="T64">
        <f>MAX(1/$B$1*($H$1*U63+(1-$H$1)*U65),MAX($E$1-T15,0))</f>
        <v>6.4426543359920494</v>
      </c>
      <c r="V64">
        <f>MAX(1/$B$1*($H$1*W63+(1-$H$1)*W65),MAX($E$1-V15,0))</f>
        <v>4.4194367278668123</v>
      </c>
      <c r="X64">
        <f>MAX(1/$B$1*($H$1*Y63+(1-$H$1)*Y65),MAX($E$1-X15,0))</f>
        <v>1.7715755872547476</v>
      </c>
      <c r="Z64">
        <v>0</v>
      </c>
    </row>
    <row r="65" spans="1:26" x14ac:dyDescent="0.3">
      <c r="A65" s="1"/>
      <c r="B65" s="2"/>
      <c r="C65" s="1"/>
      <c r="D65" s="2"/>
      <c r="E65" s="1"/>
      <c r="F65" s="2"/>
      <c r="G65" s="1"/>
      <c r="H65" s="2"/>
      <c r="I65" s="1"/>
      <c r="J65" s="2"/>
      <c r="Q65">
        <f>MAX(1/$B$1*($H$1*R64+(1-$H$1)*R66),MAX($E$1-Q16,0))</f>
        <v>14.387389189400903</v>
      </c>
      <c r="S65">
        <f>MAX(1/$B$1*($H$1*T64+(1-$H$1)*T66),MAX($E$1-S16,0))</f>
        <v>12.839260238973123</v>
      </c>
      <c r="U65">
        <f>MAX(1/$B$1*($H$1*V64+(1-$H$1)*V66),MAX($E$1-U16,0))</f>
        <v>10.858263230811112</v>
      </c>
      <c r="W65">
        <f>MAX(1/$B$1*($H$1*X64+(1-$H$1)*X66),MAX($E$1-W16,0))</f>
        <v>8.2043109970278607</v>
      </c>
      <c r="Y65">
        <f>MAX(1/$B$1*($H$1*Z64+(1-$H$1)*Z66),MAX($E$1-Y16,0))</f>
        <v>3.6353380600601017</v>
      </c>
    </row>
    <row r="66" spans="1:26" x14ac:dyDescent="0.3">
      <c r="A66" s="2"/>
      <c r="B66" s="1"/>
      <c r="C66" s="2"/>
      <c r="D66" s="1"/>
      <c r="E66" s="2"/>
      <c r="F66" s="1"/>
      <c r="G66" s="2"/>
      <c r="H66" s="1"/>
      <c r="I66" s="2"/>
      <c r="J66" s="1"/>
      <c r="P66">
        <f>MAX(1/$B$1*($H$1*Q65+(1-$H$1)*Q67),MAX($E$1-P17,0))</f>
        <v>22.623552568197724</v>
      </c>
      <c r="R66">
        <f>MAX(1/$B$1*($H$1*S65+(1-$H$1)*S67),MAX($E$1-R17,0))</f>
        <v>21.425527998218197</v>
      </c>
      <c r="T66">
        <f>MAX(1/$B$1*($H$1*U65+(1-$H$1)*U67),MAX($E$1-T17,0))</f>
        <v>19.894950887328392</v>
      </c>
      <c r="V66">
        <f>MAX(1/$B$1*($H$1*W65+(1-$H$1)*W67),MAX($E$1-V17,0))</f>
        <v>17.855924962850555</v>
      </c>
      <c r="X66">
        <f>MAX(1/$B$1*($H$1*Y65+(1-$H$1)*Y67),MAX($E$1-X17,0))</f>
        <v>15.061489033411258</v>
      </c>
      <c r="Z66">
        <v>7.4598469893123251</v>
      </c>
    </row>
    <row r="67" spans="1:26" x14ac:dyDescent="0.3">
      <c r="A67" s="1"/>
      <c r="B67" s="2"/>
      <c r="C67" s="1"/>
      <c r="D67" s="2"/>
      <c r="E67" s="1"/>
      <c r="F67" s="2"/>
      <c r="G67" s="1"/>
      <c r="H67" s="2"/>
      <c r="I67" s="1"/>
      <c r="J67" s="2"/>
      <c r="Q67">
        <f>MAX(1/$B$1*($H$1*R66+(1-$H$1)*R68),MAX($E$1-Q18,0))</f>
        <v>32.01681035887264</v>
      </c>
      <c r="S67">
        <f>MAX(1/$B$1*($H$1*T66+(1-$H$1)*T68),MAX($E$1-S18,0))</f>
        <v>31.108718226556494</v>
      </c>
      <c r="U67">
        <f>MAX(1/$B$1*($H$1*V66+(1-$H$1)*V68),MAX($E$1-U18,0))</f>
        <v>29.951690685900925</v>
      </c>
      <c r="W67">
        <f>MAX(1/$B$1*($H$1*X66+(1-$H$1)*X68),MAX($E$1-W18,0))</f>
        <v>28.425205717595531</v>
      </c>
      <c r="Y67">
        <f>MAX(1/$B$1*($H$1*Z66+(1-$H$1)*Z68),MAX($E$1-Y18,0))</f>
        <v>27.266295779661391</v>
      </c>
    </row>
    <row r="68" spans="1:26" x14ac:dyDescent="0.3">
      <c r="A68" s="2"/>
      <c r="B68" s="1"/>
      <c r="C68" s="2"/>
      <c r="D68" s="1"/>
      <c r="E68" s="2"/>
      <c r="F68" s="1"/>
      <c r="G68" s="2"/>
      <c r="H68" s="1"/>
      <c r="I68" s="2"/>
      <c r="J68" s="1"/>
      <c r="R68">
        <f>MAX(1/$B$1*($H$1*S67+(1-$H$1)*S69),MAX($E$1-R19,0))</f>
        <v>44.244119000000012</v>
      </c>
      <c r="T68">
        <f>MAX(1/$B$1*($H$1*U67+(1-$H$1)*U69),MAX($E$1-T19,0))</f>
        <v>43.913402426745748</v>
      </c>
      <c r="V68">
        <f>MAX(1/$B$1*($H$1*W67+(1-$H$1)*W69),MAX($E$1-V19,0))</f>
        <v>43.581022527714978</v>
      </c>
      <c r="X68">
        <f>MAX(1/$B$1*($H$1*Y67+(1-$H$1)*Y69),MAX($E$1-X19,0))</f>
        <v>43.246970937277226</v>
      </c>
      <c r="Z68">
        <v>42.911239247727423</v>
      </c>
    </row>
    <row r="69" spans="1:26" x14ac:dyDescent="0.3">
      <c r="A69" s="1"/>
      <c r="B69" s="2"/>
      <c r="C69" s="1"/>
      <c r="D69" s="2"/>
      <c r="E69" s="1"/>
      <c r="F69" s="2"/>
      <c r="G69" s="1"/>
      <c r="H69" s="2"/>
      <c r="I69" s="1"/>
      <c r="J69" s="2"/>
      <c r="S69">
        <f>MAX(1/$B$1*($H$1*T68+(1-$H$1)*T70),MAX($E$1-S20,0))</f>
        <v>56.678556097100014</v>
      </c>
      <c r="U69">
        <f>MAX(1/$B$1*($H$1*V68+(1-$H$1)*V70),MAX($E$1-U20,0))</f>
        <v>56.410378027848132</v>
      </c>
      <c r="W69">
        <f>MAX(1/$B$1*($H$1*X68+(1-$H$1)*X70),MAX($E$1-W20,0))</f>
        <v>56.14085116772408</v>
      </c>
      <c r="Y69">
        <f>MAX(1/$B$1*($H$1*Z68+(1-$H$1)*Z70),MAX($E$1-Y20,0))</f>
        <v>55.869968733038107</v>
      </c>
    </row>
    <row r="70" spans="1:26" x14ac:dyDescent="0.3">
      <c r="A70" s="2"/>
      <c r="B70" s="1"/>
      <c r="C70" s="2"/>
      <c r="D70" s="1"/>
      <c r="E70" s="2"/>
      <c r="F70" s="1"/>
      <c r="G70" s="2"/>
      <c r="H70" s="1"/>
      <c r="I70" s="2"/>
      <c r="J70" s="1"/>
      <c r="T70">
        <f>MAX(1/$B$1*($H$1*U69+(1-$H$1)*U71),MAX($E$1-T21,0))</f>
        <v>66.761641139138405</v>
      </c>
      <c r="V70">
        <f>MAX(1/$B$1*($H$1*W69+(1-$H$1)*W71),MAX($E$1-V21,0))</f>
        <v>66.544175542782057</v>
      </c>
      <c r="X70">
        <f>MAX(1/$B$1*($H$1*Y69+(1-$H$1)*Y71),MAX($E$1-X21,0))</f>
        <v>66.325616211907459</v>
      </c>
      <c r="Z70">
        <v>66.105957645620606</v>
      </c>
    </row>
    <row r="71" spans="1:26" x14ac:dyDescent="0.3">
      <c r="A71" s="1"/>
      <c r="B71" s="2"/>
      <c r="C71" s="1"/>
      <c r="D71" s="2"/>
      <c r="E71" s="1"/>
      <c r="F71" s="2"/>
      <c r="G71" s="1"/>
      <c r="H71" s="2"/>
      <c r="I71" s="1"/>
      <c r="J71" s="2"/>
      <c r="U71">
        <f>MAX(1/$B$1*($H$1*V70+(1-$H$1)*V72),MAX($E$1-U22,0))</f>
        <v>74.938014799727341</v>
      </c>
      <c r="W71">
        <f>MAX(1/$B$1*($H$1*X70+(1-$H$1)*X72),MAX($E$1-W22,0))</f>
        <v>74.761671947641972</v>
      </c>
      <c r="Y71">
        <f>MAX(1/$B$1*($H$1*Z70+(1-$H$1)*Z72),MAX($E$1-Y22,0))</f>
        <v>74.584442186235762</v>
      </c>
    </row>
    <row r="72" spans="1:26" x14ac:dyDescent="0.3">
      <c r="V72">
        <f>MAX(1/$B$1*($H$1*W71+(1-$H$1)*W73),MAX($E$1-V23,0))</f>
        <v>81.568236201098898</v>
      </c>
      <c r="X72">
        <f>MAX(1/$B$1*($H$1*Y71+(1-$H$1)*Y73),MAX($E$1-X23,0))</f>
        <v>81.425239782342885</v>
      </c>
      <c r="Z72">
        <v>81.281524168818578</v>
      </c>
    </row>
    <row r="73" spans="1:26" x14ac:dyDescent="0.3">
      <c r="J73" s="1"/>
      <c r="W73">
        <f>MAX(1/$B$1*($H$1*X72+(1-$H$1)*X74),MAX($E$1-W24,0))</f>
        <v>86.944682735471105</v>
      </c>
      <c r="Y73">
        <f>MAX(1/$B$1*($H$1*Z72+(1-$H$1)*Z74),MAX($E$1-Y24,0))</f>
        <v>86.828726939501848</v>
      </c>
    </row>
    <row r="74" spans="1:26" x14ac:dyDescent="0.3">
      <c r="I74" s="1"/>
      <c r="J74" s="2"/>
      <c r="X74">
        <f>MAX(1/$B$1*($H$1*Y73+(1-$H$1)*Y75),MAX($E$1-X25,0))</f>
        <v>91.304443230193513</v>
      </c>
      <c r="Z74">
        <v>91.210414675242049</v>
      </c>
    </row>
    <row r="75" spans="1:26" x14ac:dyDescent="0.3">
      <c r="Y75">
        <f>MAX(1/$B$1*($H$1*Z74+(1-$H$1)*Z76),MAX($E$1-Y26,0))</f>
        <v>94.839773015363917</v>
      </c>
    </row>
    <row r="76" spans="1:26" x14ac:dyDescent="0.3">
      <c r="J76" s="1"/>
      <c r="Z76">
        <v>97.706571938158604</v>
      </c>
    </row>
    <row r="77" spans="1:26" x14ac:dyDescent="0.3">
      <c r="I77" s="1"/>
      <c r="J77" s="2"/>
    </row>
    <row r="78" spans="1:26" x14ac:dyDescent="0.3">
      <c r="H78" s="1"/>
      <c r="I78" s="2"/>
      <c r="J78" s="1"/>
    </row>
    <row r="79" spans="1:26" x14ac:dyDescent="0.3">
      <c r="G79" s="1"/>
      <c r="H79" s="2"/>
      <c r="I79" s="1"/>
      <c r="J79" s="2"/>
    </row>
    <row r="80" spans="1:26" x14ac:dyDescent="0.3">
      <c r="F80" s="1"/>
      <c r="G80" s="2"/>
      <c r="H80" s="1"/>
      <c r="I80" s="2"/>
      <c r="J80" s="1"/>
    </row>
    <row r="81" spans="1:10" x14ac:dyDescent="0.3">
      <c r="E81" s="1"/>
      <c r="F81" s="2"/>
      <c r="G81" s="1"/>
      <c r="H81" s="2"/>
      <c r="I81" s="1"/>
      <c r="J81" s="2"/>
    </row>
    <row r="82" spans="1:10" x14ac:dyDescent="0.3">
      <c r="D82" s="1"/>
      <c r="E82" s="2"/>
      <c r="F82" s="1"/>
      <c r="G82" s="2"/>
      <c r="H82" s="1"/>
      <c r="I82" s="2"/>
      <c r="J82" s="1"/>
    </row>
    <row r="83" spans="1:10" x14ac:dyDescent="0.3">
      <c r="C83" s="1"/>
      <c r="D83" s="2"/>
      <c r="E83" s="1"/>
      <c r="F83" s="2"/>
      <c r="G83" s="1"/>
      <c r="H83" s="2"/>
      <c r="I83" s="1"/>
      <c r="J83" s="2"/>
    </row>
    <row r="84" spans="1:10" x14ac:dyDescent="0.3">
      <c r="B84" s="1"/>
      <c r="C84" s="2"/>
      <c r="D84" s="1"/>
      <c r="E84" s="2"/>
      <c r="F84" s="1"/>
      <c r="G84" s="2"/>
      <c r="H84" s="1"/>
      <c r="I84" s="2"/>
      <c r="J84" s="1"/>
    </row>
    <row r="85" spans="1:10" x14ac:dyDescent="0.3">
      <c r="A85" s="1"/>
      <c r="B85" s="2"/>
      <c r="C85" s="1"/>
      <c r="D85" s="2"/>
      <c r="E85" s="1"/>
      <c r="F85" s="2"/>
      <c r="G85" s="1"/>
      <c r="H85" s="2"/>
      <c r="I85" s="1"/>
      <c r="J85" s="2"/>
    </row>
    <row r="86" spans="1:10" x14ac:dyDescent="0.3">
      <c r="A86" s="2"/>
      <c r="B86" s="1"/>
      <c r="C86" s="2"/>
      <c r="D86" s="1"/>
      <c r="E86" s="2"/>
      <c r="F86" s="1"/>
      <c r="G86" s="2"/>
      <c r="H86" s="1"/>
      <c r="I86" s="2"/>
      <c r="J86" s="1"/>
    </row>
    <row r="87" spans="1:10" x14ac:dyDescent="0.3">
      <c r="A87" s="1"/>
      <c r="B87" s="2"/>
      <c r="C87" s="1"/>
      <c r="D87" s="2"/>
      <c r="E87" s="1"/>
      <c r="F87" s="2"/>
      <c r="G87" s="1"/>
      <c r="H87" s="2"/>
      <c r="I87" s="1"/>
      <c r="J87" s="2"/>
    </row>
    <row r="88" spans="1:10" x14ac:dyDescent="0.3">
      <c r="A88" s="2"/>
      <c r="B88" s="1"/>
      <c r="C88" s="2"/>
      <c r="D88" s="1"/>
      <c r="E88" s="2"/>
      <c r="F88" s="1"/>
      <c r="G88" s="2"/>
      <c r="H88" s="1"/>
      <c r="I88" s="2"/>
      <c r="J88" s="1"/>
    </row>
    <row r="89" spans="1:10" x14ac:dyDescent="0.3">
      <c r="A89" s="1"/>
      <c r="B89" s="2"/>
      <c r="C89" s="1"/>
      <c r="D89" s="2"/>
      <c r="E89" s="1"/>
      <c r="F89" s="2"/>
      <c r="G89" s="1"/>
      <c r="H89" s="2"/>
      <c r="I89" s="1"/>
      <c r="J89" s="2"/>
    </row>
    <row r="90" spans="1:10" x14ac:dyDescent="0.3">
      <c r="A90" s="2"/>
      <c r="B90" s="1"/>
      <c r="C90" s="2"/>
      <c r="D90" s="1"/>
      <c r="E90" s="2"/>
      <c r="F90" s="1"/>
      <c r="G90" s="2"/>
      <c r="H90" s="1"/>
      <c r="I90" s="2"/>
      <c r="J90" s="1"/>
    </row>
    <row r="91" spans="1:10" x14ac:dyDescent="0.3">
      <c r="A91" s="1"/>
      <c r="B91" s="2"/>
      <c r="C91" s="1"/>
      <c r="D91" s="2"/>
      <c r="E91" s="1"/>
      <c r="F91" s="2"/>
      <c r="G91" s="1"/>
      <c r="H91" s="2"/>
      <c r="I91" s="1"/>
      <c r="J91" s="2"/>
    </row>
    <row r="92" spans="1:10" x14ac:dyDescent="0.3">
      <c r="A92" s="2"/>
      <c r="B92" s="1"/>
      <c r="C92" s="2"/>
      <c r="D92" s="1"/>
      <c r="E92" s="2"/>
      <c r="F92" s="1"/>
      <c r="G92" s="2"/>
      <c r="H92" s="1"/>
      <c r="I92" s="2"/>
      <c r="J92" s="1"/>
    </row>
    <row r="93" spans="1:10" x14ac:dyDescent="0.3">
      <c r="A93" s="1"/>
      <c r="B93" s="2"/>
      <c r="C93" s="1"/>
      <c r="D93" s="2"/>
      <c r="E93" s="1"/>
      <c r="F93" s="2"/>
      <c r="G93" s="1"/>
      <c r="H93" s="2"/>
      <c r="I93" s="1"/>
      <c r="J93" s="2"/>
    </row>
    <row r="94" spans="1:10" x14ac:dyDescent="0.3">
      <c r="A94" s="2"/>
      <c r="B94" s="1"/>
      <c r="C94" s="2"/>
      <c r="D94" s="1"/>
      <c r="E94" s="2"/>
      <c r="F94" s="1"/>
      <c r="G94" s="2"/>
      <c r="H94" s="1"/>
      <c r="I94" s="2"/>
      <c r="J94" s="1"/>
    </row>
    <row r="95" spans="1:10" x14ac:dyDescent="0.3">
      <c r="A95" s="1"/>
      <c r="B95" s="2"/>
      <c r="C95" s="1"/>
      <c r="D95" s="2"/>
      <c r="E95" s="1"/>
      <c r="F95" s="2"/>
      <c r="G95" s="1"/>
      <c r="H95" s="2"/>
      <c r="I95" s="1"/>
      <c r="J95" s="2"/>
    </row>
    <row r="97" spans="9:10" x14ac:dyDescent="0.3">
      <c r="J97" s="1"/>
    </row>
    <row r="98" spans="9:10" x14ac:dyDescent="0.3">
      <c r="I98" s="1"/>
      <c r="J98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time period</vt:lpstr>
      <vt:lpstr>Ten tim eperiods</vt:lpstr>
    </vt:vector>
  </TitlesOfParts>
  <Company>nccu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ymchiang</dc:creator>
  <cp:lastModifiedBy>王博奕</cp:lastModifiedBy>
  <dcterms:created xsi:type="dcterms:W3CDTF">2000-06-07T04:22:33Z</dcterms:created>
  <dcterms:modified xsi:type="dcterms:W3CDTF">2021-12-21T03:31:35Z</dcterms:modified>
</cp:coreProperties>
</file>