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Ошмяна.ZOV\Desktop\"/>
    </mc:Choice>
  </mc:AlternateContent>
  <bookViews>
    <workbookView xWindow="0" yWindow="0" windowWidth="14445" windowHeight="6615" tabRatio="602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T93" i="1" l="1"/>
  <c r="QE108" i="1"/>
  <c r="QE84" i="1"/>
  <c r="QE85" i="1"/>
  <c r="QE56" i="1"/>
  <c r="QE55" i="1"/>
  <c r="QE57" i="1" l="1"/>
  <c r="P30" i="1"/>
  <c r="P25" i="1"/>
  <c r="T19" i="1"/>
  <c r="R19" i="1"/>
  <c r="CV17" i="1"/>
  <c r="CV19" i="1"/>
  <c r="CT19" i="1"/>
  <c r="CT17" i="1"/>
  <c r="GN72" i="1"/>
  <c r="GN74" i="1"/>
  <c r="PS111" i="1"/>
  <c r="QE27" i="1" l="1"/>
  <c r="PS30" i="1"/>
  <c r="OI13" i="1"/>
  <c r="OI18" i="1"/>
  <c r="OI16" i="1"/>
  <c r="OI15" i="1"/>
  <c r="OI14" i="1"/>
  <c r="OA14" i="1"/>
  <c r="ML85" i="1" l="1"/>
  <c r="ML108" i="1" s="1"/>
  <c r="ML56" i="1"/>
  <c r="PL56" i="1" s="1"/>
  <c r="QB56" i="1" s="1"/>
  <c r="MD56" i="1"/>
  <c r="PD56" i="1" s="1"/>
  <c r="MD85" i="1"/>
  <c r="PS12" i="1"/>
  <c r="PM13" i="1"/>
  <c r="QC13" i="1" s="1"/>
  <c r="QD13" i="1" s="1"/>
  <c r="PC12" i="1"/>
  <c r="OS14" i="1"/>
  <c r="OS17" i="1"/>
  <c r="OS18" i="1"/>
  <c r="OS19" i="1"/>
  <c r="OS20" i="1"/>
  <c r="OJ72" i="1"/>
  <c r="OJ73" i="1"/>
  <c r="OJ74" i="1"/>
  <c r="OJ75" i="1"/>
  <c r="OJ76" i="1"/>
  <c r="OJ77" i="1"/>
  <c r="OJ78" i="1"/>
  <c r="OJ83" i="1"/>
  <c r="MN15" i="1"/>
  <c r="MN16" i="1"/>
  <c r="MN17" i="1"/>
  <c r="MN18" i="1"/>
  <c r="MN19" i="1"/>
  <c r="MN20" i="1"/>
  <c r="ML70" i="1"/>
  <c r="ML71" i="1"/>
  <c r="ML72" i="1"/>
  <c r="ML73" i="1"/>
  <c r="ML74" i="1"/>
  <c r="ML75" i="1"/>
  <c r="ML76" i="1"/>
  <c r="ML77" i="1"/>
  <c r="ML78" i="1"/>
  <c r="OY108" i="1"/>
  <c r="OW108" i="1"/>
  <c r="OU108" i="1"/>
  <c r="OQ108" i="1"/>
  <c r="OO108" i="1"/>
  <c r="OJ108" i="1"/>
  <c r="OH108" i="1"/>
  <c r="OF108" i="1"/>
  <c r="OB108" i="1"/>
  <c r="NZ108" i="1"/>
  <c r="NT108" i="1"/>
  <c r="NR108" i="1"/>
  <c r="NP108" i="1"/>
  <c r="NL108" i="1"/>
  <c r="NJ108" i="1"/>
  <c r="ND108" i="1"/>
  <c r="NB108" i="1"/>
  <c r="MZ108" i="1"/>
  <c r="MV108" i="1"/>
  <c r="MT108" i="1"/>
  <c r="MN108" i="1"/>
  <c r="MJ108" i="1"/>
  <c r="MF108" i="1"/>
  <c r="OY106" i="1"/>
  <c r="OX106" i="1"/>
  <c r="OV106" i="1"/>
  <c r="OW106" i="1" s="1"/>
  <c r="OT106" i="1"/>
  <c r="OU106" i="1" s="1"/>
  <c r="OP106" i="1"/>
  <c r="OQ106" i="1" s="1"/>
  <c r="ON106" i="1"/>
  <c r="OO106" i="1" s="1"/>
  <c r="OI106" i="1"/>
  <c r="OJ106" i="1" s="1"/>
  <c r="OG106" i="1"/>
  <c r="OH106" i="1" s="1"/>
  <c r="OE106" i="1"/>
  <c r="OF106" i="1" s="1"/>
  <c r="OA106" i="1"/>
  <c r="OB106" i="1" s="1"/>
  <c r="NY106" i="1"/>
  <c r="NZ106" i="1" s="1"/>
  <c r="NS106" i="1"/>
  <c r="NT106" i="1" s="1"/>
  <c r="NQ106" i="1"/>
  <c r="NR106" i="1" s="1"/>
  <c r="NO106" i="1"/>
  <c r="NP106" i="1" s="1"/>
  <c r="NK106" i="1"/>
  <c r="NL106" i="1" s="1"/>
  <c r="NI106" i="1"/>
  <c r="NJ106" i="1" s="1"/>
  <c r="NC106" i="1"/>
  <c r="ND106" i="1" s="1"/>
  <c r="NB106" i="1"/>
  <c r="NA106" i="1"/>
  <c r="MY106" i="1"/>
  <c r="MZ106" i="1" s="1"/>
  <c r="MU106" i="1"/>
  <c r="MV106" i="1" s="1"/>
  <c r="MS106" i="1"/>
  <c r="MT106" i="1" s="1"/>
  <c r="MM106" i="1"/>
  <c r="MN106" i="1" s="1"/>
  <c r="ML106" i="1"/>
  <c r="MK106" i="1"/>
  <c r="MJ106" i="1"/>
  <c r="MI106" i="1"/>
  <c r="ME106" i="1"/>
  <c r="MF106" i="1" s="1"/>
  <c r="MC106" i="1"/>
  <c r="MD106" i="1" s="1"/>
  <c r="OO105" i="1"/>
  <c r="ON105" i="1"/>
  <c r="NY105" i="1"/>
  <c r="NZ105" i="1" s="1"/>
  <c r="NI105" i="1"/>
  <c r="NJ105" i="1" s="1"/>
  <c r="MS105" i="1"/>
  <c r="MT105" i="1" s="1"/>
  <c r="MC105" i="1"/>
  <c r="MD105" i="1" s="1"/>
  <c r="OO104" i="1"/>
  <c r="ON104" i="1"/>
  <c r="NY104" i="1"/>
  <c r="NZ104" i="1" s="1"/>
  <c r="NI104" i="1"/>
  <c r="NJ104" i="1" s="1"/>
  <c r="MS104" i="1"/>
  <c r="MT104" i="1" s="1"/>
  <c r="MC104" i="1"/>
  <c r="MD104" i="1" s="1"/>
  <c r="OO103" i="1"/>
  <c r="ON103" i="1"/>
  <c r="NZ103" i="1"/>
  <c r="NY103" i="1"/>
  <c r="NI103" i="1"/>
  <c r="NJ103" i="1" s="1"/>
  <c r="MT103" i="1"/>
  <c r="MS103" i="1"/>
  <c r="MC103" i="1"/>
  <c r="MD103" i="1" s="1"/>
  <c r="OO102" i="1"/>
  <c r="ON102" i="1"/>
  <c r="NZ102" i="1"/>
  <c r="NY102" i="1"/>
  <c r="NI102" i="1"/>
  <c r="NJ102" i="1" s="1"/>
  <c r="MS102" i="1"/>
  <c r="MT102" i="1" s="1"/>
  <c r="MC102" i="1"/>
  <c r="MD102" i="1" s="1"/>
  <c r="OX101" i="1"/>
  <c r="OY101" i="1" s="1"/>
  <c r="OV101" i="1"/>
  <c r="OW101" i="1" s="1"/>
  <c r="OT101" i="1"/>
  <c r="OU101" i="1" s="1"/>
  <c r="OR101" i="1"/>
  <c r="OS101" i="1" s="1"/>
  <c r="OQ101" i="1"/>
  <c r="OP101" i="1"/>
  <c r="OO101" i="1"/>
  <c r="ON101" i="1"/>
  <c r="OI101" i="1"/>
  <c r="OJ101" i="1" s="1"/>
  <c r="OG101" i="1"/>
  <c r="OH101" i="1" s="1"/>
  <c r="OE101" i="1"/>
  <c r="OF101" i="1" s="1"/>
  <c r="OD101" i="1"/>
  <c r="OC101" i="1"/>
  <c r="OA101" i="1"/>
  <c r="OB101" i="1" s="1"/>
  <c r="NY101" i="1"/>
  <c r="NZ101" i="1" s="1"/>
  <c r="NS101" i="1"/>
  <c r="NT101" i="1" s="1"/>
  <c r="NQ101" i="1"/>
  <c r="NR101" i="1" s="1"/>
  <c r="NO101" i="1"/>
  <c r="NP101" i="1" s="1"/>
  <c r="NM101" i="1"/>
  <c r="NN101" i="1" s="1"/>
  <c r="NK101" i="1"/>
  <c r="NL101" i="1" s="1"/>
  <c r="NI101" i="1"/>
  <c r="NJ101" i="1" s="1"/>
  <c r="NC101" i="1"/>
  <c r="ND101" i="1" s="1"/>
  <c r="NA101" i="1"/>
  <c r="NB101" i="1" s="1"/>
  <c r="MY101" i="1"/>
  <c r="MZ101" i="1" s="1"/>
  <c r="MW101" i="1"/>
  <c r="MX101" i="1" s="1"/>
  <c r="MU101" i="1"/>
  <c r="MV101" i="1" s="1"/>
  <c r="MS101" i="1"/>
  <c r="MT101" i="1" s="1"/>
  <c r="MM101" i="1"/>
  <c r="MN101" i="1" s="1"/>
  <c r="MK101" i="1"/>
  <c r="ML101" i="1" s="1"/>
  <c r="MI101" i="1"/>
  <c r="MJ101" i="1" s="1"/>
  <c r="MG101" i="1"/>
  <c r="MH101" i="1" s="1"/>
  <c r="ME101" i="1"/>
  <c r="MF101" i="1" s="1"/>
  <c r="MC101" i="1"/>
  <c r="MD101" i="1" s="1"/>
  <c r="OX100" i="1"/>
  <c r="OY100" i="1" s="1"/>
  <c r="OV100" i="1"/>
  <c r="OW100" i="1" s="1"/>
  <c r="OT100" i="1"/>
  <c r="OU100" i="1" s="1"/>
  <c r="OO100" i="1"/>
  <c r="ON100" i="1"/>
  <c r="OI100" i="1"/>
  <c r="OJ100" i="1" s="1"/>
  <c r="OG100" i="1"/>
  <c r="OH100" i="1" s="1"/>
  <c r="OF100" i="1"/>
  <c r="OE100" i="1"/>
  <c r="OC100" i="1"/>
  <c r="OD100" i="1" s="1"/>
  <c r="OA100" i="1"/>
  <c r="OB100" i="1" s="1"/>
  <c r="NY100" i="1"/>
  <c r="NZ100" i="1" s="1"/>
  <c r="NS100" i="1"/>
  <c r="NT100" i="1" s="1"/>
  <c r="NQ100" i="1"/>
  <c r="NR100" i="1" s="1"/>
  <c r="NO100" i="1"/>
  <c r="NP100" i="1" s="1"/>
  <c r="NM100" i="1"/>
  <c r="NN100" i="1" s="1"/>
  <c r="NK100" i="1"/>
  <c r="NL100" i="1" s="1"/>
  <c r="NJ100" i="1"/>
  <c r="NI100" i="1"/>
  <c r="NC100" i="1"/>
  <c r="ND100" i="1" s="1"/>
  <c r="NA100" i="1"/>
  <c r="NB100" i="1" s="1"/>
  <c r="MY100" i="1"/>
  <c r="MZ100" i="1" s="1"/>
  <c r="MW100" i="1"/>
  <c r="MX100" i="1" s="1"/>
  <c r="MU100" i="1"/>
  <c r="MV100" i="1" s="1"/>
  <c r="MS100" i="1"/>
  <c r="MT100" i="1" s="1"/>
  <c r="MM100" i="1"/>
  <c r="MN100" i="1" s="1"/>
  <c r="MK100" i="1"/>
  <c r="ML100" i="1" s="1"/>
  <c r="MI100" i="1"/>
  <c r="MJ100" i="1" s="1"/>
  <c r="MG100" i="1"/>
  <c r="MH100" i="1" s="1"/>
  <c r="ME100" i="1"/>
  <c r="MF100" i="1" s="1"/>
  <c r="MC100" i="1"/>
  <c r="MD100" i="1" s="1"/>
  <c r="OX99" i="1"/>
  <c r="OY99" i="1" s="1"/>
  <c r="OV99" i="1"/>
  <c r="OW99" i="1" s="1"/>
  <c r="OT99" i="1"/>
  <c r="OU99" i="1" s="1"/>
  <c r="OR99" i="1"/>
  <c r="OS99" i="1" s="1"/>
  <c r="OP99" i="1"/>
  <c r="OQ99" i="1" s="1"/>
  <c r="ON99" i="1"/>
  <c r="OO99" i="1" s="1"/>
  <c r="OI99" i="1"/>
  <c r="OJ99" i="1" s="1"/>
  <c r="OH99" i="1"/>
  <c r="OG99" i="1"/>
  <c r="OE99" i="1"/>
  <c r="OF99" i="1" s="1"/>
  <c r="OC99" i="1"/>
  <c r="OD99" i="1" s="1"/>
  <c r="OA99" i="1"/>
  <c r="OB99" i="1" s="1"/>
  <c r="NY99" i="1"/>
  <c r="NZ99" i="1" s="1"/>
  <c r="NS99" i="1"/>
  <c r="NT99" i="1" s="1"/>
  <c r="NQ99" i="1"/>
  <c r="NR99" i="1" s="1"/>
  <c r="NO99" i="1"/>
  <c r="NP99" i="1" s="1"/>
  <c r="NM99" i="1"/>
  <c r="NN99" i="1" s="1"/>
  <c r="NK99" i="1"/>
  <c r="NL99" i="1" s="1"/>
  <c r="NI99" i="1"/>
  <c r="NJ99" i="1" s="1"/>
  <c r="NC99" i="1"/>
  <c r="ND99" i="1" s="1"/>
  <c r="NA99" i="1"/>
  <c r="NB99" i="1" s="1"/>
  <c r="MY99" i="1"/>
  <c r="MZ99" i="1" s="1"/>
  <c r="MW99" i="1"/>
  <c r="MX99" i="1" s="1"/>
  <c r="MU99" i="1"/>
  <c r="MV99" i="1" s="1"/>
  <c r="MS99" i="1"/>
  <c r="MT99" i="1" s="1"/>
  <c r="MM99" i="1"/>
  <c r="MN99" i="1" s="1"/>
  <c r="MK99" i="1"/>
  <c r="ML99" i="1" s="1"/>
  <c r="MI99" i="1"/>
  <c r="MJ99" i="1" s="1"/>
  <c r="MG99" i="1"/>
  <c r="MH99" i="1" s="1"/>
  <c r="ME99" i="1"/>
  <c r="MF99" i="1" s="1"/>
  <c r="MC99" i="1"/>
  <c r="MD99" i="1" s="1"/>
  <c r="OX98" i="1"/>
  <c r="OY98" i="1" s="1"/>
  <c r="OV98" i="1"/>
  <c r="OW98" i="1" s="1"/>
  <c r="OT98" i="1"/>
  <c r="OU98" i="1" s="1"/>
  <c r="OR98" i="1"/>
  <c r="OS98" i="1" s="1"/>
  <c r="ON98" i="1"/>
  <c r="OO98" i="1" s="1"/>
  <c r="OI98" i="1"/>
  <c r="OJ98" i="1" s="1"/>
  <c r="OG98" i="1"/>
  <c r="OH98" i="1" s="1"/>
  <c r="OE98" i="1"/>
  <c r="OF98" i="1" s="1"/>
  <c r="OC98" i="1"/>
  <c r="OD98" i="1" s="1"/>
  <c r="OA98" i="1"/>
  <c r="OB98" i="1" s="1"/>
  <c r="NY98" i="1"/>
  <c r="NZ98" i="1" s="1"/>
  <c r="NS98" i="1"/>
  <c r="NT98" i="1" s="1"/>
  <c r="NQ98" i="1"/>
  <c r="NR98" i="1" s="1"/>
  <c r="NO98" i="1"/>
  <c r="NP98" i="1" s="1"/>
  <c r="NM98" i="1"/>
  <c r="NN98" i="1" s="1"/>
  <c r="NK98" i="1"/>
  <c r="NL98" i="1" s="1"/>
  <c r="NJ98" i="1"/>
  <c r="NI98" i="1"/>
  <c r="ND98" i="1"/>
  <c r="NC98" i="1"/>
  <c r="NA98" i="1"/>
  <c r="NB98" i="1" s="1"/>
  <c r="MY98" i="1"/>
  <c r="MZ98" i="1" s="1"/>
  <c r="MW98" i="1"/>
  <c r="MX98" i="1" s="1"/>
  <c r="MU98" i="1"/>
  <c r="MV98" i="1" s="1"/>
  <c r="MS98" i="1"/>
  <c r="MT98" i="1" s="1"/>
  <c r="MM98" i="1"/>
  <c r="MN98" i="1" s="1"/>
  <c r="MK98" i="1"/>
  <c r="ML98" i="1" s="1"/>
  <c r="MI98" i="1"/>
  <c r="MJ98" i="1" s="1"/>
  <c r="MG98" i="1"/>
  <c r="MH98" i="1" s="1"/>
  <c r="ME98" i="1"/>
  <c r="MF98" i="1" s="1"/>
  <c r="MC98" i="1"/>
  <c r="MD98" i="1" s="1"/>
  <c r="OX97" i="1"/>
  <c r="OY97" i="1" s="1"/>
  <c r="OV97" i="1"/>
  <c r="OW97" i="1" s="1"/>
  <c r="OU97" i="1"/>
  <c r="OT97" i="1"/>
  <c r="OQ97" i="1"/>
  <c r="OP97" i="1"/>
  <c r="ON97" i="1"/>
  <c r="OO97" i="1" s="1"/>
  <c r="OI97" i="1"/>
  <c r="OJ97" i="1" s="1"/>
  <c r="OG97" i="1"/>
  <c r="OH97" i="1" s="1"/>
  <c r="OE97" i="1"/>
  <c r="OF97" i="1" s="1"/>
  <c r="OA97" i="1"/>
  <c r="OB97" i="1" s="1"/>
  <c r="NY97" i="1"/>
  <c r="NZ97" i="1" s="1"/>
  <c r="NS97" i="1"/>
  <c r="NT97" i="1" s="1"/>
  <c r="NQ97" i="1"/>
  <c r="NR97" i="1" s="1"/>
  <c r="NO97" i="1"/>
  <c r="NP97" i="1" s="1"/>
  <c r="NK97" i="1"/>
  <c r="NL97" i="1" s="1"/>
  <c r="NJ97" i="1"/>
  <c r="NI97" i="1"/>
  <c r="NC97" i="1"/>
  <c r="ND97" i="1" s="1"/>
  <c r="NA97" i="1"/>
  <c r="NB97" i="1" s="1"/>
  <c r="MY97" i="1"/>
  <c r="MZ97" i="1" s="1"/>
  <c r="MU97" i="1"/>
  <c r="MV97" i="1" s="1"/>
  <c r="MS97" i="1"/>
  <c r="MT97" i="1" s="1"/>
  <c r="MM97" i="1"/>
  <c r="MN97" i="1" s="1"/>
  <c r="MK97" i="1"/>
  <c r="ML97" i="1" s="1"/>
  <c r="MI97" i="1"/>
  <c r="MJ97" i="1" s="1"/>
  <c r="ME97" i="1"/>
  <c r="MF97" i="1" s="1"/>
  <c r="MC97" i="1"/>
  <c r="MD97" i="1" s="1"/>
  <c r="OX96" i="1"/>
  <c r="OY96" i="1" s="1"/>
  <c r="OV96" i="1"/>
  <c r="OW96" i="1" s="1"/>
  <c r="OT96" i="1"/>
  <c r="OU96" i="1" s="1"/>
  <c r="OP96" i="1"/>
  <c r="OQ96" i="1" s="1"/>
  <c r="OO96" i="1"/>
  <c r="ON96" i="1"/>
  <c r="OI96" i="1"/>
  <c r="OJ96" i="1" s="1"/>
  <c r="OG96" i="1"/>
  <c r="OH96" i="1" s="1"/>
  <c r="OE96" i="1"/>
  <c r="OF96" i="1" s="1"/>
  <c r="OA96" i="1"/>
  <c r="OB96" i="1" s="1"/>
  <c r="NY96" i="1"/>
  <c r="NZ96" i="1" s="1"/>
  <c r="NS96" i="1"/>
  <c r="NT96" i="1" s="1"/>
  <c r="NQ96" i="1"/>
  <c r="NR96" i="1" s="1"/>
  <c r="NO96" i="1"/>
  <c r="NP96" i="1" s="1"/>
  <c r="NK96" i="1"/>
  <c r="NL96" i="1" s="1"/>
  <c r="NI96" i="1"/>
  <c r="NJ96" i="1" s="1"/>
  <c r="NC96" i="1"/>
  <c r="ND96" i="1" s="1"/>
  <c r="NA96" i="1"/>
  <c r="NB96" i="1" s="1"/>
  <c r="MY96" i="1"/>
  <c r="MZ96" i="1" s="1"/>
  <c r="MU96" i="1"/>
  <c r="MV96" i="1" s="1"/>
  <c r="MS96" i="1"/>
  <c r="MT96" i="1" s="1"/>
  <c r="MM96" i="1"/>
  <c r="MN96" i="1" s="1"/>
  <c r="MK96" i="1"/>
  <c r="ML96" i="1" s="1"/>
  <c r="MI96" i="1"/>
  <c r="MJ96" i="1" s="1"/>
  <c r="ME96" i="1"/>
  <c r="MF96" i="1" s="1"/>
  <c r="MC96" i="1"/>
  <c r="MD96" i="1" s="1"/>
  <c r="OX95" i="1"/>
  <c r="OY95" i="1" s="1"/>
  <c r="OV95" i="1"/>
  <c r="OW95" i="1" s="1"/>
  <c r="OT95" i="1"/>
  <c r="OU95" i="1" s="1"/>
  <c r="OR95" i="1"/>
  <c r="OS95" i="1" s="1"/>
  <c r="OP95" i="1"/>
  <c r="OQ95" i="1" s="1"/>
  <c r="ON95" i="1"/>
  <c r="OO95" i="1" s="1"/>
  <c r="OI95" i="1"/>
  <c r="OJ95" i="1" s="1"/>
  <c r="OG95" i="1"/>
  <c r="OH95" i="1" s="1"/>
  <c r="OE95" i="1"/>
  <c r="OF95" i="1" s="1"/>
  <c r="OC95" i="1"/>
  <c r="OD95" i="1" s="1"/>
  <c r="OA95" i="1"/>
  <c r="OB95" i="1" s="1"/>
  <c r="NY95" i="1"/>
  <c r="NZ95" i="1" s="1"/>
  <c r="NS95" i="1"/>
  <c r="NT95" i="1" s="1"/>
  <c r="NQ95" i="1"/>
  <c r="NR95" i="1" s="1"/>
  <c r="NO95" i="1"/>
  <c r="NP95" i="1" s="1"/>
  <c r="NM95" i="1"/>
  <c r="NN95" i="1" s="1"/>
  <c r="NK95" i="1"/>
  <c r="NL95" i="1" s="1"/>
  <c r="NI95" i="1"/>
  <c r="NJ95" i="1" s="1"/>
  <c r="NC95" i="1"/>
  <c r="ND95" i="1" s="1"/>
  <c r="NA95" i="1"/>
  <c r="NB95" i="1" s="1"/>
  <c r="MY95" i="1"/>
  <c r="MZ95" i="1" s="1"/>
  <c r="MX95" i="1"/>
  <c r="MW95" i="1"/>
  <c r="MU95" i="1"/>
  <c r="MV95" i="1" s="1"/>
  <c r="MS95" i="1"/>
  <c r="MT95" i="1" s="1"/>
  <c r="MM95" i="1"/>
  <c r="MN95" i="1" s="1"/>
  <c r="MK95" i="1"/>
  <c r="ML95" i="1" s="1"/>
  <c r="MI95" i="1"/>
  <c r="MJ95" i="1" s="1"/>
  <c r="MG95" i="1"/>
  <c r="MH95" i="1" s="1"/>
  <c r="ME95" i="1"/>
  <c r="MF95" i="1" s="1"/>
  <c r="MC95" i="1"/>
  <c r="MD95" i="1" s="1"/>
  <c r="OX94" i="1"/>
  <c r="OY94" i="1" s="1"/>
  <c r="OV94" i="1"/>
  <c r="OW94" i="1" s="1"/>
  <c r="OT94" i="1"/>
  <c r="OU94" i="1" s="1"/>
  <c r="ON94" i="1"/>
  <c r="OO94" i="1" s="1"/>
  <c r="OI94" i="1"/>
  <c r="OJ94" i="1" s="1"/>
  <c r="OG94" i="1"/>
  <c r="OH94" i="1" s="1"/>
  <c r="OE94" i="1"/>
  <c r="OF94" i="1" s="1"/>
  <c r="OA94" i="1"/>
  <c r="OB94" i="1" s="1"/>
  <c r="NY94" i="1"/>
  <c r="NZ94" i="1" s="1"/>
  <c r="NS94" i="1"/>
  <c r="NT94" i="1" s="1"/>
  <c r="NQ94" i="1"/>
  <c r="NR94" i="1" s="1"/>
  <c r="NO94" i="1"/>
  <c r="NP94" i="1" s="1"/>
  <c r="NK94" i="1"/>
  <c r="NL94" i="1" s="1"/>
  <c r="NI94" i="1"/>
  <c r="NJ94" i="1" s="1"/>
  <c r="NC94" i="1"/>
  <c r="ND94" i="1" s="1"/>
  <c r="NA94" i="1"/>
  <c r="NB94" i="1" s="1"/>
  <c r="MY94" i="1"/>
  <c r="MZ94" i="1" s="1"/>
  <c r="MU94" i="1"/>
  <c r="MV94" i="1" s="1"/>
  <c r="MS94" i="1"/>
  <c r="MT94" i="1" s="1"/>
  <c r="MM94" i="1"/>
  <c r="MN94" i="1" s="1"/>
  <c r="MK94" i="1"/>
  <c r="ML94" i="1" s="1"/>
  <c r="MI94" i="1"/>
  <c r="MJ94" i="1" s="1"/>
  <c r="ME94" i="1"/>
  <c r="MF94" i="1" s="1"/>
  <c r="MC94" i="1"/>
  <c r="MD94" i="1" s="1"/>
  <c r="OX93" i="1"/>
  <c r="OV93" i="1"/>
  <c r="OT93" i="1"/>
  <c r="OP93" i="1"/>
  <c r="OQ93" i="1" s="1"/>
  <c r="ON93" i="1"/>
  <c r="OI93" i="1"/>
  <c r="OG93" i="1"/>
  <c r="OE93" i="1"/>
  <c r="OA93" i="1"/>
  <c r="NY93" i="1"/>
  <c r="NZ93" i="1" s="1"/>
  <c r="NS93" i="1"/>
  <c r="NQ93" i="1"/>
  <c r="NO93" i="1"/>
  <c r="NK93" i="1"/>
  <c r="NI93" i="1"/>
  <c r="NC93" i="1"/>
  <c r="NA93" i="1"/>
  <c r="NB93" i="1" s="1"/>
  <c r="MY93" i="1"/>
  <c r="MU93" i="1"/>
  <c r="MV93" i="1" s="1"/>
  <c r="MS93" i="1"/>
  <c r="MM93" i="1"/>
  <c r="MK93" i="1"/>
  <c r="MI93" i="1"/>
  <c r="ME93" i="1"/>
  <c r="MC93" i="1"/>
  <c r="PS88" i="1"/>
  <c r="PN85" i="1"/>
  <c r="PJ85" i="1"/>
  <c r="PF85" i="1"/>
  <c r="PD85" i="1"/>
  <c r="OZ85" i="1"/>
  <c r="ON88" i="1" s="1"/>
  <c r="OK85" i="1"/>
  <c r="NY88" i="1" s="1"/>
  <c r="NU85" i="1"/>
  <c r="NI88" i="1" s="1"/>
  <c r="NE85" i="1"/>
  <c r="MS88" i="1" s="1"/>
  <c r="OX84" i="1"/>
  <c r="OV84" i="1"/>
  <c r="OT84" i="1"/>
  <c r="OP84" i="1"/>
  <c r="ON84" i="1"/>
  <c r="OI84" i="1"/>
  <c r="OG84" i="1"/>
  <c r="OE84" i="1"/>
  <c r="OA84" i="1"/>
  <c r="NY84" i="1"/>
  <c r="NS84" i="1"/>
  <c r="NQ84" i="1"/>
  <c r="NO84" i="1"/>
  <c r="NK84" i="1"/>
  <c r="NI84" i="1"/>
  <c r="NC84" i="1"/>
  <c r="NA84" i="1"/>
  <c r="MY84" i="1"/>
  <c r="MU84" i="1"/>
  <c r="MS84" i="1"/>
  <c r="MM84" i="1"/>
  <c r="MK84" i="1"/>
  <c r="MI84" i="1"/>
  <c r="ME84" i="1"/>
  <c r="MC84" i="1"/>
  <c r="PM83" i="1"/>
  <c r="PN83" i="1" s="1"/>
  <c r="PK83" i="1"/>
  <c r="PL83" i="1" s="1"/>
  <c r="PI83" i="1"/>
  <c r="PJ83" i="1" s="1"/>
  <c r="PF83" i="1"/>
  <c r="PE83" i="1"/>
  <c r="PD83" i="1"/>
  <c r="PC83" i="1"/>
  <c r="OY83" i="1"/>
  <c r="OW83" i="1"/>
  <c r="OU83" i="1"/>
  <c r="OQ83" i="1"/>
  <c r="OO83" i="1"/>
  <c r="OH83" i="1"/>
  <c r="OF83" i="1"/>
  <c r="OB83" i="1"/>
  <c r="NZ83" i="1"/>
  <c r="NT83" i="1"/>
  <c r="NR83" i="1"/>
  <c r="NP83" i="1"/>
  <c r="NL83" i="1"/>
  <c r="NJ83" i="1"/>
  <c r="ND83" i="1"/>
  <c r="NB83" i="1"/>
  <c r="MZ83" i="1"/>
  <c r="MV83" i="1"/>
  <c r="MT83" i="1"/>
  <c r="MN83" i="1"/>
  <c r="ML83" i="1"/>
  <c r="MJ83" i="1"/>
  <c r="MF83" i="1"/>
  <c r="MD83" i="1"/>
  <c r="PS82" i="1"/>
  <c r="PC82" i="1"/>
  <c r="OO82" i="1"/>
  <c r="NZ82" i="1"/>
  <c r="NJ82" i="1"/>
  <c r="MT82" i="1"/>
  <c r="MD82" i="1"/>
  <c r="PC81" i="1"/>
  <c r="PD81" i="1" s="1"/>
  <c r="OO81" i="1"/>
  <c r="NZ81" i="1"/>
  <c r="NJ81" i="1"/>
  <c r="MT81" i="1"/>
  <c r="MD81" i="1"/>
  <c r="PC80" i="1"/>
  <c r="OO80" i="1"/>
  <c r="NZ80" i="1"/>
  <c r="NJ80" i="1"/>
  <c r="MT80" i="1"/>
  <c r="MD80" i="1"/>
  <c r="PD79" i="1"/>
  <c r="PC79" i="1"/>
  <c r="OO79" i="1"/>
  <c r="NZ79" i="1"/>
  <c r="NJ79" i="1"/>
  <c r="MT79" i="1"/>
  <c r="MD79" i="1"/>
  <c r="PM78" i="1"/>
  <c r="PK78" i="1"/>
  <c r="PI78" i="1"/>
  <c r="PG78" i="1"/>
  <c r="PE78" i="1"/>
  <c r="PC78" i="1"/>
  <c r="OY78" i="1"/>
  <c r="OW78" i="1"/>
  <c r="OU78" i="1"/>
  <c r="OS78" i="1"/>
  <c r="OQ78" i="1"/>
  <c r="OO78" i="1"/>
  <c r="OH78" i="1"/>
  <c r="OF78" i="1"/>
  <c r="OD78" i="1"/>
  <c r="OB78" i="1"/>
  <c r="NZ78" i="1"/>
  <c r="NT78" i="1"/>
  <c r="NR78" i="1"/>
  <c r="NP78" i="1"/>
  <c r="NN78" i="1"/>
  <c r="NL78" i="1"/>
  <c r="NJ78" i="1"/>
  <c r="ND78" i="1"/>
  <c r="NB78" i="1"/>
  <c r="MZ78" i="1"/>
  <c r="MX78" i="1"/>
  <c r="MV78" i="1"/>
  <c r="MT78" i="1"/>
  <c r="MN78" i="1"/>
  <c r="MJ78" i="1"/>
  <c r="MH78" i="1"/>
  <c r="MF78" i="1"/>
  <c r="MD78" i="1"/>
  <c r="PM77" i="1"/>
  <c r="PK77" i="1"/>
  <c r="PI77" i="1"/>
  <c r="PG77" i="1"/>
  <c r="PE77" i="1"/>
  <c r="PC77" i="1"/>
  <c r="OY77" i="1"/>
  <c r="OW77" i="1"/>
  <c r="OU77" i="1"/>
  <c r="OS77" i="1"/>
  <c r="OQ77" i="1"/>
  <c r="OO77" i="1"/>
  <c r="OH77" i="1"/>
  <c r="OF77" i="1"/>
  <c r="OD77" i="1"/>
  <c r="OB77" i="1"/>
  <c r="NZ77" i="1"/>
  <c r="NT77" i="1"/>
  <c r="NR77" i="1"/>
  <c r="NP77" i="1"/>
  <c r="NN77" i="1"/>
  <c r="NL77" i="1"/>
  <c r="NJ77" i="1"/>
  <c r="ND77" i="1"/>
  <c r="NB77" i="1"/>
  <c r="MZ77" i="1"/>
  <c r="MX77" i="1"/>
  <c r="MV77" i="1"/>
  <c r="MT77" i="1"/>
  <c r="MN77" i="1"/>
  <c r="MJ77" i="1"/>
  <c r="MH77" i="1"/>
  <c r="MF77" i="1"/>
  <c r="MD77" i="1"/>
  <c r="PM76" i="1"/>
  <c r="PK76" i="1"/>
  <c r="PI76" i="1"/>
  <c r="PG76" i="1"/>
  <c r="PE76" i="1"/>
  <c r="PC76" i="1"/>
  <c r="OY76" i="1"/>
  <c r="OW76" i="1"/>
  <c r="OU76" i="1"/>
  <c r="OS76" i="1"/>
  <c r="OQ76" i="1"/>
  <c r="OO76" i="1"/>
  <c r="OH76" i="1"/>
  <c r="OF76" i="1"/>
  <c r="OD76" i="1"/>
  <c r="OB76" i="1"/>
  <c r="NZ76" i="1"/>
  <c r="NT76" i="1"/>
  <c r="NR76" i="1"/>
  <c r="NP76" i="1"/>
  <c r="NN76" i="1"/>
  <c r="NL76" i="1"/>
  <c r="NJ76" i="1"/>
  <c r="ND76" i="1"/>
  <c r="NB76" i="1"/>
  <c r="MZ76" i="1"/>
  <c r="MX76" i="1"/>
  <c r="MV76" i="1"/>
  <c r="MT76" i="1"/>
  <c r="MN76" i="1"/>
  <c r="MJ76" i="1"/>
  <c r="MH76" i="1"/>
  <c r="MF76" i="1"/>
  <c r="MD76" i="1"/>
  <c r="PM75" i="1"/>
  <c r="PK75" i="1"/>
  <c r="PI75" i="1"/>
  <c r="PG75" i="1"/>
  <c r="PE75" i="1"/>
  <c r="PC75" i="1"/>
  <c r="OY75" i="1"/>
  <c r="OW75" i="1"/>
  <c r="OU75" i="1"/>
  <c r="OS75" i="1"/>
  <c r="OQ75" i="1"/>
  <c r="OO75" i="1"/>
  <c r="OH75" i="1"/>
  <c r="OF75" i="1"/>
  <c r="OD75" i="1"/>
  <c r="OB75" i="1"/>
  <c r="NZ75" i="1"/>
  <c r="NT75" i="1"/>
  <c r="NR75" i="1"/>
  <c r="NP75" i="1"/>
  <c r="NN75" i="1"/>
  <c r="NL75" i="1"/>
  <c r="NJ75" i="1"/>
  <c r="ND75" i="1"/>
  <c r="NB75" i="1"/>
  <c r="MZ75" i="1"/>
  <c r="MX75" i="1"/>
  <c r="MV75" i="1"/>
  <c r="MT75" i="1"/>
  <c r="MN75" i="1"/>
  <c r="MJ75" i="1"/>
  <c r="MH75" i="1"/>
  <c r="MF75" i="1"/>
  <c r="MD75" i="1"/>
  <c r="PM74" i="1"/>
  <c r="PK74" i="1"/>
  <c r="PI74" i="1"/>
  <c r="PY74" i="1" s="1"/>
  <c r="PE74" i="1"/>
  <c r="PC74" i="1"/>
  <c r="PS74" i="1" s="1"/>
  <c r="OY74" i="1"/>
  <c r="OW74" i="1"/>
  <c r="OU74" i="1"/>
  <c r="OQ74" i="1"/>
  <c r="OO74" i="1"/>
  <c r="OH74" i="1"/>
  <c r="OF74" i="1"/>
  <c r="OB74" i="1"/>
  <c r="NZ74" i="1"/>
  <c r="NT74" i="1"/>
  <c r="NR74" i="1"/>
  <c r="NP74" i="1"/>
  <c r="NL74" i="1"/>
  <c r="NJ74" i="1"/>
  <c r="ND74" i="1"/>
  <c r="NB74" i="1"/>
  <c r="MZ74" i="1"/>
  <c r="MV74" i="1"/>
  <c r="MT74" i="1"/>
  <c r="MN74" i="1"/>
  <c r="MJ74" i="1"/>
  <c r="MF74" i="1"/>
  <c r="MD74" i="1"/>
  <c r="PM73" i="1"/>
  <c r="PN73" i="1" s="1"/>
  <c r="PK73" i="1"/>
  <c r="PL73" i="1" s="1"/>
  <c r="PI73" i="1"/>
  <c r="PJ73" i="1" s="1"/>
  <c r="PE73" i="1"/>
  <c r="PF73" i="1" s="1"/>
  <c r="PC73" i="1"/>
  <c r="PD73" i="1" s="1"/>
  <c r="OY73" i="1"/>
  <c r="OW73" i="1"/>
  <c r="OU73" i="1"/>
  <c r="OQ73" i="1"/>
  <c r="OO73" i="1"/>
  <c r="OH73" i="1"/>
  <c r="OF73" i="1"/>
  <c r="OB73" i="1"/>
  <c r="NZ73" i="1"/>
  <c r="NT73" i="1"/>
  <c r="NR73" i="1"/>
  <c r="NP73" i="1"/>
  <c r="NL73" i="1"/>
  <c r="NJ73" i="1"/>
  <c r="ND73" i="1"/>
  <c r="NB73" i="1"/>
  <c r="MZ73" i="1"/>
  <c r="MV73" i="1"/>
  <c r="MT73" i="1"/>
  <c r="MN73" i="1"/>
  <c r="MJ73" i="1"/>
  <c r="MF73" i="1"/>
  <c r="MD73" i="1"/>
  <c r="PM72" i="1"/>
  <c r="PK72" i="1"/>
  <c r="PI72" i="1"/>
  <c r="PG72" i="1"/>
  <c r="PE72" i="1"/>
  <c r="PC72" i="1"/>
  <c r="OY72" i="1"/>
  <c r="OW72" i="1"/>
  <c r="OU72" i="1"/>
  <c r="OS72" i="1"/>
  <c r="OQ72" i="1"/>
  <c r="OO72" i="1"/>
  <c r="OO84" i="1" s="1"/>
  <c r="OO86" i="1" s="1"/>
  <c r="OH72" i="1"/>
  <c r="OF72" i="1"/>
  <c r="OD72" i="1"/>
  <c r="OB72" i="1"/>
  <c r="NZ72" i="1"/>
  <c r="NT72" i="1"/>
  <c r="NR72" i="1"/>
  <c r="NP72" i="1"/>
  <c r="NN72" i="1"/>
  <c r="NL72" i="1"/>
  <c r="NJ72" i="1"/>
  <c r="ND72" i="1"/>
  <c r="NB72" i="1"/>
  <c r="MZ72" i="1"/>
  <c r="MX72" i="1"/>
  <c r="MV72" i="1"/>
  <c r="MT72" i="1"/>
  <c r="MN72" i="1"/>
  <c r="MJ72" i="1"/>
  <c r="MH72" i="1"/>
  <c r="MF72" i="1"/>
  <c r="MD72" i="1"/>
  <c r="MD84" i="1" s="1"/>
  <c r="MD86" i="1" s="1"/>
  <c r="PM71" i="1"/>
  <c r="PK71" i="1"/>
  <c r="QA71" i="1" s="1"/>
  <c r="PI71" i="1"/>
  <c r="PE71" i="1"/>
  <c r="PC71" i="1"/>
  <c r="PD71" i="1" s="1"/>
  <c r="OY71" i="1"/>
  <c r="OW71" i="1"/>
  <c r="OU71" i="1"/>
  <c r="OQ71" i="1"/>
  <c r="OO71" i="1"/>
  <c r="OJ71" i="1"/>
  <c r="OH71" i="1"/>
  <c r="OF71" i="1"/>
  <c r="OB71" i="1"/>
  <c r="NZ71" i="1"/>
  <c r="NT71" i="1"/>
  <c r="NR71" i="1"/>
  <c r="NP71" i="1"/>
  <c r="NL71" i="1"/>
  <c r="NJ71" i="1"/>
  <c r="ND71" i="1"/>
  <c r="NB71" i="1"/>
  <c r="MZ71" i="1"/>
  <c r="MV71" i="1"/>
  <c r="MT71" i="1"/>
  <c r="MN71" i="1"/>
  <c r="MJ71" i="1"/>
  <c r="MF71" i="1"/>
  <c r="MD71" i="1"/>
  <c r="PM70" i="1"/>
  <c r="QC70" i="1" s="1"/>
  <c r="PK70" i="1"/>
  <c r="QA70" i="1" s="1"/>
  <c r="PI70" i="1"/>
  <c r="PY70" i="1" s="1"/>
  <c r="PE70" i="1"/>
  <c r="PU70" i="1" s="1"/>
  <c r="PD70" i="1"/>
  <c r="PC70" i="1"/>
  <c r="PS70" i="1" s="1"/>
  <c r="OY70" i="1"/>
  <c r="OW70" i="1"/>
  <c r="OU70" i="1"/>
  <c r="OQ70" i="1"/>
  <c r="OO70" i="1"/>
  <c r="OJ70" i="1"/>
  <c r="OH70" i="1"/>
  <c r="OF70" i="1"/>
  <c r="OF84" i="1" s="1"/>
  <c r="OF86" i="1" s="1"/>
  <c r="OB70" i="1"/>
  <c r="NZ70" i="1"/>
  <c r="NT70" i="1"/>
  <c r="NR70" i="1"/>
  <c r="NP70" i="1"/>
  <c r="NL70" i="1"/>
  <c r="NJ70" i="1"/>
  <c r="ND70" i="1"/>
  <c r="NB70" i="1"/>
  <c r="MZ70" i="1"/>
  <c r="MZ84" i="1" s="1"/>
  <c r="MZ86" i="1" s="1"/>
  <c r="MV70" i="1"/>
  <c r="MT70" i="1"/>
  <c r="MN70" i="1"/>
  <c r="MJ70" i="1"/>
  <c r="MF70" i="1"/>
  <c r="MD70" i="1"/>
  <c r="PS60" i="1"/>
  <c r="PS59" i="1"/>
  <c r="PN56" i="1"/>
  <c r="QD56" i="1" s="1"/>
  <c r="PJ56" i="1"/>
  <c r="PZ56" i="1" s="1"/>
  <c r="PF56" i="1"/>
  <c r="OZ56" i="1"/>
  <c r="ON59" i="1" s="1"/>
  <c r="OK56" i="1"/>
  <c r="NY59" i="1" s="1"/>
  <c r="NU56" i="1"/>
  <c r="NI59" i="1" s="1"/>
  <c r="NE56" i="1"/>
  <c r="MS59" i="1" s="1"/>
  <c r="MO56" i="1"/>
  <c r="MC59" i="1" s="1"/>
  <c r="OX55" i="1"/>
  <c r="OV55" i="1"/>
  <c r="OT55" i="1"/>
  <c r="OP55" i="1"/>
  <c r="ON55" i="1"/>
  <c r="OI55" i="1"/>
  <c r="OG55" i="1"/>
  <c r="OE55" i="1"/>
  <c r="OA55" i="1"/>
  <c r="NY55" i="1"/>
  <c r="NS55" i="1"/>
  <c r="NQ55" i="1"/>
  <c r="NO55" i="1"/>
  <c r="NK55" i="1"/>
  <c r="NI55" i="1"/>
  <c r="NC55" i="1"/>
  <c r="NA55" i="1"/>
  <c r="MY55" i="1"/>
  <c r="MU55" i="1"/>
  <c r="MS55" i="1"/>
  <c r="MM55" i="1"/>
  <c r="MK55" i="1"/>
  <c r="MI55" i="1"/>
  <c r="ME55" i="1"/>
  <c r="MC55" i="1"/>
  <c r="PM54" i="1"/>
  <c r="PN54" i="1" s="1"/>
  <c r="PK54" i="1"/>
  <c r="PL54" i="1" s="1"/>
  <c r="PI54" i="1"/>
  <c r="PJ54" i="1" s="1"/>
  <c r="PE54" i="1"/>
  <c r="PF54" i="1" s="1"/>
  <c r="PC54" i="1"/>
  <c r="PD54" i="1" s="1"/>
  <c r="OY54" i="1"/>
  <c r="OW54" i="1"/>
  <c r="OU54" i="1"/>
  <c r="OQ54" i="1"/>
  <c r="OO54" i="1"/>
  <c r="OJ54" i="1"/>
  <c r="OH54" i="1"/>
  <c r="OF54" i="1"/>
  <c r="OB54" i="1"/>
  <c r="NZ54" i="1"/>
  <c r="NT54" i="1"/>
  <c r="NR54" i="1"/>
  <c r="NP54" i="1"/>
  <c r="NL54" i="1"/>
  <c r="NJ54" i="1"/>
  <c r="ND54" i="1"/>
  <c r="NB54" i="1"/>
  <c r="MZ54" i="1"/>
  <c r="MV54" i="1"/>
  <c r="MT54" i="1"/>
  <c r="MN54" i="1"/>
  <c r="ML54" i="1"/>
  <c r="MJ54" i="1"/>
  <c r="MF54" i="1"/>
  <c r="MD54" i="1"/>
  <c r="PC53" i="1"/>
  <c r="PS53" i="1" s="1"/>
  <c r="PT53" i="1" s="1"/>
  <c r="OO53" i="1"/>
  <c r="NZ53" i="1"/>
  <c r="NJ53" i="1"/>
  <c r="MT53" i="1"/>
  <c r="MD53" i="1"/>
  <c r="PC52" i="1"/>
  <c r="PD52" i="1" s="1"/>
  <c r="OO52" i="1"/>
  <c r="NZ52" i="1"/>
  <c r="NJ52" i="1"/>
  <c r="MT52" i="1"/>
  <c r="MD52" i="1"/>
  <c r="PC51" i="1"/>
  <c r="PS51" i="1" s="1"/>
  <c r="PT51" i="1" s="1"/>
  <c r="OO51" i="1"/>
  <c r="NZ51" i="1"/>
  <c r="NJ51" i="1"/>
  <c r="MT51" i="1"/>
  <c r="MD51" i="1"/>
  <c r="PC50" i="1"/>
  <c r="PD50" i="1" s="1"/>
  <c r="OO50" i="1"/>
  <c r="NZ50" i="1"/>
  <c r="NJ50" i="1"/>
  <c r="MT50" i="1"/>
  <c r="MD50" i="1"/>
  <c r="PM49" i="1"/>
  <c r="QC49" i="1" s="1"/>
  <c r="QD49" i="1" s="1"/>
  <c r="PK49" i="1"/>
  <c r="QA49" i="1" s="1"/>
  <c r="QB49" i="1" s="1"/>
  <c r="PI49" i="1"/>
  <c r="PY49" i="1" s="1"/>
  <c r="PZ49" i="1" s="1"/>
  <c r="PG49" i="1"/>
  <c r="PW49" i="1" s="1"/>
  <c r="PX49" i="1" s="1"/>
  <c r="PE49" i="1"/>
  <c r="PU49" i="1" s="1"/>
  <c r="PV49" i="1" s="1"/>
  <c r="PC49" i="1"/>
  <c r="PS49" i="1" s="1"/>
  <c r="PT49" i="1" s="1"/>
  <c r="OY49" i="1"/>
  <c r="OW49" i="1"/>
  <c r="OU49" i="1"/>
  <c r="OS49" i="1"/>
  <c r="OQ49" i="1"/>
  <c r="OO49" i="1"/>
  <c r="OJ49" i="1"/>
  <c r="OH49" i="1"/>
  <c r="OF49" i="1"/>
  <c r="OD49" i="1"/>
  <c r="OB49" i="1"/>
  <c r="NZ49" i="1"/>
  <c r="NT49" i="1"/>
  <c r="NR49" i="1"/>
  <c r="NP49" i="1"/>
  <c r="NN49" i="1"/>
  <c r="NL49" i="1"/>
  <c r="NJ49" i="1"/>
  <c r="ND49" i="1"/>
  <c r="NB49" i="1"/>
  <c r="MZ49" i="1"/>
  <c r="MX49" i="1"/>
  <c r="MV49" i="1"/>
  <c r="MT49" i="1"/>
  <c r="MN49" i="1"/>
  <c r="ML49" i="1"/>
  <c r="MJ49" i="1"/>
  <c r="MH49" i="1"/>
  <c r="MF49" i="1"/>
  <c r="MD49" i="1"/>
  <c r="PM48" i="1"/>
  <c r="QC48" i="1" s="1"/>
  <c r="QD48" i="1" s="1"/>
  <c r="PK48" i="1"/>
  <c r="QA48" i="1" s="1"/>
  <c r="QB48" i="1" s="1"/>
  <c r="PI48" i="1"/>
  <c r="PG48" i="1"/>
  <c r="PF48" i="1"/>
  <c r="PE48" i="1"/>
  <c r="PC48" i="1"/>
  <c r="PS48" i="1" s="1"/>
  <c r="PT48" i="1" s="1"/>
  <c r="OY48" i="1"/>
  <c r="OW48" i="1"/>
  <c r="OU48" i="1"/>
  <c r="OS48" i="1"/>
  <c r="OQ48" i="1"/>
  <c r="OO48" i="1"/>
  <c r="OJ48" i="1"/>
  <c r="OH48" i="1"/>
  <c r="OF48" i="1"/>
  <c r="OD48" i="1"/>
  <c r="OB48" i="1"/>
  <c r="NZ48" i="1"/>
  <c r="NT48" i="1"/>
  <c r="NR48" i="1"/>
  <c r="NP48" i="1"/>
  <c r="NN48" i="1"/>
  <c r="NL48" i="1"/>
  <c r="NJ48" i="1"/>
  <c r="ND48" i="1"/>
  <c r="NB48" i="1"/>
  <c r="MZ48" i="1"/>
  <c r="MX48" i="1"/>
  <c r="MV48" i="1"/>
  <c r="MT48" i="1"/>
  <c r="MN48" i="1"/>
  <c r="ML48" i="1"/>
  <c r="MJ48" i="1"/>
  <c r="MH48" i="1"/>
  <c r="MF48" i="1"/>
  <c r="MD48" i="1"/>
  <c r="PM47" i="1"/>
  <c r="PK47" i="1"/>
  <c r="QA47" i="1" s="1"/>
  <c r="QB47" i="1" s="1"/>
  <c r="PI47" i="1"/>
  <c r="PY47" i="1" s="1"/>
  <c r="PZ47" i="1" s="1"/>
  <c r="PG47" i="1"/>
  <c r="PW47" i="1" s="1"/>
  <c r="PX47" i="1" s="1"/>
  <c r="PE47" i="1"/>
  <c r="PU47" i="1" s="1"/>
  <c r="PV47" i="1" s="1"/>
  <c r="PC47" i="1"/>
  <c r="PS47" i="1" s="1"/>
  <c r="PT47" i="1" s="1"/>
  <c r="OY47" i="1"/>
  <c r="OW47" i="1"/>
  <c r="OU47" i="1"/>
  <c r="OS47" i="1"/>
  <c r="OQ47" i="1"/>
  <c r="OO47" i="1"/>
  <c r="OJ47" i="1"/>
  <c r="OH47" i="1"/>
  <c r="OF47" i="1"/>
  <c r="OD47" i="1"/>
  <c r="OB47" i="1"/>
  <c r="NZ47" i="1"/>
  <c r="NT47" i="1"/>
  <c r="NR47" i="1"/>
  <c r="NP47" i="1"/>
  <c r="NN47" i="1"/>
  <c r="NL47" i="1"/>
  <c r="NJ47" i="1"/>
  <c r="ND47" i="1"/>
  <c r="NB47" i="1"/>
  <c r="MZ47" i="1"/>
  <c r="MX47" i="1"/>
  <c r="MV47" i="1"/>
  <c r="MT47" i="1"/>
  <c r="MN47" i="1"/>
  <c r="ML47" i="1"/>
  <c r="MJ47" i="1"/>
  <c r="MH47" i="1"/>
  <c r="MF47" i="1"/>
  <c r="MD47" i="1"/>
  <c r="PM46" i="1"/>
  <c r="PK46" i="1"/>
  <c r="QA46" i="1" s="1"/>
  <c r="QB46" i="1" s="1"/>
  <c r="PI46" i="1"/>
  <c r="PG46" i="1"/>
  <c r="PW46" i="1" s="1"/>
  <c r="PX46" i="1" s="1"/>
  <c r="PE46" i="1"/>
  <c r="PU46" i="1" s="1"/>
  <c r="PV46" i="1" s="1"/>
  <c r="PC46" i="1"/>
  <c r="PS46" i="1" s="1"/>
  <c r="PT46" i="1" s="1"/>
  <c r="OY46" i="1"/>
  <c r="OW46" i="1"/>
  <c r="OU46" i="1"/>
  <c r="OS46" i="1"/>
  <c r="OQ46" i="1"/>
  <c r="OO46" i="1"/>
  <c r="OJ46" i="1"/>
  <c r="OH46" i="1"/>
  <c r="OF46" i="1"/>
  <c r="OD46" i="1"/>
  <c r="OB46" i="1"/>
  <c r="NZ46" i="1"/>
  <c r="NT46" i="1"/>
  <c r="NR46" i="1"/>
  <c r="NP46" i="1"/>
  <c r="NN46" i="1"/>
  <c r="NL46" i="1"/>
  <c r="NJ46" i="1"/>
  <c r="ND46" i="1"/>
  <c r="NB46" i="1"/>
  <c r="MZ46" i="1"/>
  <c r="MX46" i="1"/>
  <c r="MV46" i="1"/>
  <c r="MT46" i="1"/>
  <c r="MN46" i="1"/>
  <c r="ML46" i="1"/>
  <c r="MJ46" i="1"/>
  <c r="MH46" i="1"/>
  <c r="MF46" i="1"/>
  <c r="MD46" i="1"/>
  <c r="PM45" i="1"/>
  <c r="PK45" i="1"/>
  <c r="QA45" i="1" s="1"/>
  <c r="QB45" i="1" s="1"/>
  <c r="PI45" i="1"/>
  <c r="PY45" i="1" s="1"/>
  <c r="PZ45" i="1" s="1"/>
  <c r="PE45" i="1"/>
  <c r="PC45" i="1"/>
  <c r="PS45" i="1" s="1"/>
  <c r="PT45" i="1" s="1"/>
  <c r="OY45" i="1"/>
  <c r="OW45" i="1"/>
  <c r="OU45" i="1"/>
  <c r="OQ45" i="1"/>
  <c r="OO45" i="1"/>
  <c r="OJ45" i="1"/>
  <c r="OH45" i="1"/>
  <c r="OF45" i="1"/>
  <c r="OB45" i="1"/>
  <c r="NZ45" i="1"/>
  <c r="NT45" i="1"/>
  <c r="NR45" i="1"/>
  <c r="NP45" i="1"/>
  <c r="NL45" i="1"/>
  <c r="NJ45" i="1"/>
  <c r="ND45" i="1"/>
  <c r="NB45" i="1"/>
  <c r="MZ45" i="1"/>
  <c r="MV45" i="1"/>
  <c r="MT45" i="1"/>
  <c r="MN45" i="1"/>
  <c r="ML45" i="1"/>
  <c r="MJ45" i="1"/>
  <c r="MF45" i="1"/>
  <c r="MD45" i="1"/>
  <c r="PM44" i="1"/>
  <c r="PN44" i="1" s="1"/>
  <c r="PK44" i="1"/>
  <c r="PL44" i="1" s="1"/>
  <c r="PI44" i="1"/>
  <c r="PJ44" i="1" s="1"/>
  <c r="PE44" i="1"/>
  <c r="PF44" i="1" s="1"/>
  <c r="PC44" i="1"/>
  <c r="PD44" i="1" s="1"/>
  <c r="OY44" i="1"/>
  <c r="OW44" i="1"/>
  <c r="OU44" i="1"/>
  <c r="OQ44" i="1"/>
  <c r="OO44" i="1"/>
  <c r="OJ44" i="1"/>
  <c r="OH44" i="1"/>
  <c r="OF44" i="1"/>
  <c r="OB44" i="1"/>
  <c r="NZ44" i="1"/>
  <c r="NT44" i="1"/>
  <c r="NR44" i="1"/>
  <c r="NP44" i="1"/>
  <c r="NL44" i="1"/>
  <c r="NJ44" i="1"/>
  <c r="ND44" i="1"/>
  <c r="NB44" i="1"/>
  <c r="MZ44" i="1"/>
  <c r="MV44" i="1"/>
  <c r="MT44" i="1"/>
  <c r="MN44" i="1"/>
  <c r="ML44" i="1"/>
  <c r="MJ44" i="1"/>
  <c r="MF44" i="1"/>
  <c r="MD44" i="1"/>
  <c r="PN43" i="1"/>
  <c r="PM43" i="1"/>
  <c r="QC43" i="1" s="1"/>
  <c r="QD43" i="1" s="1"/>
  <c r="PK43" i="1"/>
  <c r="QA43" i="1" s="1"/>
  <c r="QB43" i="1" s="1"/>
  <c r="PI43" i="1"/>
  <c r="PY43" i="1" s="1"/>
  <c r="PZ43" i="1" s="1"/>
  <c r="PG43" i="1"/>
  <c r="PW43" i="1" s="1"/>
  <c r="PX43" i="1" s="1"/>
  <c r="PE43" i="1"/>
  <c r="PU43" i="1" s="1"/>
  <c r="PV43" i="1" s="1"/>
  <c r="PC43" i="1"/>
  <c r="PS43" i="1" s="1"/>
  <c r="PT43" i="1" s="1"/>
  <c r="OY43" i="1"/>
  <c r="OW43" i="1"/>
  <c r="OU43" i="1"/>
  <c r="OS43" i="1"/>
  <c r="OQ43" i="1"/>
  <c r="OO43" i="1"/>
  <c r="OJ43" i="1"/>
  <c r="OH43" i="1"/>
  <c r="OF43" i="1"/>
  <c r="OD43" i="1"/>
  <c r="OB43" i="1"/>
  <c r="NZ43" i="1"/>
  <c r="NT43" i="1"/>
  <c r="NR43" i="1"/>
  <c r="NP43" i="1"/>
  <c r="NN43" i="1"/>
  <c r="NL43" i="1"/>
  <c r="NJ43" i="1"/>
  <c r="ND43" i="1"/>
  <c r="NB43" i="1"/>
  <c r="MZ43" i="1"/>
  <c r="MX43" i="1"/>
  <c r="MV43" i="1"/>
  <c r="MT43" i="1"/>
  <c r="MN43" i="1"/>
  <c r="ML43" i="1"/>
  <c r="MJ43" i="1"/>
  <c r="MH43" i="1"/>
  <c r="MF43" i="1"/>
  <c r="MD43" i="1"/>
  <c r="PM42" i="1"/>
  <c r="PK42" i="1"/>
  <c r="QA42" i="1" s="1"/>
  <c r="QB42" i="1" s="1"/>
  <c r="PI42" i="1"/>
  <c r="PY42" i="1" s="1"/>
  <c r="PZ42" i="1" s="1"/>
  <c r="PE42" i="1"/>
  <c r="PC42" i="1"/>
  <c r="PS42" i="1" s="1"/>
  <c r="PT42" i="1" s="1"/>
  <c r="OY42" i="1"/>
  <c r="OW42" i="1"/>
  <c r="OU42" i="1"/>
  <c r="OQ42" i="1"/>
  <c r="OO42" i="1"/>
  <c r="OJ42" i="1"/>
  <c r="OH42" i="1"/>
  <c r="OF42" i="1"/>
  <c r="OB42" i="1"/>
  <c r="NZ42" i="1"/>
  <c r="NT42" i="1"/>
  <c r="NR42" i="1"/>
  <c r="NP42" i="1"/>
  <c r="NL42" i="1"/>
  <c r="NJ42" i="1"/>
  <c r="ND42" i="1"/>
  <c r="NB42" i="1"/>
  <c r="MZ42" i="1"/>
  <c r="MV42" i="1"/>
  <c r="MT42" i="1"/>
  <c r="MN42" i="1"/>
  <c r="ML42" i="1"/>
  <c r="MJ42" i="1"/>
  <c r="MF42" i="1"/>
  <c r="MD42" i="1"/>
  <c r="PM41" i="1"/>
  <c r="PK41" i="1"/>
  <c r="PI41" i="1"/>
  <c r="PE41" i="1"/>
  <c r="PC41" i="1"/>
  <c r="OY41" i="1"/>
  <c r="OW41" i="1"/>
  <c r="OW55" i="1" s="1"/>
  <c r="OW57" i="1" s="1"/>
  <c r="OU41" i="1"/>
  <c r="OQ41" i="1"/>
  <c r="OO41" i="1"/>
  <c r="OO55" i="1" s="1"/>
  <c r="OO57" i="1" s="1"/>
  <c r="OJ41" i="1"/>
  <c r="OH41" i="1"/>
  <c r="OF41" i="1"/>
  <c r="OB41" i="1"/>
  <c r="NZ41" i="1"/>
  <c r="NT41" i="1"/>
  <c r="NR41" i="1"/>
  <c r="NR55" i="1" s="1"/>
  <c r="NR57" i="1" s="1"/>
  <c r="NP41" i="1"/>
  <c r="NP55" i="1" s="1"/>
  <c r="NP57" i="1" s="1"/>
  <c r="NL41" i="1"/>
  <c r="NJ41" i="1"/>
  <c r="ND41" i="1"/>
  <c r="ND55" i="1" s="1"/>
  <c r="NB41" i="1"/>
  <c r="MZ41" i="1"/>
  <c r="MV41" i="1"/>
  <c r="MT41" i="1"/>
  <c r="MN41" i="1"/>
  <c r="MN55" i="1" s="1"/>
  <c r="ML41" i="1"/>
  <c r="MJ41" i="1"/>
  <c r="MJ55" i="1" s="1"/>
  <c r="MJ57" i="1" s="1"/>
  <c r="MF41" i="1"/>
  <c r="MD41" i="1"/>
  <c r="MD55" i="1" s="1"/>
  <c r="MD57" i="1" s="1"/>
  <c r="PN27" i="1"/>
  <c r="QD27" i="1" s="1"/>
  <c r="PM27" i="1"/>
  <c r="PL27" i="1"/>
  <c r="QB27" i="1" s="1"/>
  <c r="PK27" i="1"/>
  <c r="PJ27" i="1"/>
  <c r="PZ27" i="1" s="1"/>
  <c r="PI27" i="1"/>
  <c r="PH27" i="1"/>
  <c r="PG27" i="1"/>
  <c r="PF27" i="1"/>
  <c r="PV27" i="1" s="1"/>
  <c r="PE27" i="1"/>
  <c r="PD27" i="1"/>
  <c r="PT27" i="1" s="1"/>
  <c r="OZ27" i="1"/>
  <c r="ON30" i="1" s="1"/>
  <c r="OK27" i="1"/>
  <c r="NY30" i="1" s="1"/>
  <c r="NU27" i="1"/>
  <c r="NI30" i="1" s="1"/>
  <c r="NE27" i="1"/>
  <c r="MS30" i="1" s="1"/>
  <c r="MO27" i="1"/>
  <c r="MC30" i="1" s="1"/>
  <c r="OX26" i="1"/>
  <c r="OT26" i="1"/>
  <c r="ON26" i="1"/>
  <c r="OI26" i="1"/>
  <c r="OG26" i="1"/>
  <c r="OE26" i="1"/>
  <c r="OA26" i="1"/>
  <c r="NY26" i="1"/>
  <c r="NS26" i="1"/>
  <c r="NQ26" i="1"/>
  <c r="NO26" i="1"/>
  <c r="NK26" i="1"/>
  <c r="NI26" i="1"/>
  <c r="NC26" i="1"/>
  <c r="NA26" i="1"/>
  <c r="MY26" i="1"/>
  <c r="MU26" i="1"/>
  <c r="MS26" i="1"/>
  <c r="MM26" i="1"/>
  <c r="MK26" i="1"/>
  <c r="MI26" i="1"/>
  <c r="ME26" i="1"/>
  <c r="MC26" i="1"/>
  <c r="PM25" i="1"/>
  <c r="PK25" i="1"/>
  <c r="QA25" i="1" s="1"/>
  <c r="QB25" i="1" s="1"/>
  <c r="PJ25" i="1"/>
  <c r="PI25" i="1"/>
  <c r="PE25" i="1"/>
  <c r="PU25" i="1" s="1"/>
  <c r="PV25" i="1" s="1"/>
  <c r="PC25" i="1"/>
  <c r="OY25" i="1"/>
  <c r="OW25" i="1"/>
  <c r="OU25" i="1"/>
  <c r="OQ25" i="1"/>
  <c r="OO25" i="1"/>
  <c r="OJ25" i="1"/>
  <c r="OH25" i="1"/>
  <c r="OF25" i="1"/>
  <c r="OB25" i="1"/>
  <c r="NZ25" i="1"/>
  <c r="NT25" i="1"/>
  <c r="NR25" i="1"/>
  <c r="NP25" i="1"/>
  <c r="NL25" i="1"/>
  <c r="NJ25" i="1"/>
  <c r="ND25" i="1"/>
  <c r="NB25" i="1"/>
  <c r="MZ25" i="1"/>
  <c r="MV25" i="1"/>
  <c r="MT25" i="1"/>
  <c r="MN25" i="1"/>
  <c r="ML25" i="1"/>
  <c r="MJ25" i="1"/>
  <c r="MF25" i="1"/>
  <c r="MD25" i="1"/>
  <c r="PC24" i="1"/>
  <c r="PD24" i="1" s="1"/>
  <c r="OO24" i="1"/>
  <c r="NZ24" i="1"/>
  <c r="NJ24" i="1"/>
  <c r="MT24" i="1"/>
  <c r="MD24" i="1"/>
  <c r="PC23" i="1"/>
  <c r="PS23" i="1" s="1"/>
  <c r="PT23" i="1" s="1"/>
  <c r="OO23" i="1"/>
  <c r="NZ23" i="1"/>
  <c r="NJ23" i="1"/>
  <c r="MT23" i="1"/>
  <c r="MD23" i="1"/>
  <c r="PC22" i="1"/>
  <c r="PD22" i="1" s="1"/>
  <c r="OO22" i="1"/>
  <c r="NZ22" i="1"/>
  <c r="NJ22" i="1"/>
  <c r="MT22" i="1"/>
  <c r="MD22" i="1"/>
  <c r="PC21" i="1"/>
  <c r="PS21" i="1" s="1"/>
  <c r="PT21" i="1" s="1"/>
  <c r="OO21" i="1"/>
  <c r="NZ21" i="1"/>
  <c r="NJ21" i="1"/>
  <c r="MT21" i="1"/>
  <c r="MD21" i="1"/>
  <c r="PM20" i="1"/>
  <c r="PN20" i="1" s="1"/>
  <c r="PK20" i="1"/>
  <c r="PL20" i="1" s="1"/>
  <c r="PI20" i="1"/>
  <c r="PJ20" i="1" s="1"/>
  <c r="PG20" i="1"/>
  <c r="PH20" i="1" s="1"/>
  <c r="PE20" i="1"/>
  <c r="PF20" i="1" s="1"/>
  <c r="PC20" i="1"/>
  <c r="PD20" i="1" s="1"/>
  <c r="OY20" i="1"/>
  <c r="OW20" i="1"/>
  <c r="OU20" i="1"/>
  <c r="OQ20" i="1"/>
  <c r="OO20" i="1"/>
  <c r="OJ20" i="1"/>
  <c r="OH20" i="1"/>
  <c r="OF20" i="1"/>
  <c r="OD20" i="1"/>
  <c r="OB20" i="1"/>
  <c r="NZ20" i="1"/>
  <c r="NT20" i="1"/>
  <c r="NR20" i="1"/>
  <c r="NP20" i="1"/>
  <c r="NN20" i="1"/>
  <c r="NL20" i="1"/>
  <c r="NJ20" i="1"/>
  <c r="ND20" i="1"/>
  <c r="NB20" i="1"/>
  <c r="MZ20" i="1"/>
  <c r="MX20" i="1"/>
  <c r="MV20" i="1"/>
  <c r="MT20" i="1"/>
  <c r="ML20" i="1"/>
  <c r="MJ20" i="1"/>
  <c r="MH20" i="1"/>
  <c r="MF20" i="1"/>
  <c r="MD20" i="1"/>
  <c r="PM19" i="1"/>
  <c r="PN19" i="1" s="1"/>
  <c r="PK19" i="1"/>
  <c r="PL19" i="1" s="1"/>
  <c r="PI19" i="1"/>
  <c r="PJ19" i="1" s="1"/>
  <c r="PG19" i="1"/>
  <c r="PH19" i="1" s="1"/>
  <c r="PE19" i="1"/>
  <c r="PF19" i="1" s="1"/>
  <c r="PC19" i="1"/>
  <c r="PD19" i="1" s="1"/>
  <c r="OY19" i="1"/>
  <c r="OW19" i="1"/>
  <c r="OU19" i="1"/>
  <c r="OR100" i="1"/>
  <c r="OS100" i="1" s="1"/>
  <c r="OQ19" i="1"/>
  <c r="OP100" i="1"/>
  <c r="OQ100" i="1" s="1"/>
  <c r="OO19" i="1"/>
  <c r="OJ19" i="1"/>
  <c r="OH19" i="1"/>
  <c r="OF19" i="1"/>
  <c r="OD19" i="1"/>
  <c r="OB19" i="1"/>
  <c r="NZ19" i="1"/>
  <c r="NT19" i="1"/>
  <c r="NR19" i="1"/>
  <c r="NP19" i="1"/>
  <c r="NN19" i="1"/>
  <c r="NL19" i="1"/>
  <c r="NJ19" i="1"/>
  <c r="ND19" i="1"/>
  <c r="NB19" i="1"/>
  <c r="MZ19" i="1"/>
  <c r="MX19" i="1"/>
  <c r="MV19" i="1"/>
  <c r="MT19" i="1"/>
  <c r="ML19" i="1"/>
  <c r="MJ19" i="1"/>
  <c r="MH19" i="1"/>
  <c r="MF19" i="1"/>
  <c r="MD19" i="1"/>
  <c r="PM18" i="1"/>
  <c r="PK18" i="1"/>
  <c r="PI18" i="1"/>
  <c r="PG18" i="1"/>
  <c r="PE18" i="1"/>
  <c r="PF18" i="1" s="1"/>
  <c r="PC18" i="1"/>
  <c r="PD18" i="1" s="1"/>
  <c r="OY18" i="1"/>
  <c r="OW18" i="1"/>
  <c r="OU18" i="1"/>
  <c r="OQ18" i="1"/>
  <c r="OO18" i="1"/>
  <c r="OJ18" i="1"/>
  <c r="OH18" i="1"/>
  <c r="OF18" i="1"/>
  <c r="OD18" i="1"/>
  <c r="OB18" i="1"/>
  <c r="NZ18" i="1"/>
  <c r="NT18" i="1"/>
  <c r="NR18" i="1"/>
  <c r="NP18" i="1"/>
  <c r="NN18" i="1"/>
  <c r="NL18" i="1"/>
  <c r="NJ18" i="1"/>
  <c r="ND18" i="1"/>
  <c r="NB18" i="1"/>
  <c r="MZ18" i="1"/>
  <c r="MX18" i="1"/>
  <c r="MV18" i="1"/>
  <c r="MT18" i="1"/>
  <c r="ML18" i="1"/>
  <c r="MJ18" i="1"/>
  <c r="MH18" i="1"/>
  <c r="MF18" i="1"/>
  <c r="MD18" i="1"/>
  <c r="PM17" i="1"/>
  <c r="PN17" i="1" s="1"/>
  <c r="PK17" i="1"/>
  <c r="PL17" i="1" s="1"/>
  <c r="PI17" i="1"/>
  <c r="PJ17" i="1" s="1"/>
  <c r="PG17" i="1"/>
  <c r="PH17" i="1" s="1"/>
  <c r="PC17" i="1"/>
  <c r="PD17" i="1" s="1"/>
  <c r="OY17" i="1"/>
  <c r="OW17" i="1"/>
  <c r="OU17" i="1"/>
  <c r="OO17" i="1"/>
  <c r="OJ17" i="1"/>
  <c r="OH17" i="1"/>
  <c r="OF17" i="1"/>
  <c r="OD17" i="1"/>
  <c r="OB17" i="1"/>
  <c r="NZ17" i="1"/>
  <c r="NT17" i="1"/>
  <c r="NR17" i="1"/>
  <c r="NP17" i="1"/>
  <c r="NN17" i="1"/>
  <c r="NL17" i="1"/>
  <c r="NJ17" i="1"/>
  <c r="ND17" i="1"/>
  <c r="NB17" i="1"/>
  <c r="MZ17" i="1"/>
  <c r="MX17" i="1"/>
  <c r="MV17" i="1"/>
  <c r="MT17" i="1"/>
  <c r="ML17" i="1"/>
  <c r="MJ17" i="1"/>
  <c r="MH17" i="1"/>
  <c r="MF17" i="1"/>
  <c r="MD17" i="1"/>
  <c r="PM16" i="1"/>
  <c r="QC16" i="1" s="1"/>
  <c r="QD16" i="1" s="1"/>
  <c r="PK16" i="1"/>
  <c r="QA16" i="1" s="1"/>
  <c r="QB16" i="1" s="1"/>
  <c r="PI16" i="1"/>
  <c r="PY16" i="1" s="1"/>
  <c r="PZ16" i="1" s="1"/>
  <c r="PE16" i="1"/>
  <c r="PU16" i="1" s="1"/>
  <c r="PV16" i="1" s="1"/>
  <c r="PC16" i="1"/>
  <c r="PS16" i="1" s="1"/>
  <c r="PT16" i="1" s="1"/>
  <c r="OY16" i="1"/>
  <c r="OW16" i="1"/>
  <c r="OU16" i="1"/>
  <c r="OQ16" i="1"/>
  <c r="OO16" i="1"/>
  <c r="OJ16" i="1"/>
  <c r="OH16" i="1"/>
  <c r="OF16" i="1"/>
  <c r="OB16" i="1"/>
  <c r="NZ16" i="1"/>
  <c r="NT16" i="1"/>
  <c r="NR16" i="1"/>
  <c r="NP16" i="1"/>
  <c r="NL16" i="1"/>
  <c r="NJ16" i="1"/>
  <c r="ND16" i="1"/>
  <c r="NB16" i="1"/>
  <c r="MZ16" i="1"/>
  <c r="MV16" i="1"/>
  <c r="MT16" i="1"/>
  <c r="ML16" i="1"/>
  <c r="MJ16" i="1"/>
  <c r="MF16" i="1"/>
  <c r="MD16" i="1"/>
  <c r="PM15" i="1"/>
  <c r="PN15" i="1" s="1"/>
  <c r="PK15" i="1"/>
  <c r="PL15" i="1" s="1"/>
  <c r="PI15" i="1"/>
  <c r="PJ15" i="1" s="1"/>
  <c r="PE15" i="1"/>
  <c r="PF15" i="1" s="1"/>
  <c r="PC15" i="1"/>
  <c r="PD15" i="1" s="1"/>
  <c r="OY15" i="1"/>
  <c r="OW15" i="1"/>
  <c r="OU15" i="1"/>
  <c r="OQ15" i="1"/>
  <c r="OO15" i="1"/>
  <c r="OJ15" i="1"/>
  <c r="OH15" i="1"/>
  <c r="OF15" i="1"/>
  <c r="OB15" i="1"/>
  <c r="NZ15" i="1"/>
  <c r="NT15" i="1"/>
  <c r="NR15" i="1"/>
  <c r="NP15" i="1"/>
  <c r="NL15" i="1"/>
  <c r="NJ15" i="1"/>
  <c r="ND15" i="1"/>
  <c r="NB15" i="1"/>
  <c r="MZ15" i="1"/>
  <c r="MV15" i="1"/>
  <c r="MT15" i="1"/>
  <c r="ML15" i="1"/>
  <c r="MJ15" i="1"/>
  <c r="MF15" i="1"/>
  <c r="MD15" i="1"/>
  <c r="PM14" i="1"/>
  <c r="QC14" i="1" s="1"/>
  <c r="QD14" i="1" s="1"/>
  <c r="PK14" i="1"/>
  <c r="QA14" i="1" s="1"/>
  <c r="QB14" i="1" s="1"/>
  <c r="PI14" i="1"/>
  <c r="PY14" i="1" s="1"/>
  <c r="PZ14" i="1" s="1"/>
  <c r="PG14" i="1"/>
  <c r="PW14" i="1" s="1"/>
  <c r="PX14" i="1" s="1"/>
  <c r="PE14" i="1"/>
  <c r="PU14" i="1" s="1"/>
  <c r="PV14" i="1" s="1"/>
  <c r="PC14" i="1"/>
  <c r="PS14" i="1" s="1"/>
  <c r="PT14" i="1" s="1"/>
  <c r="OY14" i="1"/>
  <c r="OW14" i="1"/>
  <c r="OU14" i="1"/>
  <c r="OQ14" i="1"/>
  <c r="OO14" i="1"/>
  <c r="OJ14" i="1"/>
  <c r="OH14" i="1"/>
  <c r="OF14" i="1"/>
  <c r="OD14" i="1"/>
  <c r="OB14" i="1"/>
  <c r="NZ14" i="1"/>
  <c r="NT14" i="1"/>
  <c r="NR14" i="1"/>
  <c r="NP14" i="1"/>
  <c r="NN14" i="1"/>
  <c r="NL14" i="1"/>
  <c r="NJ14" i="1"/>
  <c r="ND14" i="1"/>
  <c r="NB14" i="1"/>
  <c r="MZ14" i="1"/>
  <c r="MX14" i="1"/>
  <c r="MV14" i="1"/>
  <c r="MT14" i="1"/>
  <c r="MN14" i="1"/>
  <c r="ML14" i="1"/>
  <c r="MJ14" i="1"/>
  <c r="MH14" i="1"/>
  <c r="MF14" i="1"/>
  <c r="MD14" i="1"/>
  <c r="PN13" i="1"/>
  <c r="PK13" i="1"/>
  <c r="QA13" i="1" s="1"/>
  <c r="QB13" i="1" s="1"/>
  <c r="PI13" i="1"/>
  <c r="PY13" i="1" s="1"/>
  <c r="PZ13" i="1" s="1"/>
  <c r="PC13" i="1"/>
  <c r="PS13" i="1" s="1"/>
  <c r="PT13" i="1" s="1"/>
  <c r="OY13" i="1"/>
  <c r="OW13" i="1"/>
  <c r="OU13" i="1"/>
  <c r="OO13" i="1"/>
  <c r="OJ13" i="1"/>
  <c r="OH13" i="1"/>
  <c r="OF13" i="1"/>
  <c r="OB13" i="1"/>
  <c r="NZ13" i="1"/>
  <c r="NT13" i="1"/>
  <c r="NR13" i="1"/>
  <c r="NP13" i="1"/>
  <c r="NL13" i="1"/>
  <c r="NJ13" i="1"/>
  <c r="ND13" i="1"/>
  <c r="NB13" i="1"/>
  <c r="MZ13" i="1"/>
  <c r="MV13" i="1"/>
  <c r="MT13" i="1"/>
  <c r="MN13" i="1"/>
  <c r="ML13" i="1"/>
  <c r="MJ13" i="1"/>
  <c r="MF13" i="1"/>
  <c r="MD13" i="1"/>
  <c r="PM12" i="1"/>
  <c r="PN12" i="1" s="1"/>
  <c r="PK12" i="1"/>
  <c r="PL12" i="1" s="1"/>
  <c r="PI12" i="1"/>
  <c r="PJ12" i="1" s="1"/>
  <c r="PE12" i="1"/>
  <c r="PF12" i="1" s="1"/>
  <c r="PD12" i="1"/>
  <c r="OY12" i="1"/>
  <c r="OW12" i="1"/>
  <c r="OU12" i="1"/>
  <c r="OQ12" i="1"/>
  <c r="OO12" i="1"/>
  <c r="OJ12" i="1"/>
  <c r="OH12" i="1"/>
  <c r="OF12" i="1"/>
  <c r="OB12" i="1"/>
  <c r="NZ12" i="1"/>
  <c r="NT12" i="1"/>
  <c r="NR12" i="1"/>
  <c r="NP12" i="1"/>
  <c r="NP26" i="1" s="1"/>
  <c r="NP28" i="1" s="1"/>
  <c r="NL12" i="1"/>
  <c r="NJ12" i="1"/>
  <c r="ND12" i="1"/>
  <c r="NB12" i="1"/>
  <c r="MZ12" i="1"/>
  <c r="MV12" i="1"/>
  <c r="MT12" i="1"/>
  <c r="MN12" i="1"/>
  <c r="ML12" i="1"/>
  <c r="MJ12" i="1"/>
  <c r="MF12" i="1"/>
  <c r="MD12" i="1"/>
  <c r="MD26" i="1" s="1"/>
  <c r="MD28" i="1" s="1"/>
  <c r="PF46" i="1" l="1"/>
  <c r="OJ55" i="1"/>
  <c r="OJ57" i="1" s="1"/>
  <c r="PN42" i="1"/>
  <c r="PN49" i="1"/>
  <c r="PJ70" i="1"/>
  <c r="OU84" i="1"/>
  <c r="OU86" i="1" s="1"/>
  <c r="OU26" i="1"/>
  <c r="OU28" i="1" s="1"/>
  <c r="MJ26" i="1"/>
  <c r="MJ28" i="1" s="1"/>
  <c r="PJ14" i="1"/>
  <c r="OJ84" i="1"/>
  <c r="OJ86" i="1" s="1"/>
  <c r="NL84" i="1"/>
  <c r="NL86" i="1" s="1"/>
  <c r="PF70" i="1"/>
  <c r="PM93" i="1"/>
  <c r="PN93" i="1" s="1"/>
  <c r="NZ84" i="1"/>
  <c r="NZ86" i="1" s="1"/>
  <c r="NJ84" i="1"/>
  <c r="NJ86" i="1" s="1"/>
  <c r="MT84" i="1"/>
  <c r="MT86" i="1" s="1"/>
  <c r="OO26" i="1"/>
  <c r="OO28" i="1" s="1"/>
  <c r="NZ55" i="1"/>
  <c r="NZ57" i="1" s="1"/>
  <c r="NJ55" i="1"/>
  <c r="NJ57" i="1" s="1"/>
  <c r="PD43" i="1"/>
  <c r="MT55" i="1"/>
  <c r="MT57" i="1" s="1"/>
  <c r="PD42" i="1"/>
  <c r="NB55" i="1"/>
  <c r="NB57" i="1" s="1"/>
  <c r="PL85" i="1"/>
  <c r="PL108" i="1" s="1"/>
  <c r="MD108" i="1"/>
  <c r="MO108" i="1" s="1"/>
  <c r="MC111" i="1" s="1"/>
  <c r="MO85" i="1"/>
  <c r="MC88" i="1" s="1"/>
  <c r="OY26" i="1"/>
  <c r="PF47" i="1"/>
  <c r="OQ55" i="1"/>
  <c r="OQ57" i="1" s="1"/>
  <c r="OU55" i="1"/>
  <c r="OU57" i="1" s="1"/>
  <c r="PJ45" i="1"/>
  <c r="PJ49" i="1"/>
  <c r="OY55" i="1"/>
  <c r="PL70" i="1"/>
  <c r="OW84" i="1"/>
  <c r="OW86" i="1" s="1"/>
  <c r="OY84" i="1"/>
  <c r="OQ84" i="1"/>
  <c r="OQ86" i="1" s="1"/>
  <c r="PF25" i="1"/>
  <c r="PD14" i="1"/>
  <c r="OB26" i="1"/>
  <c r="OB28" i="1" s="1"/>
  <c r="PJ13" i="1"/>
  <c r="PI93" i="1"/>
  <c r="PJ93" i="1" s="1"/>
  <c r="OH26" i="1"/>
  <c r="OH28" i="1" s="1"/>
  <c r="PL13" i="1"/>
  <c r="PN14" i="1"/>
  <c r="OH55" i="1"/>
  <c r="OH57" i="1" s="1"/>
  <c r="PL45" i="1"/>
  <c r="OF55" i="1"/>
  <c r="OF57" i="1" s="1"/>
  <c r="PJ48" i="1"/>
  <c r="OB55" i="1"/>
  <c r="OB57" i="1" s="1"/>
  <c r="PH46" i="1"/>
  <c r="PH47" i="1"/>
  <c r="PH48" i="1"/>
  <c r="PH49" i="1"/>
  <c r="PF49" i="1"/>
  <c r="NT84" i="1"/>
  <c r="NR84" i="1"/>
  <c r="NR86" i="1" s="1"/>
  <c r="NP84" i="1"/>
  <c r="NP86" i="1" s="1"/>
  <c r="NT55" i="1"/>
  <c r="PN45" i="1"/>
  <c r="PK55" i="1"/>
  <c r="PL42" i="1"/>
  <c r="PL48" i="1"/>
  <c r="PL49" i="1"/>
  <c r="NL55" i="1"/>
  <c r="NL57" i="1" s="1"/>
  <c r="NT26" i="1"/>
  <c r="NT28" i="1" s="1"/>
  <c r="PH14" i="1"/>
  <c r="NJ26" i="1"/>
  <c r="NJ28" i="1" s="1"/>
  <c r="PD16" i="1"/>
  <c r="PD23" i="1"/>
  <c r="PN47" i="1"/>
  <c r="PL43" i="1"/>
  <c r="MZ55" i="1"/>
  <c r="MZ57" i="1" s="1"/>
  <c r="PJ42" i="1"/>
  <c r="PJ43" i="1"/>
  <c r="PJ47" i="1"/>
  <c r="PE55" i="1"/>
  <c r="MV55" i="1"/>
  <c r="MV57" i="1" s="1"/>
  <c r="PF42" i="1"/>
  <c r="PF43" i="1"/>
  <c r="PD51" i="1"/>
  <c r="ND84" i="1"/>
  <c r="ND86" i="1" s="1"/>
  <c r="PN25" i="1"/>
  <c r="NB107" i="1"/>
  <c r="NB109" i="1" s="1"/>
  <c r="NB26" i="1"/>
  <c r="NB28" i="1" s="1"/>
  <c r="PL14" i="1"/>
  <c r="PL25" i="1"/>
  <c r="MV107" i="1"/>
  <c r="MV113" i="1" s="1"/>
  <c r="MV26" i="1"/>
  <c r="MV28" i="1" s="1"/>
  <c r="PF16" i="1"/>
  <c r="PD25" i="1"/>
  <c r="PD21" i="1"/>
  <c r="PD13" i="1"/>
  <c r="PC93" i="1"/>
  <c r="PD93" i="1" s="1"/>
  <c r="PU15" i="1"/>
  <c r="PV15" i="1" s="1"/>
  <c r="PF14" i="1"/>
  <c r="PJ16" i="1"/>
  <c r="QA15" i="1"/>
  <c r="QB15" i="1" s="1"/>
  <c r="PL16" i="1"/>
  <c r="MN26" i="1"/>
  <c r="MN28" i="1" s="1"/>
  <c r="PN16" i="1"/>
  <c r="PJ108" i="1"/>
  <c r="PN108" i="1"/>
  <c r="PO27" i="1"/>
  <c r="PC30" i="1" s="1"/>
  <c r="MF55" i="1"/>
  <c r="MF57" i="1" s="1"/>
  <c r="PF45" i="1"/>
  <c r="PH43" i="1"/>
  <c r="PJ46" i="1"/>
  <c r="ML55" i="1"/>
  <c r="ML57" i="1" s="1"/>
  <c r="PL46" i="1"/>
  <c r="PL47" i="1"/>
  <c r="PN46" i="1"/>
  <c r="PN48" i="1"/>
  <c r="PN70" i="1"/>
  <c r="MN84" i="1"/>
  <c r="MN86" i="1" s="1"/>
  <c r="ML84" i="1"/>
  <c r="ML86" i="1" s="1"/>
  <c r="MJ84" i="1"/>
  <c r="MJ86" i="1" s="1"/>
  <c r="MF84" i="1"/>
  <c r="MF86" i="1" s="1"/>
  <c r="PD45" i="1"/>
  <c r="PD46" i="1"/>
  <c r="PD47" i="1"/>
  <c r="PD48" i="1"/>
  <c r="PD49" i="1"/>
  <c r="PD53" i="1"/>
  <c r="OY28" i="1"/>
  <c r="PS17" i="1"/>
  <c r="PT17" i="1" s="1"/>
  <c r="QA17" i="1"/>
  <c r="QB17" i="1" s="1"/>
  <c r="PH18" i="1"/>
  <c r="PL18" i="1"/>
  <c r="QA18" i="1"/>
  <c r="QB18" i="1" s="1"/>
  <c r="PS18" i="1"/>
  <c r="PT18" i="1" s="1"/>
  <c r="ND57" i="1"/>
  <c r="MT26" i="1"/>
  <c r="MT28" i="1" s="1"/>
  <c r="MZ26" i="1"/>
  <c r="MZ28" i="1" s="1"/>
  <c r="ND26" i="1"/>
  <c r="NZ26" i="1"/>
  <c r="NZ28" i="1" s="1"/>
  <c r="OF26" i="1"/>
  <c r="OF28" i="1" s="1"/>
  <c r="OJ26" i="1"/>
  <c r="OW26" i="1"/>
  <c r="OW28" i="1" s="1"/>
  <c r="PC26" i="1"/>
  <c r="PI26" i="1"/>
  <c r="PK26" i="1"/>
  <c r="PM26" i="1"/>
  <c r="MF26" i="1"/>
  <c r="MF28" i="1" s="1"/>
  <c r="ML26" i="1"/>
  <c r="ML28" i="1" s="1"/>
  <c r="NL26" i="1"/>
  <c r="NL28" i="1" s="1"/>
  <c r="NR26" i="1"/>
  <c r="NR28" i="1" s="1"/>
  <c r="OP26" i="1"/>
  <c r="PE13" i="1"/>
  <c r="PE94" i="1" s="1"/>
  <c r="PF94" i="1" s="1"/>
  <c r="OQ13" i="1"/>
  <c r="OP94" i="1"/>
  <c r="PS15" i="1"/>
  <c r="PT15" i="1" s="1"/>
  <c r="PY15" i="1"/>
  <c r="PZ15" i="1" s="1"/>
  <c r="QC15" i="1"/>
  <c r="QD15" i="1" s="1"/>
  <c r="OP98" i="1"/>
  <c r="OQ98" i="1" s="1"/>
  <c r="OQ17" i="1"/>
  <c r="PE17" i="1"/>
  <c r="PE26" i="1" s="1"/>
  <c r="PY17" i="1"/>
  <c r="PZ17" i="1" s="1"/>
  <c r="QC17" i="1"/>
  <c r="QD17" i="1" s="1"/>
  <c r="PJ18" i="1"/>
  <c r="PJ26" i="1" s="1"/>
  <c r="PJ28" i="1" s="1"/>
  <c r="PY18" i="1"/>
  <c r="PZ18" i="1" s="1"/>
  <c r="PN18" i="1"/>
  <c r="QC18" i="1"/>
  <c r="QD18" i="1" s="1"/>
  <c r="PU18" i="1"/>
  <c r="PV18" i="1" s="1"/>
  <c r="MN57" i="1"/>
  <c r="MO55" i="1"/>
  <c r="MO57" i="1" s="1"/>
  <c r="MC60" i="1" s="1"/>
  <c r="NT57" i="1"/>
  <c r="OY57" i="1"/>
  <c r="NT86" i="1"/>
  <c r="OY86" i="1"/>
  <c r="PS19" i="1"/>
  <c r="PT19" i="1" s="1"/>
  <c r="QA19" i="1"/>
  <c r="QB19" i="1" s="1"/>
  <c r="PS20" i="1"/>
  <c r="PT20" i="1" s="1"/>
  <c r="PU20" i="1"/>
  <c r="PV20" i="1" s="1"/>
  <c r="PW20" i="1"/>
  <c r="PX20" i="1" s="1"/>
  <c r="PY20" i="1"/>
  <c r="PZ20" i="1" s="1"/>
  <c r="QA20" i="1"/>
  <c r="QB20" i="1" s="1"/>
  <c r="QC20" i="1"/>
  <c r="QD20" i="1" s="1"/>
  <c r="PS22" i="1"/>
  <c r="PT22" i="1" s="1"/>
  <c r="PS24" i="1"/>
  <c r="PT24" i="1" s="1"/>
  <c r="PS41" i="1"/>
  <c r="PU41" i="1"/>
  <c r="PY41" i="1"/>
  <c r="QA41" i="1"/>
  <c r="QC41" i="1"/>
  <c r="PS44" i="1"/>
  <c r="PT44" i="1" s="1"/>
  <c r="PU44" i="1"/>
  <c r="PV44" i="1" s="1"/>
  <c r="PY44" i="1"/>
  <c r="PZ44" i="1" s="1"/>
  <c r="QA44" i="1"/>
  <c r="QB44" i="1" s="1"/>
  <c r="PS50" i="1"/>
  <c r="PT50" i="1" s="1"/>
  <c r="PS52" i="1"/>
  <c r="PT52" i="1" s="1"/>
  <c r="PS54" i="1"/>
  <c r="PT54" i="1" s="1"/>
  <c r="QA54" i="1"/>
  <c r="QB54" i="1" s="1"/>
  <c r="PO56" i="1"/>
  <c r="PC59" i="1" s="1"/>
  <c r="PT70" i="1"/>
  <c r="PZ70" i="1"/>
  <c r="QD70" i="1"/>
  <c r="PI94" i="1"/>
  <c r="PJ94" i="1" s="1"/>
  <c r="PJ71" i="1"/>
  <c r="PM94" i="1"/>
  <c r="PN94" i="1" s="1"/>
  <c r="PN71" i="1"/>
  <c r="QB94" i="1"/>
  <c r="QB71" i="1"/>
  <c r="PC95" i="1"/>
  <c r="PD95" i="1" s="1"/>
  <c r="PD72" i="1"/>
  <c r="PG95" i="1"/>
  <c r="PH95" i="1" s="1"/>
  <c r="PH72" i="1"/>
  <c r="PK95" i="1"/>
  <c r="PL95" i="1" s="1"/>
  <c r="PL72" i="1"/>
  <c r="PS72" i="1"/>
  <c r="QA72" i="1"/>
  <c r="PE97" i="1"/>
  <c r="PF97" i="1" s="1"/>
  <c r="PF74" i="1"/>
  <c r="PK97" i="1"/>
  <c r="PL97" i="1" s="1"/>
  <c r="PL74" i="1"/>
  <c r="PT97" i="1"/>
  <c r="PT74" i="1"/>
  <c r="PZ97" i="1"/>
  <c r="PZ74" i="1"/>
  <c r="PF75" i="1"/>
  <c r="PI98" i="1"/>
  <c r="PJ98" i="1" s="1"/>
  <c r="PJ75" i="1"/>
  <c r="PM98" i="1"/>
  <c r="PN98" i="1" s="1"/>
  <c r="PN75" i="1"/>
  <c r="PU75" i="1"/>
  <c r="PY75" i="1"/>
  <c r="PE99" i="1"/>
  <c r="PF99" i="1" s="1"/>
  <c r="PF76" i="1"/>
  <c r="PI99" i="1"/>
  <c r="PJ99" i="1" s="1"/>
  <c r="PJ76" i="1"/>
  <c r="PM99" i="1"/>
  <c r="PN99" i="1" s="1"/>
  <c r="PN76" i="1"/>
  <c r="PU76" i="1"/>
  <c r="PY76" i="1"/>
  <c r="QC76" i="1"/>
  <c r="PE100" i="1"/>
  <c r="PF100" i="1" s="1"/>
  <c r="PF77" i="1"/>
  <c r="PI100" i="1"/>
  <c r="PJ100" i="1" s="1"/>
  <c r="PJ77" i="1"/>
  <c r="PM100" i="1"/>
  <c r="PN100" i="1" s="1"/>
  <c r="PN77" i="1"/>
  <c r="PY77" i="1"/>
  <c r="PE101" i="1"/>
  <c r="PF101" i="1" s="1"/>
  <c r="PF78" i="1"/>
  <c r="PI101" i="1"/>
  <c r="PJ101" i="1" s="1"/>
  <c r="PJ78" i="1"/>
  <c r="PM101" i="1"/>
  <c r="PN101" i="1" s="1"/>
  <c r="PN78" i="1"/>
  <c r="PY78" i="1"/>
  <c r="QC78" i="1"/>
  <c r="PC103" i="1"/>
  <c r="PD103" i="1" s="1"/>
  <c r="PD80" i="1"/>
  <c r="PT82" i="1"/>
  <c r="PE84" i="1"/>
  <c r="PD108" i="1"/>
  <c r="PO85" i="1"/>
  <c r="PC88" i="1" s="1"/>
  <c r="PZ85" i="1"/>
  <c r="MC107" i="1"/>
  <c r="MD93" i="1"/>
  <c r="MD107" i="1" s="1"/>
  <c r="MI107" i="1"/>
  <c r="MJ93" i="1"/>
  <c r="MJ107" i="1" s="1"/>
  <c r="MM107" i="1"/>
  <c r="MN93" i="1"/>
  <c r="MN107" i="1" s="1"/>
  <c r="NI107" i="1"/>
  <c r="NJ93" i="1"/>
  <c r="NJ107" i="1" s="1"/>
  <c r="NO107" i="1"/>
  <c r="NP93" i="1"/>
  <c r="NP107" i="1" s="1"/>
  <c r="NS107" i="1"/>
  <c r="NT93" i="1"/>
  <c r="NT107" i="1" s="1"/>
  <c r="OA107" i="1"/>
  <c r="OB93" i="1"/>
  <c r="OB107" i="1" s="1"/>
  <c r="OG107" i="1"/>
  <c r="OH93" i="1"/>
  <c r="OH107" i="1" s="1"/>
  <c r="ON107" i="1"/>
  <c r="OO93" i="1"/>
  <c r="OO107" i="1" s="1"/>
  <c r="OT107" i="1"/>
  <c r="OU93" i="1"/>
  <c r="OU107" i="1" s="1"/>
  <c r="OX107" i="1"/>
  <c r="OY93" i="1"/>
  <c r="OY107" i="1" s="1"/>
  <c r="PE93" i="1"/>
  <c r="PK93" i="1"/>
  <c r="PC94" i="1"/>
  <c r="PD94" i="1" s="1"/>
  <c r="NA107" i="1"/>
  <c r="NY107" i="1"/>
  <c r="PU12" i="1"/>
  <c r="PY12" i="1"/>
  <c r="QA12" i="1"/>
  <c r="QC12" i="1"/>
  <c r="PD41" i="1"/>
  <c r="PF41" i="1"/>
  <c r="PJ41" i="1"/>
  <c r="PL41" i="1"/>
  <c r="PN41" i="1"/>
  <c r="PC55" i="1"/>
  <c r="PI55" i="1"/>
  <c r="PM55" i="1"/>
  <c r="MV84" i="1"/>
  <c r="MV86" i="1" s="1"/>
  <c r="NB84" i="1"/>
  <c r="NB86" i="1" s="1"/>
  <c r="OB84" i="1"/>
  <c r="OB86" i="1" s="1"/>
  <c r="OH84" i="1"/>
  <c r="OH86" i="1" s="1"/>
  <c r="PV70" i="1"/>
  <c r="QB70" i="1"/>
  <c r="PF71" i="1"/>
  <c r="PK94" i="1"/>
  <c r="PL94" i="1" s="1"/>
  <c r="PL71" i="1"/>
  <c r="PS71" i="1"/>
  <c r="QC71" i="1"/>
  <c r="PE95" i="1"/>
  <c r="PF95" i="1" s="1"/>
  <c r="PF72" i="1"/>
  <c r="PI95" i="1"/>
  <c r="PJ95" i="1" s="1"/>
  <c r="PJ72" i="1"/>
  <c r="PM95" i="1"/>
  <c r="PN95" i="1" s="1"/>
  <c r="PN72" i="1"/>
  <c r="PU72" i="1"/>
  <c r="PC97" i="1"/>
  <c r="PD97" i="1" s="1"/>
  <c r="PD74" i="1"/>
  <c r="PI97" i="1"/>
  <c r="PJ97" i="1" s="1"/>
  <c r="PJ74" i="1"/>
  <c r="PM97" i="1"/>
  <c r="PN97" i="1" s="1"/>
  <c r="PN74" i="1"/>
  <c r="QA74" i="1"/>
  <c r="PC98" i="1"/>
  <c r="PD98" i="1" s="1"/>
  <c r="PD75" i="1"/>
  <c r="PG98" i="1"/>
  <c r="PH98" i="1" s="1"/>
  <c r="PH75" i="1"/>
  <c r="PK98" i="1"/>
  <c r="PL98" i="1" s="1"/>
  <c r="PL75" i="1"/>
  <c r="PS75" i="1"/>
  <c r="PW75" i="1"/>
  <c r="QA75" i="1"/>
  <c r="PC99" i="1"/>
  <c r="PD99" i="1" s="1"/>
  <c r="PD76" i="1"/>
  <c r="PG99" i="1"/>
  <c r="PH99" i="1" s="1"/>
  <c r="PH76" i="1"/>
  <c r="PK99" i="1"/>
  <c r="PL99" i="1" s="1"/>
  <c r="PL76" i="1"/>
  <c r="PS76" i="1"/>
  <c r="QA76" i="1"/>
  <c r="PC100" i="1"/>
  <c r="PD100" i="1" s="1"/>
  <c r="PD77" i="1"/>
  <c r="PG100" i="1"/>
  <c r="PH100" i="1" s="1"/>
  <c r="PH77" i="1"/>
  <c r="PK100" i="1"/>
  <c r="PL100" i="1" s="1"/>
  <c r="PL77" i="1"/>
  <c r="PS77" i="1"/>
  <c r="QA77" i="1"/>
  <c r="PC101" i="1"/>
  <c r="PD101" i="1" s="1"/>
  <c r="PD78" i="1"/>
  <c r="PG101" i="1"/>
  <c r="PH101" i="1" s="1"/>
  <c r="PH78" i="1"/>
  <c r="PK101" i="1"/>
  <c r="PL101" i="1" s="1"/>
  <c r="PL78" i="1"/>
  <c r="PS78" i="1"/>
  <c r="QA78" i="1"/>
  <c r="PS80" i="1"/>
  <c r="PC105" i="1"/>
  <c r="PD105" i="1" s="1"/>
  <c r="PD82" i="1"/>
  <c r="PC84" i="1"/>
  <c r="PI84" i="1"/>
  <c r="PT85" i="1"/>
  <c r="QD85" i="1"/>
  <c r="ME107" i="1"/>
  <c r="MF93" i="1"/>
  <c r="MF107" i="1" s="1"/>
  <c r="MK107" i="1"/>
  <c r="ML93" i="1"/>
  <c r="ML107" i="1" s="1"/>
  <c r="MS107" i="1"/>
  <c r="MT93" i="1"/>
  <c r="MT107" i="1" s="1"/>
  <c r="MY107" i="1"/>
  <c r="MZ93" i="1"/>
  <c r="MZ107" i="1" s="1"/>
  <c r="NC107" i="1"/>
  <c r="ND93" i="1"/>
  <c r="ND107" i="1" s="1"/>
  <c r="NK107" i="1"/>
  <c r="NL93" i="1"/>
  <c r="NL107" i="1" s="1"/>
  <c r="NQ107" i="1"/>
  <c r="NR93" i="1"/>
  <c r="NR107" i="1" s="1"/>
  <c r="NZ107" i="1"/>
  <c r="OE107" i="1"/>
  <c r="OF93" i="1"/>
  <c r="OF107" i="1" s="1"/>
  <c r="OI107" i="1"/>
  <c r="OJ93" i="1"/>
  <c r="OJ107" i="1" s="1"/>
  <c r="OV107" i="1"/>
  <c r="OW93" i="1"/>
  <c r="OW107" i="1" s="1"/>
  <c r="MU107" i="1"/>
  <c r="PC96" i="1"/>
  <c r="PD96" i="1" s="1"/>
  <c r="PE96" i="1"/>
  <c r="PF96" i="1" s="1"/>
  <c r="PI96" i="1"/>
  <c r="PJ96" i="1" s="1"/>
  <c r="PK96" i="1"/>
  <c r="PL96" i="1" s="1"/>
  <c r="PM96" i="1"/>
  <c r="PN96" i="1" s="1"/>
  <c r="PS73" i="1"/>
  <c r="PU73" i="1"/>
  <c r="PY73" i="1"/>
  <c r="QA73" i="1"/>
  <c r="QC73" i="1"/>
  <c r="PC102" i="1"/>
  <c r="PD102" i="1" s="1"/>
  <c r="PS79" i="1"/>
  <c r="PC104" i="1"/>
  <c r="PD104" i="1" s="1"/>
  <c r="PS81" i="1"/>
  <c r="PC106" i="1"/>
  <c r="PD106" i="1" s="1"/>
  <c r="PE106" i="1"/>
  <c r="PF106" i="1" s="1"/>
  <c r="PI106" i="1"/>
  <c r="PJ106" i="1" s="1"/>
  <c r="PK106" i="1"/>
  <c r="PL106" i="1" s="1"/>
  <c r="PM106" i="1"/>
  <c r="PN106" i="1" s="1"/>
  <c r="PS83" i="1"/>
  <c r="QA83" i="1"/>
  <c r="QC83" i="1"/>
  <c r="PF108" i="1"/>
  <c r="PV85" i="1"/>
  <c r="NE108" i="1"/>
  <c r="MS111" i="1" s="1"/>
  <c r="OK108" i="1"/>
  <c r="NY111" i="1" s="1"/>
  <c r="NU108" i="1"/>
  <c r="NI111" i="1" s="1"/>
  <c r="OZ108" i="1"/>
  <c r="ON111" i="1" s="1"/>
  <c r="LT73" i="1"/>
  <c r="LT74" i="1"/>
  <c r="LT75" i="1"/>
  <c r="LT76" i="1"/>
  <c r="LT77" i="1"/>
  <c r="LT78" i="1"/>
  <c r="LT70" i="1"/>
  <c r="LJ27" i="1"/>
  <c r="LJ28" i="1"/>
  <c r="KZ13" i="1"/>
  <c r="KZ14" i="1"/>
  <c r="KZ15" i="1"/>
  <c r="KZ16" i="1"/>
  <c r="KZ17" i="1"/>
  <c r="KZ18" i="1"/>
  <c r="KZ19" i="1"/>
  <c r="KZ20" i="1"/>
  <c r="KZ12" i="1"/>
  <c r="LD13" i="1"/>
  <c r="LD14" i="1"/>
  <c r="LD15" i="1"/>
  <c r="LD16" i="1"/>
  <c r="LD17" i="1"/>
  <c r="LD18" i="1"/>
  <c r="LD19" i="1"/>
  <c r="LD20" i="1"/>
  <c r="LD12" i="1"/>
  <c r="LF13" i="1"/>
  <c r="LF14" i="1"/>
  <c r="LF15" i="1"/>
  <c r="LF16" i="1"/>
  <c r="LF17" i="1"/>
  <c r="LF18" i="1"/>
  <c r="LF19" i="1"/>
  <c r="LF20" i="1"/>
  <c r="LF12" i="1"/>
  <c r="KX13" i="1"/>
  <c r="KX14" i="1"/>
  <c r="KX15" i="1"/>
  <c r="KX16" i="1"/>
  <c r="KX17" i="1"/>
  <c r="KX18" i="1"/>
  <c r="KX19" i="1"/>
  <c r="KX20" i="1"/>
  <c r="KX21" i="1"/>
  <c r="KX22" i="1"/>
  <c r="KX23" i="1"/>
  <c r="KX24" i="1"/>
  <c r="KX25" i="1"/>
  <c r="KX12" i="1"/>
  <c r="LD42" i="1"/>
  <c r="LD43" i="1"/>
  <c r="LD44" i="1"/>
  <c r="LD45" i="1"/>
  <c r="LD46" i="1"/>
  <c r="LD47" i="1"/>
  <c r="LD48" i="1"/>
  <c r="LD49" i="1"/>
  <c r="LD41" i="1"/>
  <c r="LH73" i="1"/>
  <c r="LF72" i="1"/>
  <c r="LD72" i="1"/>
  <c r="LD73" i="1"/>
  <c r="LD74" i="1"/>
  <c r="LD75" i="1"/>
  <c r="LD76" i="1"/>
  <c r="LD77" i="1"/>
  <c r="LD78" i="1"/>
  <c r="LD71" i="1"/>
  <c r="LH43" i="1"/>
  <c r="KY13" i="1"/>
  <c r="LH25" i="1"/>
  <c r="LF25" i="1"/>
  <c r="KZ25" i="1"/>
  <c r="LD25" i="1"/>
  <c r="LF54" i="1"/>
  <c r="LD54" i="1"/>
  <c r="LH83" i="1"/>
  <c r="LF83" i="1"/>
  <c r="KZ83" i="1"/>
  <c r="LE27" i="1"/>
  <c r="LA85" i="1"/>
  <c r="LG85" i="1"/>
  <c r="LI85" i="1"/>
  <c r="LE85" i="1"/>
  <c r="LA84" i="1"/>
  <c r="LI84" i="1"/>
  <c r="LD83" i="1"/>
  <c r="LO85" i="1"/>
  <c r="KY85" i="1"/>
  <c r="LE108" i="1"/>
  <c r="LA56" i="1"/>
  <c r="LE56" i="1"/>
  <c r="LG56" i="1"/>
  <c r="LI56" i="1"/>
  <c r="LA57" i="1"/>
  <c r="LG57" i="1"/>
  <c r="LI57" i="1"/>
  <c r="KY56" i="1"/>
  <c r="KZ27" i="1"/>
  <c r="LA27" i="1"/>
  <c r="LB27" i="1"/>
  <c r="LC27" i="1"/>
  <c r="LD27" i="1"/>
  <c r="LF27" i="1"/>
  <c r="LG27" i="1"/>
  <c r="LH27" i="1"/>
  <c r="LI27" i="1"/>
  <c r="KY27" i="1"/>
  <c r="OZ84" i="1" l="1"/>
  <c r="OZ86" i="1" s="1"/>
  <c r="ON89" i="1" s="1"/>
  <c r="PN26" i="1"/>
  <c r="PN28" i="1" s="1"/>
  <c r="OK55" i="1"/>
  <c r="OK57" i="1" s="1"/>
  <c r="NY60" i="1" s="1"/>
  <c r="QB85" i="1"/>
  <c r="OZ55" i="1"/>
  <c r="OZ57" i="1" s="1"/>
  <c r="ON60" i="1" s="1"/>
  <c r="PF55" i="1"/>
  <c r="PF57" i="1" s="1"/>
  <c r="NU84" i="1"/>
  <c r="NU86" i="1" s="1"/>
  <c r="NI89" i="1" s="1"/>
  <c r="PL55" i="1"/>
  <c r="PL57" i="1" s="1"/>
  <c r="NU55" i="1"/>
  <c r="NU57" i="1" s="1"/>
  <c r="NI60" i="1" s="1"/>
  <c r="PD55" i="1"/>
  <c r="PD57" i="1" s="1"/>
  <c r="PT105" i="1"/>
  <c r="PN55" i="1"/>
  <c r="PN57" i="1" s="1"/>
  <c r="PJ55" i="1"/>
  <c r="PJ57" i="1" s="1"/>
  <c r="MV109" i="1"/>
  <c r="NE55" i="1"/>
  <c r="NE57" i="1" s="1"/>
  <c r="MS60" i="1" s="1"/>
  <c r="NB113" i="1"/>
  <c r="PL26" i="1"/>
  <c r="PL28" i="1" s="1"/>
  <c r="PE98" i="1"/>
  <c r="PF98" i="1" s="1"/>
  <c r="PD26" i="1"/>
  <c r="PD28" i="1" s="1"/>
  <c r="PN84" i="1"/>
  <c r="PN86" i="1" s="1"/>
  <c r="PJ84" i="1"/>
  <c r="PJ86" i="1" s="1"/>
  <c r="MO84" i="1"/>
  <c r="MO86" i="1" s="1"/>
  <c r="MC89" i="1" s="1"/>
  <c r="PF84" i="1"/>
  <c r="PF86" i="1" s="1"/>
  <c r="PD84" i="1"/>
  <c r="PD86" i="1" s="1"/>
  <c r="QA106" i="1"/>
  <c r="QB106" i="1" s="1"/>
  <c r="QB83" i="1"/>
  <c r="QB96" i="1"/>
  <c r="QB73" i="1"/>
  <c r="PV96" i="1"/>
  <c r="PV73" i="1"/>
  <c r="QB93" i="1"/>
  <c r="OW113" i="1"/>
  <c r="OW109" i="1"/>
  <c r="NR113" i="1"/>
  <c r="NR109" i="1"/>
  <c r="NL113" i="1"/>
  <c r="NL109" i="1"/>
  <c r="ND113" i="1"/>
  <c r="ND109" i="1"/>
  <c r="NE107" i="1"/>
  <c r="NE109" i="1" s="1"/>
  <c r="MS112" i="1" s="1"/>
  <c r="MZ113" i="1"/>
  <c r="MZ109" i="1"/>
  <c r="MT113" i="1"/>
  <c r="MT109" i="1"/>
  <c r="ML113" i="1"/>
  <c r="ML109" i="1"/>
  <c r="MF113" i="1"/>
  <c r="MF109" i="1"/>
  <c r="PT103" i="1"/>
  <c r="PT80" i="1"/>
  <c r="QB100" i="1"/>
  <c r="QB77" i="1"/>
  <c r="PT100" i="1"/>
  <c r="PT77" i="1"/>
  <c r="QB98" i="1"/>
  <c r="QB75" i="1"/>
  <c r="PT98" i="1"/>
  <c r="PT75" i="1"/>
  <c r="QD71" i="1"/>
  <c r="PT94" i="1"/>
  <c r="PT71" i="1"/>
  <c r="QA26" i="1"/>
  <c r="QB12" i="1"/>
  <c r="QB26" i="1" s="1"/>
  <c r="QB28" i="1" s="1"/>
  <c r="PV12" i="1"/>
  <c r="QD93" i="1"/>
  <c r="PF93" i="1"/>
  <c r="NE84" i="1"/>
  <c r="NE86" i="1" s="1"/>
  <c r="MS89" i="1" s="1"/>
  <c r="PZ101" i="1"/>
  <c r="PZ78" i="1"/>
  <c r="PZ99" i="1"/>
  <c r="PZ76" i="1"/>
  <c r="PV75" i="1"/>
  <c r="QA84" i="1"/>
  <c r="QB41" i="1"/>
  <c r="QB57" i="1" s="1"/>
  <c r="QA55" i="1"/>
  <c r="PV41" i="1"/>
  <c r="OQ26" i="1"/>
  <c r="OQ28" i="1" s="1"/>
  <c r="ND28" i="1"/>
  <c r="NE26" i="1"/>
  <c r="NE28" i="1" s="1"/>
  <c r="MS31" i="1" s="1"/>
  <c r="PM107" i="1"/>
  <c r="PI107" i="1"/>
  <c r="PC107" i="1"/>
  <c r="NU26" i="1"/>
  <c r="NU28" i="1" s="1"/>
  <c r="NI31" i="1" s="1"/>
  <c r="MO26" i="1"/>
  <c r="MO28" i="1" s="1"/>
  <c r="MC31" i="1" s="1"/>
  <c r="QD83" i="1"/>
  <c r="PT83" i="1"/>
  <c r="PT104" i="1"/>
  <c r="PT81" i="1"/>
  <c r="PT102" i="1"/>
  <c r="PT79" i="1"/>
  <c r="QD73" i="1"/>
  <c r="PZ96" i="1"/>
  <c r="PZ73" i="1"/>
  <c r="PT96" i="1"/>
  <c r="PT73" i="1"/>
  <c r="OJ113" i="1"/>
  <c r="OJ109" i="1"/>
  <c r="OK107" i="1"/>
  <c r="OK109" i="1" s="1"/>
  <c r="NY112" i="1" s="1"/>
  <c r="OF113" i="1"/>
  <c r="OF109" i="1"/>
  <c r="NZ113" i="1"/>
  <c r="NZ109" i="1"/>
  <c r="QB101" i="1"/>
  <c r="QB78" i="1"/>
  <c r="PT101" i="1"/>
  <c r="PT78" i="1"/>
  <c r="QB99" i="1"/>
  <c r="QB76" i="1"/>
  <c r="PT99" i="1"/>
  <c r="PT76" i="1"/>
  <c r="PX75" i="1"/>
  <c r="QB97" i="1"/>
  <c r="QB74" i="1"/>
  <c r="PV95" i="1"/>
  <c r="PV72" i="1"/>
  <c r="PL84" i="1"/>
  <c r="PL86" i="1" s="1"/>
  <c r="QD12" i="1"/>
  <c r="PZ12" i="1"/>
  <c r="PS26" i="1"/>
  <c r="PT12" i="1"/>
  <c r="PK107" i="1"/>
  <c r="PL93" i="1"/>
  <c r="PL107" i="1" s="1"/>
  <c r="OY109" i="1"/>
  <c r="OY113" i="1"/>
  <c r="OU109" i="1"/>
  <c r="OU113" i="1"/>
  <c r="OO109" i="1"/>
  <c r="OO113" i="1"/>
  <c r="OH113" i="1"/>
  <c r="OH109" i="1"/>
  <c r="OB109" i="1"/>
  <c r="OB113" i="1"/>
  <c r="NT109" i="1"/>
  <c r="NT113" i="1"/>
  <c r="NU107" i="1"/>
  <c r="NU109" i="1" s="1"/>
  <c r="NI112" i="1" s="1"/>
  <c r="NP109" i="1"/>
  <c r="NP113" i="1"/>
  <c r="NJ109" i="1"/>
  <c r="NJ113" i="1"/>
  <c r="MN109" i="1"/>
  <c r="MO107" i="1"/>
  <c r="MO109" i="1" s="1"/>
  <c r="MC112" i="1" s="1"/>
  <c r="MN113" i="1"/>
  <c r="MJ109" i="1"/>
  <c r="MJ113" i="1"/>
  <c r="MD109" i="1"/>
  <c r="MD113" i="1"/>
  <c r="PO108" i="1"/>
  <c r="PC111" i="1" s="1"/>
  <c r="OK84" i="1"/>
  <c r="OK86" i="1" s="1"/>
  <c r="NY89" i="1" s="1"/>
  <c r="QD101" i="1"/>
  <c r="QD78" i="1"/>
  <c r="PZ77" i="1"/>
  <c r="QD76" i="1"/>
  <c r="PV99" i="1"/>
  <c r="PV76" i="1"/>
  <c r="PZ75" i="1"/>
  <c r="QB95" i="1"/>
  <c r="QB72" i="1"/>
  <c r="PT95" i="1"/>
  <c r="PT72" i="1"/>
  <c r="PS84" i="1"/>
  <c r="QD41" i="1"/>
  <c r="PZ41" i="1"/>
  <c r="PT41" i="1"/>
  <c r="PT55" i="1" s="1"/>
  <c r="PT57" i="1" s="1"/>
  <c r="PS55" i="1"/>
  <c r="PF17" i="1"/>
  <c r="OQ94" i="1"/>
  <c r="OQ107" i="1" s="1"/>
  <c r="OP107" i="1"/>
  <c r="PU13" i="1"/>
  <c r="PF13" i="1"/>
  <c r="OJ28" i="1"/>
  <c r="OK26" i="1"/>
  <c r="OK28" i="1" s="1"/>
  <c r="NY31" i="1" s="1"/>
  <c r="PN107" i="1"/>
  <c r="PJ107" i="1"/>
  <c r="PD107" i="1"/>
  <c r="OZ26" i="1"/>
  <c r="OZ28" i="1" s="1"/>
  <c r="ON31" i="1" s="1"/>
  <c r="IU76" i="1"/>
  <c r="KM19" i="1"/>
  <c r="KK19" i="1"/>
  <c r="KK17" i="1"/>
  <c r="KK13" i="1"/>
  <c r="IP55" i="1"/>
  <c r="HZ55" i="1"/>
  <c r="LI83" i="1"/>
  <c r="LG83" i="1"/>
  <c r="LG84" i="1" s="1"/>
  <c r="LA83" i="1"/>
  <c r="KY83" i="1"/>
  <c r="KX83" i="1"/>
  <c r="KX82" i="1"/>
  <c r="KY82" i="1" s="1"/>
  <c r="KX81" i="1"/>
  <c r="KY81" i="1" s="1"/>
  <c r="KX80" i="1"/>
  <c r="KY80" i="1" s="1"/>
  <c r="KX79" i="1"/>
  <c r="KY79" i="1" s="1"/>
  <c r="LH78" i="1"/>
  <c r="LI78" i="1" s="1"/>
  <c r="LF78" i="1"/>
  <c r="LG78" i="1" s="1"/>
  <c r="LE78" i="1"/>
  <c r="LB78" i="1"/>
  <c r="LC78" i="1" s="1"/>
  <c r="KZ78" i="1"/>
  <c r="LA78" i="1" s="1"/>
  <c r="KX78" i="1"/>
  <c r="KY78" i="1" s="1"/>
  <c r="LH77" i="1"/>
  <c r="LI77" i="1" s="1"/>
  <c r="LF77" i="1"/>
  <c r="LG77" i="1" s="1"/>
  <c r="LB77" i="1"/>
  <c r="LC77" i="1" s="1"/>
  <c r="KZ77" i="1"/>
  <c r="LA77" i="1" s="1"/>
  <c r="KX77" i="1"/>
  <c r="KY77" i="1" s="1"/>
  <c r="LH76" i="1"/>
  <c r="LI76" i="1" s="1"/>
  <c r="LF76" i="1"/>
  <c r="LG76" i="1" s="1"/>
  <c r="LE76" i="1"/>
  <c r="LB76" i="1"/>
  <c r="LC76" i="1" s="1"/>
  <c r="KZ76" i="1"/>
  <c r="LA76" i="1" s="1"/>
  <c r="KX76" i="1"/>
  <c r="KY76" i="1" s="1"/>
  <c r="LH75" i="1"/>
  <c r="LI75" i="1" s="1"/>
  <c r="LF75" i="1"/>
  <c r="LG75" i="1" s="1"/>
  <c r="LB75" i="1"/>
  <c r="LC75" i="1" s="1"/>
  <c r="KZ75" i="1"/>
  <c r="LA75" i="1" s="1"/>
  <c r="KX75" i="1"/>
  <c r="KY75" i="1" s="1"/>
  <c r="LH74" i="1"/>
  <c r="LI74" i="1" s="1"/>
  <c r="LF74" i="1"/>
  <c r="LG74" i="1" s="1"/>
  <c r="KZ74" i="1"/>
  <c r="LA74" i="1" s="1"/>
  <c r="KX74" i="1"/>
  <c r="KY74" i="1" s="1"/>
  <c r="LI73" i="1"/>
  <c r="LF73" i="1"/>
  <c r="LG73" i="1" s="1"/>
  <c r="KZ73" i="1"/>
  <c r="LA73" i="1" s="1"/>
  <c r="KX73" i="1"/>
  <c r="KY73" i="1" s="1"/>
  <c r="LH72" i="1"/>
  <c r="LI72" i="1" s="1"/>
  <c r="LG72" i="1"/>
  <c r="LB72" i="1"/>
  <c r="LC72" i="1" s="1"/>
  <c r="KZ72" i="1"/>
  <c r="LA72" i="1" s="1"/>
  <c r="KX72" i="1"/>
  <c r="KY72" i="1" s="1"/>
  <c r="LH71" i="1"/>
  <c r="LI71" i="1" s="1"/>
  <c r="LF71" i="1"/>
  <c r="LG71" i="1" s="1"/>
  <c r="LE71" i="1"/>
  <c r="KZ71" i="1"/>
  <c r="LA71" i="1" s="1"/>
  <c r="KX71" i="1"/>
  <c r="KY71" i="1" s="1"/>
  <c r="LH70" i="1"/>
  <c r="LF70" i="1"/>
  <c r="LD70" i="1"/>
  <c r="KZ70" i="1"/>
  <c r="KX70" i="1"/>
  <c r="KX84" i="1" s="1"/>
  <c r="LI54" i="1"/>
  <c r="LH54" i="1"/>
  <c r="LG54" i="1"/>
  <c r="LE54" i="1"/>
  <c r="KZ54" i="1"/>
  <c r="LA54" i="1" s="1"/>
  <c r="KX54" i="1"/>
  <c r="KY54" i="1" s="1"/>
  <c r="KX53" i="1"/>
  <c r="KY53" i="1" s="1"/>
  <c r="KX52" i="1"/>
  <c r="KY52" i="1" s="1"/>
  <c r="KX51" i="1"/>
  <c r="KY51" i="1" s="1"/>
  <c r="KX50" i="1"/>
  <c r="KY50" i="1" s="1"/>
  <c r="LH49" i="1"/>
  <c r="LI49" i="1" s="1"/>
  <c r="LF49" i="1"/>
  <c r="LG49" i="1" s="1"/>
  <c r="LB49" i="1"/>
  <c r="LC49" i="1" s="1"/>
  <c r="KZ49" i="1"/>
  <c r="LA49" i="1" s="1"/>
  <c r="KX49" i="1"/>
  <c r="KY49" i="1" s="1"/>
  <c r="LH48" i="1"/>
  <c r="LI48" i="1" s="1"/>
  <c r="LF48" i="1"/>
  <c r="LG48" i="1" s="1"/>
  <c r="LE48" i="1"/>
  <c r="LB48" i="1"/>
  <c r="LC48" i="1" s="1"/>
  <c r="KZ48" i="1"/>
  <c r="LA48" i="1" s="1"/>
  <c r="KX48" i="1"/>
  <c r="KY48" i="1" s="1"/>
  <c r="LH47" i="1"/>
  <c r="LI47" i="1" s="1"/>
  <c r="LF47" i="1"/>
  <c r="LG47" i="1" s="1"/>
  <c r="LE47" i="1"/>
  <c r="LB47" i="1"/>
  <c r="LC47" i="1" s="1"/>
  <c r="KZ47" i="1"/>
  <c r="LA47" i="1" s="1"/>
  <c r="KX47" i="1"/>
  <c r="KY47" i="1" s="1"/>
  <c r="LH46" i="1"/>
  <c r="LI46" i="1" s="1"/>
  <c r="LF46" i="1"/>
  <c r="LG46" i="1" s="1"/>
  <c r="LB46" i="1"/>
  <c r="LC46" i="1" s="1"/>
  <c r="KZ46" i="1"/>
  <c r="LA46" i="1" s="1"/>
  <c r="KX46" i="1"/>
  <c r="KY46" i="1" s="1"/>
  <c r="LH45" i="1"/>
  <c r="LI45" i="1" s="1"/>
  <c r="LF45" i="1"/>
  <c r="LG45" i="1" s="1"/>
  <c r="LE45" i="1"/>
  <c r="KZ45" i="1"/>
  <c r="LA45" i="1" s="1"/>
  <c r="KX45" i="1"/>
  <c r="KY45" i="1" s="1"/>
  <c r="LH44" i="1"/>
  <c r="LI44" i="1" s="1"/>
  <c r="LF44" i="1"/>
  <c r="LG44" i="1" s="1"/>
  <c r="LE44" i="1"/>
  <c r="KZ44" i="1"/>
  <c r="LA44" i="1" s="1"/>
  <c r="KX44" i="1"/>
  <c r="KY44" i="1" s="1"/>
  <c r="LI43" i="1"/>
  <c r="LF43" i="1"/>
  <c r="LG43" i="1" s="1"/>
  <c r="LE43" i="1"/>
  <c r="LB43" i="1"/>
  <c r="LC43" i="1" s="1"/>
  <c r="KZ43" i="1"/>
  <c r="LA43" i="1" s="1"/>
  <c r="KX43" i="1"/>
  <c r="KY43" i="1" s="1"/>
  <c r="LH42" i="1"/>
  <c r="LI42" i="1" s="1"/>
  <c r="LF42" i="1"/>
  <c r="LG42" i="1" s="1"/>
  <c r="LE42" i="1"/>
  <c r="KZ42" i="1"/>
  <c r="LA42" i="1" s="1"/>
  <c r="KX42" i="1"/>
  <c r="KY42" i="1" s="1"/>
  <c r="LH41" i="1"/>
  <c r="LF41" i="1"/>
  <c r="KZ41" i="1"/>
  <c r="KX41" i="1"/>
  <c r="KX55" i="1" s="1"/>
  <c r="LG12" i="1"/>
  <c r="LA18" i="1"/>
  <c r="KP25" i="1"/>
  <c r="KP16" i="1"/>
  <c r="KP17" i="1"/>
  <c r="KP18" i="1"/>
  <c r="KP19" i="1"/>
  <c r="KP20" i="1"/>
  <c r="LE12" i="1"/>
  <c r="KP14" i="1"/>
  <c r="KP12" i="1"/>
  <c r="KP70" i="1"/>
  <c r="KP78" i="1"/>
  <c r="KP77" i="1"/>
  <c r="KP76" i="1"/>
  <c r="KP75" i="1"/>
  <c r="KP74" i="1"/>
  <c r="KP73" i="1"/>
  <c r="KP72" i="1"/>
  <c r="KP71" i="1"/>
  <c r="OF115" i="1" l="1"/>
  <c r="PT84" i="1"/>
  <c r="PT86" i="1" s="1"/>
  <c r="OU114" i="1"/>
  <c r="QB84" i="1"/>
  <c r="QB86" i="1" s="1"/>
  <c r="NP114" i="1"/>
  <c r="MZ115" i="1"/>
  <c r="PO55" i="1"/>
  <c r="PO57" i="1" s="1"/>
  <c r="PC60" i="1" s="1"/>
  <c r="PF107" i="1"/>
  <c r="PO107" i="1" s="1"/>
  <c r="PO109" i="1" s="1"/>
  <c r="PC112" i="1" s="1"/>
  <c r="PE107" i="1"/>
  <c r="MZ114" i="1"/>
  <c r="MJ114" i="1"/>
  <c r="PD113" i="1"/>
  <c r="PD109" i="1"/>
  <c r="PV13" i="1"/>
  <c r="PJ113" i="1"/>
  <c r="PJ109" i="1"/>
  <c r="PF26" i="1"/>
  <c r="PF109" i="1"/>
  <c r="MJ115" i="1"/>
  <c r="QB107" i="1"/>
  <c r="PO84" i="1"/>
  <c r="PO86" i="1" s="1"/>
  <c r="PC89" i="1" s="1"/>
  <c r="PN113" i="1"/>
  <c r="PN109" i="1"/>
  <c r="OQ113" i="1"/>
  <c r="OU115" i="1" s="1"/>
  <c r="OU116" i="1" s="1"/>
  <c r="OQ109" i="1"/>
  <c r="OZ107" i="1"/>
  <c r="OZ109" i="1" s="1"/>
  <c r="ON112" i="1" s="1"/>
  <c r="PL113" i="1"/>
  <c r="PL109" i="1"/>
  <c r="PZ93" i="1"/>
  <c r="OF114" i="1"/>
  <c r="PV93" i="1"/>
  <c r="NP115" i="1"/>
  <c r="QA107" i="1"/>
  <c r="KZ84" i="1"/>
  <c r="LH55" i="1"/>
  <c r="KZ55" i="1"/>
  <c r="LF55" i="1"/>
  <c r="LN70" i="1"/>
  <c r="KY70" i="1"/>
  <c r="KY84" i="1" s="1"/>
  <c r="LA70" i="1"/>
  <c r="LA86" i="1" s="1"/>
  <c r="LE70" i="1"/>
  <c r="LG70" i="1"/>
  <c r="LI70" i="1"/>
  <c r="KY41" i="1"/>
  <c r="KY55" i="1" s="1"/>
  <c r="LA41" i="1"/>
  <c r="LA55" i="1" s="1"/>
  <c r="LE41" i="1"/>
  <c r="LG41" i="1"/>
  <c r="LG55" i="1" s="1"/>
  <c r="LI41" i="1"/>
  <c r="LI55" i="1" s="1"/>
  <c r="LU85" i="1"/>
  <c r="LQ85" i="1"/>
  <c r="LX83" i="1"/>
  <c r="LY83" i="1" s="1"/>
  <c r="LV83" i="1"/>
  <c r="LW83" i="1" s="1"/>
  <c r="LO83" i="1"/>
  <c r="LN83" i="1"/>
  <c r="LO82" i="1"/>
  <c r="LN82" i="1"/>
  <c r="LO81" i="1"/>
  <c r="LN81" i="1"/>
  <c r="LO80" i="1"/>
  <c r="LN80" i="1"/>
  <c r="LO79" i="1"/>
  <c r="LN79" i="1"/>
  <c r="LX78" i="1"/>
  <c r="LY78" i="1" s="1"/>
  <c r="LV78" i="1"/>
  <c r="LW78" i="1" s="1"/>
  <c r="LU78" i="1"/>
  <c r="LN78" i="1"/>
  <c r="LO78" i="1" s="1"/>
  <c r="LV77" i="1"/>
  <c r="LW77" i="1" s="1"/>
  <c r="LN77" i="1"/>
  <c r="LO77" i="1" s="1"/>
  <c r="LX76" i="1"/>
  <c r="LY76" i="1" s="1"/>
  <c r="LV76" i="1"/>
  <c r="LW76" i="1" s="1"/>
  <c r="LU76" i="1"/>
  <c r="LP76" i="1"/>
  <c r="LQ76" i="1" s="1"/>
  <c r="LN76" i="1"/>
  <c r="LO76" i="1" s="1"/>
  <c r="LV75" i="1"/>
  <c r="LW75" i="1" s="1"/>
  <c r="LR75" i="1"/>
  <c r="LS75" i="1" s="1"/>
  <c r="LP75" i="1"/>
  <c r="LQ75" i="1" s="1"/>
  <c r="LN75" i="1"/>
  <c r="LO75" i="1" s="1"/>
  <c r="LV74" i="1"/>
  <c r="LW74" i="1" s="1"/>
  <c r="LN74" i="1"/>
  <c r="LO74" i="1" s="1"/>
  <c r="LX73" i="1"/>
  <c r="LY73" i="1" s="1"/>
  <c r="LV73" i="1"/>
  <c r="LW73" i="1" s="1"/>
  <c r="LP73" i="1"/>
  <c r="LQ73" i="1" s="1"/>
  <c r="LN73" i="1"/>
  <c r="LO73" i="1" s="1"/>
  <c r="LV72" i="1"/>
  <c r="LW72" i="1" s="1"/>
  <c r="LP72" i="1"/>
  <c r="LQ72" i="1" s="1"/>
  <c r="LN72" i="1"/>
  <c r="LO72" i="1" s="1"/>
  <c r="LX71" i="1"/>
  <c r="LY71" i="1" s="1"/>
  <c r="LV71" i="1"/>
  <c r="LW71" i="1" s="1"/>
  <c r="LN71" i="1"/>
  <c r="LO71" i="1" s="1"/>
  <c r="LX70" i="1"/>
  <c r="LV70" i="1"/>
  <c r="LP70" i="1"/>
  <c r="LN84" i="1"/>
  <c r="LU56" i="1"/>
  <c r="LQ56" i="1"/>
  <c r="LO56" i="1"/>
  <c r="LV54" i="1"/>
  <c r="LW54" i="1" s="1"/>
  <c r="LN54" i="1"/>
  <c r="LO54" i="1" s="1"/>
  <c r="LN53" i="1"/>
  <c r="LO53" i="1" s="1"/>
  <c r="LN52" i="1"/>
  <c r="LO52" i="1" s="1"/>
  <c r="LN51" i="1"/>
  <c r="LO51" i="1" s="1"/>
  <c r="LN50" i="1"/>
  <c r="LO50" i="1" s="1"/>
  <c r="LX49" i="1"/>
  <c r="LY49" i="1" s="1"/>
  <c r="LV49" i="1"/>
  <c r="LW49" i="1" s="1"/>
  <c r="LR49" i="1"/>
  <c r="LS49" i="1" s="1"/>
  <c r="LP49" i="1"/>
  <c r="LQ49" i="1" s="1"/>
  <c r="LN49" i="1"/>
  <c r="LO49" i="1" s="1"/>
  <c r="LX48" i="1"/>
  <c r="LY48" i="1" s="1"/>
  <c r="LV48" i="1"/>
  <c r="LW48" i="1" s="1"/>
  <c r="LN48" i="1"/>
  <c r="LO48" i="1" s="1"/>
  <c r="LV47" i="1"/>
  <c r="LW47" i="1" s="1"/>
  <c r="LT47" i="1"/>
  <c r="LU47" i="1" s="1"/>
  <c r="LR47" i="1"/>
  <c r="LS47" i="1" s="1"/>
  <c r="LP47" i="1"/>
  <c r="LQ47" i="1" s="1"/>
  <c r="LN47" i="1"/>
  <c r="LO47" i="1" s="1"/>
  <c r="LV46" i="1"/>
  <c r="LW46" i="1" s="1"/>
  <c r="LR46" i="1"/>
  <c r="LS46" i="1" s="1"/>
  <c r="LP46" i="1"/>
  <c r="LQ46" i="1" s="1"/>
  <c r="LN46" i="1"/>
  <c r="LO46" i="1" s="1"/>
  <c r="LV45" i="1"/>
  <c r="LW45" i="1" s="1"/>
  <c r="LT45" i="1"/>
  <c r="LU45" i="1" s="1"/>
  <c r="LN45" i="1"/>
  <c r="LO45" i="1" s="1"/>
  <c r="LV44" i="1"/>
  <c r="LW44" i="1" s="1"/>
  <c r="LT44" i="1"/>
  <c r="LU44" i="1" s="1"/>
  <c r="LP44" i="1"/>
  <c r="LQ44" i="1" s="1"/>
  <c r="LN44" i="1"/>
  <c r="LO44" i="1" s="1"/>
  <c r="LX43" i="1"/>
  <c r="LY43" i="1" s="1"/>
  <c r="LV43" i="1"/>
  <c r="LW43" i="1" s="1"/>
  <c r="LT43" i="1"/>
  <c r="LU43" i="1" s="1"/>
  <c r="LR43" i="1"/>
  <c r="LS43" i="1" s="1"/>
  <c r="LP43" i="1"/>
  <c r="LQ43" i="1" s="1"/>
  <c r="LN43" i="1"/>
  <c r="LO43" i="1" s="1"/>
  <c r="LV42" i="1"/>
  <c r="LW42" i="1" s="1"/>
  <c r="LT42" i="1"/>
  <c r="LU42" i="1" s="1"/>
  <c r="LN42" i="1"/>
  <c r="LO42" i="1" s="1"/>
  <c r="LX41" i="1"/>
  <c r="LV41" i="1"/>
  <c r="LT41" i="1"/>
  <c r="LP41" i="1"/>
  <c r="LN41" i="1"/>
  <c r="LP18" i="1"/>
  <c r="LR20" i="1"/>
  <c r="LX12" i="1"/>
  <c r="LV12" i="1"/>
  <c r="LT12" i="1"/>
  <c r="LN21" i="1"/>
  <c r="LO21" i="1" s="1"/>
  <c r="LN22" i="1"/>
  <c r="LO22" i="1" s="1"/>
  <c r="LN23" i="1"/>
  <c r="LN24" i="1"/>
  <c r="LO24" i="1" s="1"/>
  <c r="LD93" i="1"/>
  <c r="LE93" i="1" s="1"/>
  <c r="LH13" i="1"/>
  <c r="LX13" i="1" s="1"/>
  <c r="LH14" i="1"/>
  <c r="LX14" i="1" s="1"/>
  <c r="LH15" i="1"/>
  <c r="LX15" i="1" s="1"/>
  <c r="LH16" i="1"/>
  <c r="LI16" i="1" s="1"/>
  <c r="LH17" i="1"/>
  <c r="LX17" i="1" s="1"/>
  <c r="LH18" i="1"/>
  <c r="LI18" i="1" s="1"/>
  <c r="LH19" i="1"/>
  <c r="LH20" i="1"/>
  <c r="LI20" i="1" s="1"/>
  <c r="LG13" i="1"/>
  <c r="LG14" i="1"/>
  <c r="LG15" i="1"/>
  <c r="LG16" i="1"/>
  <c r="LG17" i="1"/>
  <c r="LV18" i="1"/>
  <c r="LW18" i="1" s="1"/>
  <c r="LV19" i="1"/>
  <c r="LW19" i="1" s="1"/>
  <c r="LV20" i="1"/>
  <c r="LW20" i="1" s="1"/>
  <c r="LV25" i="1"/>
  <c r="LW25" i="1" s="1"/>
  <c r="LB17" i="1"/>
  <c r="LB18" i="1"/>
  <c r="LB19" i="1"/>
  <c r="LB20" i="1"/>
  <c r="LB14" i="1"/>
  <c r="LR14" i="1" s="1"/>
  <c r="LA13" i="1"/>
  <c r="LP14" i="1"/>
  <c r="LP15" i="1"/>
  <c r="LA16" i="1"/>
  <c r="LP20" i="1"/>
  <c r="LP25" i="1"/>
  <c r="LP12" i="1"/>
  <c r="LH12" i="1"/>
  <c r="LN13" i="1"/>
  <c r="LN14" i="1"/>
  <c r="LN15" i="1"/>
  <c r="LN16" i="1"/>
  <c r="LN17" i="1"/>
  <c r="LN18" i="1"/>
  <c r="LN19" i="1"/>
  <c r="LN20" i="1"/>
  <c r="LO20" i="1" s="1"/>
  <c r="LN12" i="1"/>
  <c r="JW14" i="1"/>
  <c r="JW15" i="1"/>
  <c r="JW16" i="1"/>
  <c r="JW17" i="1"/>
  <c r="JW18" i="1"/>
  <c r="JW19" i="1"/>
  <c r="JW20" i="1"/>
  <c r="IA13" i="1"/>
  <c r="IA14" i="1"/>
  <c r="IA15" i="1"/>
  <c r="IA16" i="1"/>
  <c r="IA17" i="1"/>
  <c r="IA18" i="1"/>
  <c r="IA19" i="1"/>
  <c r="IA20" i="1"/>
  <c r="HY13" i="1"/>
  <c r="LU27" i="1"/>
  <c r="LQ27" i="1"/>
  <c r="LO27" i="1"/>
  <c r="LI19" i="1"/>
  <c r="LI13" i="1"/>
  <c r="KT108" i="1"/>
  <c r="KR108" i="1"/>
  <c r="KP108" i="1"/>
  <c r="KL108" i="1"/>
  <c r="KS106" i="1"/>
  <c r="KT106" i="1" s="1"/>
  <c r="KQ106" i="1"/>
  <c r="KR106" i="1" s="1"/>
  <c r="KO106" i="1"/>
  <c r="KP106" i="1" s="1"/>
  <c r="KK106" i="1"/>
  <c r="KL106" i="1" s="1"/>
  <c r="KI106" i="1"/>
  <c r="KJ106" i="1" s="1"/>
  <c r="KI105" i="1"/>
  <c r="KJ105" i="1" s="1"/>
  <c r="KI104" i="1"/>
  <c r="KJ104" i="1" s="1"/>
  <c r="KI103" i="1"/>
  <c r="KJ103" i="1" s="1"/>
  <c r="KI102" i="1"/>
  <c r="KJ102" i="1" s="1"/>
  <c r="KS101" i="1"/>
  <c r="KT101" i="1" s="1"/>
  <c r="KQ101" i="1"/>
  <c r="KR101" i="1" s="1"/>
  <c r="KO101" i="1"/>
  <c r="KP101" i="1" s="1"/>
  <c r="KM101" i="1"/>
  <c r="KN101" i="1" s="1"/>
  <c r="KK101" i="1"/>
  <c r="KL101" i="1" s="1"/>
  <c r="KI101" i="1"/>
  <c r="KJ101" i="1" s="1"/>
  <c r="KS100" i="1"/>
  <c r="KT100" i="1" s="1"/>
  <c r="KQ100" i="1"/>
  <c r="KR100" i="1" s="1"/>
  <c r="KO100" i="1"/>
  <c r="KP100" i="1" s="1"/>
  <c r="KM100" i="1"/>
  <c r="KN100" i="1" s="1"/>
  <c r="KK100" i="1"/>
  <c r="KL100" i="1" s="1"/>
  <c r="KI100" i="1"/>
  <c r="KJ100" i="1" s="1"/>
  <c r="KS99" i="1"/>
  <c r="KT99" i="1" s="1"/>
  <c r="KQ99" i="1"/>
  <c r="KR99" i="1" s="1"/>
  <c r="KO99" i="1"/>
  <c r="KP99" i="1" s="1"/>
  <c r="KM99" i="1"/>
  <c r="KN99" i="1" s="1"/>
  <c r="KK99" i="1"/>
  <c r="KL99" i="1" s="1"/>
  <c r="KI99" i="1"/>
  <c r="KJ99" i="1" s="1"/>
  <c r="KS98" i="1"/>
  <c r="KT98" i="1" s="1"/>
  <c r="KQ98" i="1"/>
  <c r="KR98" i="1" s="1"/>
  <c r="KO98" i="1"/>
  <c r="KP98" i="1" s="1"/>
  <c r="KM98" i="1"/>
  <c r="KN98" i="1" s="1"/>
  <c r="KK98" i="1"/>
  <c r="KL98" i="1" s="1"/>
  <c r="KI98" i="1"/>
  <c r="KJ98" i="1" s="1"/>
  <c r="KQ97" i="1"/>
  <c r="KR97" i="1" s="1"/>
  <c r="KO97" i="1"/>
  <c r="KP97" i="1" s="1"/>
  <c r="KK97" i="1"/>
  <c r="KL97" i="1" s="1"/>
  <c r="KI97" i="1"/>
  <c r="KJ97" i="1" s="1"/>
  <c r="KS96" i="1"/>
  <c r="KT96" i="1" s="1"/>
  <c r="KQ96" i="1"/>
  <c r="KR96" i="1" s="1"/>
  <c r="KO96" i="1"/>
  <c r="KP96" i="1" s="1"/>
  <c r="KK96" i="1"/>
  <c r="KL96" i="1" s="1"/>
  <c r="KI96" i="1"/>
  <c r="KJ96" i="1" s="1"/>
  <c r="KQ95" i="1"/>
  <c r="KR95" i="1" s="1"/>
  <c r="KO95" i="1"/>
  <c r="KP95" i="1" s="1"/>
  <c r="KM95" i="1"/>
  <c r="KN95" i="1" s="1"/>
  <c r="KI95" i="1"/>
  <c r="KJ95" i="1" s="1"/>
  <c r="KS94" i="1"/>
  <c r="KT94" i="1" s="1"/>
  <c r="KQ94" i="1"/>
  <c r="KR94" i="1" s="1"/>
  <c r="KO94" i="1"/>
  <c r="KP94" i="1" s="1"/>
  <c r="KK94" i="1"/>
  <c r="KL94" i="1" s="1"/>
  <c r="KI94" i="1"/>
  <c r="KJ94" i="1" s="1"/>
  <c r="KS93" i="1"/>
  <c r="KT93" i="1" s="1"/>
  <c r="KQ93" i="1"/>
  <c r="KR93" i="1" s="1"/>
  <c r="KO93" i="1"/>
  <c r="KP93" i="1" s="1"/>
  <c r="KK93" i="1"/>
  <c r="KL93" i="1" s="1"/>
  <c r="KI93" i="1"/>
  <c r="KJ93" i="1" s="1"/>
  <c r="KQ84" i="1"/>
  <c r="KO84" i="1"/>
  <c r="KI84" i="1"/>
  <c r="KT83" i="1"/>
  <c r="KR83" i="1"/>
  <c r="KP83" i="1"/>
  <c r="KL83" i="1"/>
  <c r="KJ83" i="1"/>
  <c r="KJ82" i="1"/>
  <c r="KJ81" i="1"/>
  <c r="KJ80" i="1"/>
  <c r="KJ79" i="1"/>
  <c r="KT78" i="1"/>
  <c r="KR78" i="1"/>
  <c r="KN78" i="1"/>
  <c r="KL78" i="1"/>
  <c r="KJ78" i="1"/>
  <c r="KT77" i="1"/>
  <c r="KR77" i="1"/>
  <c r="KN77" i="1"/>
  <c r="KL77" i="1"/>
  <c r="KJ77" i="1"/>
  <c r="KT76" i="1"/>
  <c r="KR76" i="1"/>
  <c r="KN76" i="1"/>
  <c r="KL76" i="1"/>
  <c r="KJ76" i="1"/>
  <c r="KT75" i="1"/>
  <c r="KR75" i="1"/>
  <c r="KN75" i="1"/>
  <c r="KL75" i="1"/>
  <c r="KJ75" i="1"/>
  <c r="KR74" i="1"/>
  <c r="KL74" i="1"/>
  <c r="KJ74" i="1"/>
  <c r="KT73" i="1"/>
  <c r="KR73" i="1"/>
  <c r="KL73" i="1"/>
  <c r="KJ73" i="1"/>
  <c r="KR72" i="1"/>
  <c r="KN72" i="1"/>
  <c r="KJ72" i="1"/>
  <c r="KT71" i="1"/>
  <c r="KR71" i="1"/>
  <c r="KL71" i="1"/>
  <c r="KJ71" i="1"/>
  <c r="KJ84" i="1" s="1"/>
  <c r="KJ86" i="1" s="1"/>
  <c r="KT70" i="1"/>
  <c r="KR70" i="1"/>
  <c r="KL70" i="1"/>
  <c r="KJ70" i="1"/>
  <c r="KU56" i="1"/>
  <c r="KS55" i="1"/>
  <c r="KQ55" i="1"/>
  <c r="KO55" i="1"/>
  <c r="KK55" i="1"/>
  <c r="KI55" i="1"/>
  <c r="KT54" i="1"/>
  <c r="KR54" i="1"/>
  <c r="KP54" i="1"/>
  <c r="KL54" i="1"/>
  <c r="KJ54" i="1"/>
  <c r="KJ53" i="1"/>
  <c r="KJ52" i="1"/>
  <c r="KJ51" i="1"/>
  <c r="KJ50" i="1"/>
  <c r="KT49" i="1"/>
  <c r="KR49" i="1"/>
  <c r="KP49" i="1"/>
  <c r="KN49" i="1"/>
  <c r="KL49" i="1"/>
  <c r="KJ49" i="1"/>
  <c r="KT48" i="1"/>
  <c r="KR48" i="1"/>
  <c r="KP48" i="1"/>
  <c r="KN48" i="1"/>
  <c r="KL48" i="1"/>
  <c r="KJ48" i="1"/>
  <c r="KT47" i="1"/>
  <c r="KR47" i="1"/>
  <c r="KP47" i="1"/>
  <c r="KN47" i="1"/>
  <c r="KL47" i="1"/>
  <c r="KJ47" i="1"/>
  <c r="KT46" i="1"/>
  <c r="KR46" i="1"/>
  <c r="KP46" i="1"/>
  <c r="KN46" i="1"/>
  <c r="KL46" i="1"/>
  <c r="KJ46" i="1"/>
  <c r="KT45" i="1"/>
  <c r="KR45" i="1"/>
  <c r="KP45" i="1"/>
  <c r="KL45" i="1"/>
  <c r="KJ45" i="1"/>
  <c r="KT44" i="1"/>
  <c r="KR44" i="1"/>
  <c r="KP44" i="1"/>
  <c r="KL44" i="1"/>
  <c r="KJ44" i="1"/>
  <c r="KT43" i="1"/>
  <c r="KR43" i="1"/>
  <c r="KP43" i="1"/>
  <c r="KN43" i="1"/>
  <c r="KL43" i="1"/>
  <c r="KJ43" i="1"/>
  <c r="KT42" i="1"/>
  <c r="KR42" i="1"/>
  <c r="KP42" i="1"/>
  <c r="KL42" i="1"/>
  <c r="KJ42" i="1"/>
  <c r="KT41" i="1"/>
  <c r="KR41" i="1"/>
  <c r="KP41" i="1"/>
  <c r="KL41" i="1"/>
  <c r="KJ41" i="1"/>
  <c r="KU27" i="1"/>
  <c r="KS26" i="1"/>
  <c r="KO26" i="1"/>
  <c r="KK26" i="1"/>
  <c r="KI26" i="1"/>
  <c r="KT25" i="1"/>
  <c r="KR25" i="1"/>
  <c r="KL25" i="1"/>
  <c r="KJ25" i="1"/>
  <c r="KJ24" i="1"/>
  <c r="KJ23" i="1"/>
  <c r="KJ22" i="1"/>
  <c r="KJ21" i="1"/>
  <c r="KT20" i="1"/>
  <c r="KR20" i="1"/>
  <c r="KN20" i="1"/>
  <c r="KL20" i="1"/>
  <c r="KJ20" i="1"/>
  <c r="KT19" i="1"/>
  <c r="KR19" i="1"/>
  <c r="KN19" i="1"/>
  <c r="KL19" i="1"/>
  <c r="KJ19" i="1"/>
  <c r="KT18" i="1"/>
  <c r="KR18" i="1"/>
  <c r="KN18" i="1"/>
  <c r="KL18" i="1"/>
  <c r="KJ18" i="1"/>
  <c r="KT17" i="1"/>
  <c r="KR17" i="1"/>
  <c r="KN17" i="1"/>
  <c r="KL17" i="1"/>
  <c r="KJ17" i="1"/>
  <c r="KT16" i="1"/>
  <c r="KR16" i="1"/>
  <c r="KL16" i="1"/>
  <c r="KJ16" i="1"/>
  <c r="KT15" i="1"/>
  <c r="KR15" i="1"/>
  <c r="KP15" i="1"/>
  <c r="KL15" i="1"/>
  <c r="KJ15" i="1"/>
  <c r="KT14" i="1"/>
  <c r="KR14" i="1"/>
  <c r="KN14" i="1"/>
  <c r="KL14" i="1"/>
  <c r="KJ14" i="1"/>
  <c r="KT13" i="1"/>
  <c r="KR13" i="1"/>
  <c r="KP13" i="1"/>
  <c r="KL13" i="1"/>
  <c r="KJ13" i="1"/>
  <c r="KT12" i="1"/>
  <c r="KT26" i="1" s="1"/>
  <c r="KR12" i="1"/>
  <c r="KL12" i="1"/>
  <c r="KJ12" i="1"/>
  <c r="KE108" i="1"/>
  <c r="KC108" i="1"/>
  <c r="KA108" i="1"/>
  <c r="JW108" i="1"/>
  <c r="KD106" i="1"/>
  <c r="KE106" i="1" s="1"/>
  <c r="KB106" i="1"/>
  <c r="KC106" i="1" s="1"/>
  <c r="JZ106" i="1"/>
  <c r="KA106" i="1" s="1"/>
  <c r="JV106" i="1"/>
  <c r="JW106" i="1" s="1"/>
  <c r="JT106" i="1"/>
  <c r="JU106" i="1" s="1"/>
  <c r="JT105" i="1"/>
  <c r="JU105" i="1" s="1"/>
  <c r="JT104" i="1"/>
  <c r="JU104" i="1" s="1"/>
  <c r="JT103" i="1"/>
  <c r="JU103" i="1" s="1"/>
  <c r="JT102" i="1"/>
  <c r="JU102" i="1" s="1"/>
  <c r="KD101" i="1"/>
  <c r="KE101" i="1" s="1"/>
  <c r="KB101" i="1"/>
  <c r="KC101" i="1" s="1"/>
  <c r="JZ101" i="1"/>
  <c r="KA101" i="1" s="1"/>
  <c r="JX101" i="1"/>
  <c r="JY101" i="1" s="1"/>
  <c r="JV101" i="1"/>
  <c r="JW101" i="1" s="1"/>
  <c r="JT101" i="1"/>
  <c r="JU101" i="1" s="1"/>
  <c r="KD100" i="1"/>
  <c r="KE100" i="1" s="1"/>
  <c r="KB100" i="1"/>
  <c r="KC100" i="1" s="1"/>
  <c r="JZ100" i="1"/>
  <c r="KA100" i="1" s="1"/>
  <c r="JX100" i="1"/>
  <c r="JY100" i="1" s="1"/>
  <c r="JV100" i="1"/>
  <c r="JW100" i="1" s="1"/>
  <c r="JT100" i="1"/>
  <c r="JU100" i="1" s="1"/>
  <c r="KD99" i="1"/>
  <c r="KE99" i="1" s="1"/>
  <c r="KB99" i="1"/>
  <c r="KC99" i="1" s="1"/>
  <c r="JZ99" i="1"/>
  <c r="KA99" i="1" s="1"/>
  <c r="JX99" i="1"/>
  <c r="JY99" i="1" s="1"/>
  <c r="JV99" i="1"/>
  <c r="JW99" i="1" s="1"/>
  <c r="JT99" i="1"/>
  <c r="JU99" i="1" s="1"/>
  <c r="KD98" i="1"/>
  <c r="KE98" i="1" s="1"/>
  <c r="KB98" i="1"/>
  <c r="KC98" i="1" s="1"/>
  <c r="JZ98" i="1"/>
  <c r="KA98" i="1" s="1"/>
  <c r="JX98" i="1"/>
  <c r="JY98" i="1" s="1"/>
  <c r="JV98" i="1"/>
  <c r="JW98" i="1" s="1"/>
  <c r="JT98" i="1"/>
  <c r="JU98" i="1" s="1"/>
  <c r="KB97" i="1"/>
  <c r="KC97" i="1" s="1"/>
  <c r="JZ97" i="1"/>
  <c r="KA97" i="1" s="1"/>
  <c r="JV97" i="1"/>
  <c r="JW97" i="1" s="1"/>
  <c r="JT97" i="1"/>
  <c r="JU97" i="1" s="1"/>
  <c r="KD96" i="1"/>
  <c r="KE96" i="1" s="1"/>
  <c r="KB96" i="1"/>
  <c r="KC96" i="1" s="1"/>
  <c r="JZ96" i="1"/>
  <c r="KA96" i="1" s="1"/>
  <c r="JV96" i="1"/>
  <c r="JW96" i="1" s="1"/>
  <c r="JT96" i="1"/>
  <c r="JU96" i="1" s="1"/>
  <c r="KB95" i="1"/>
  <c r="KC95" i="1" s="1"/>
  <c r="JZ95" i="1"/>
  <c r="KA95" i="1" s="1"/>
  <c r="JX95" i="1"/>
  <c r="JY95" i="1" s="1"/>
  <c r="JT95" i="1"/>
  <c r="JU95" i="1" s="1"/>
  <c r="KD94" i="1"/>
  <c r="KE94" i="1" s="1"/>
  <c r="KB94" i="1"/>
  <c r="KC94" i="1" s="1"/>
  <c r="JZ94" i="1"/>
  <c r="KA94" i="1" s="1"/>
  <c r="JV94" i="1"/>
  <c r="JW94" i="1" s="1"/>
  <c r="JT94" i="1"/>
  <c r="JU94" i="1" s="1"/>
  <c r="KD93" i="1"/>
  <c r="KE93" i="1" s="1"/>
  <c r="KB93" i="1"/>
  <c r="KC93" i="1" s="1"/>
  <c r="JZ93" i="1"/>
  <c r="KA93" i="1" s="1"/>
  <c r="JV93" i="1"/>
  <c r="JW93" i="1" s="1"/>
  <c r="JT93" i="1"/>
  <c r="JU93" i="1" s="1"/>
  <c r="KB84" i="1"/>
  <c r="JZ84" i="1"/>
  <c r="JT84" i="1"/>
  <c r="KE83" i="1"/>
  <c r="KC83" i="1"/>
  <c r="KA83" i="1"/>
  <c r="JW83" i="1"/>
  <c r="JU83" i="1"/>
  <c r="JU82" i="1"/>
  <c r="JU81" i="1"/>
  <c r="JU80" i="1"/>
  <c r="JU79" i="1"/>
  <c r="KE78" i="1"/>
  <c r="KC78" i="1"/>
  <c r="KA78" i="1"/>
  <c r="JY78" i="1"/>
  <c r="JW78" i="1"/>
  <c r="JU78" i="1"/>
  <c r="KE77" i="1"/>
  <c r="KC77" i="1"/>
  <c r="KA77" i="1"/>
  <c r="JY77" i="1"/>
  <c r="JW77" i="1"/>
  <c r="JU77" i="1"/>
  <c r="KE76" i="1"/>
  <c r="KC76" i="1"/>
  <c r="KA76" i="1"/>
  <c r="JY76" i="1"/>
  <c r="JW76" i="1"/>
  <c r="JU76" i="1"/>
  <c r="KE75" i="1"/>
  <c r="KC75" i="1"/>
  <c r="KA75" i="1"/>
  <c r="JY75" i="1"/>
  <c r="JW75" i="1"/>
  <c r="JU75" i="1"/>
  <c r="KE74" i="1"/>
  <c r="KC74" i="1"/>
  <c r="KA74" i="1"/>
  <c r="JW74" i="1"/>
  <c r="JU74" i="1"/>
  <c r="KE73" i="1"/>
  <c r="KC73" i="1"/>
  <c r="KA73" i="1"/>
  <c r="JW73" i="1"/>
  <c r="JU73" i="1"/>
  <c r="KD84" i="1"/>
  <c r="KC72" i="1"/>
  <c r="KA72" i="1"/>
  <c r="JY72" i="1"/>
  <c r="JU72" i="1"/>
  <c r="KE71" i="1"/>
  <c r="KC71" i="1"/>
  <c r="KA71" i="1"/>
  <c r="JW71" i="1"/>
  <c r="JU71" i="1"/>
  <c r="JU84" i="1" s="1"/>
  <c r="JU86" i="1" s="1"/>
  <c r="KE70" i="1"/>
  <c r="KC70" i="1"/>
  <c r="KA70" i="1"/>
  <c r="JW70" i="1"/>
  <c r="JU70" i="1"/>
  <c r="KF56" i="1"/>
  <c r="KD55" i="1"/>
  <c r="KB55" i="1"/>
  <c r="JZ55" i="1"/>
  <c r="JV55" i="1"/>
  <c r="JT55" i="1"/>
  <c r="KE54" i="1"/>
  <c r="KC54" i="1"/>
  <c r="KA54" i="1"/>
  <c r="JW54" i="1"/>
  <c r="JU54" i="1"/>
  <c r="JU53" i="1"/>
  <c r="JU52" i="1"/>
  <c r="JU51" i="1"/>
  <c r="JU50" i="1"/>
  <c r="KE49" i="1"/>
  <c r="KC49" i="1"/>
  <c r="KA49" i="1"/>
  <c r="JY49" i="1"/>
  <c r="JW49" i="1"/>
  <c r="JU49" i="1"/>
  <c r="KE48" i="1"/>
  <c r="KC48" i="1"/>
  <c r="KA48" i="1"/>
  <c r="JY48" i="1"/>
  <c r="JW48" i="1"/>
  <c r="JU48" i="1"/>
  <c r="KE47" i="1"/>
  <c r="KC47" i="1"/>
  <c r="KA47" i="1"/>
  <c r="JY47" i="1"/>
  <c r="JW47" i="1"/>
  <c r="JU47" i="1"/>
  <c r="KE46" i="1"/>
  <c r="KC46" i="1"/>
  <c r="KA46" i="1"/>
  <c r="JY46" i="1"/>
  <c r="JW46" i="1"/>
  <c r="JU46" i="1"/>
  <c r="KE45" i="1"/>
  <c r="KC45" i="1"/>
  <c r="KA45" i="1"/>
  <c r="JW45" i="1"/>
  <c r="JU45" i="1"/>
  <c r="KE44" i="1"/>
  <c r="KC44" i="1"/>
  <c r="KA44" i="1"/>
  <c r="JW44" i="1"/>
  <c r="JU44" i="1"/>
  <c r="KE43" i="1"/>
  <c r="KC43" i="1"/>
  <c r="KA43" i="1"/>
  <c r="JY43" i="1"/>
  <c r="JW43" i="1"/>
  <c r="JU43" i="1"/>
  <c r="KE42" i="1"/>
  <c r="KC42" i="1"/>
  <c r="KA42" i="1"/>
  <c r="JW42" i="1"/>
  <c r="JU42" i="1"/>
  <c r="KE41" i="1"/>
  <c r="KC41" i="1"/>
  <c r="KA41" i="1"/>
  <c r="JW41" i="1"/>
  <c r="JU41" i="1"/>
  <c r="KF27" i="1"/>
  <c r="KD26" i="1"/>
  <c r="KB26" i="1"/>
  <c r="JZ26" i="1"/>
  <c r="JV26" i="1"/>
  <c r="JT26" i="1"/>
  <c r="KE25" i="1"/>
  <c r="KC25" i="1"/>
  <c r="KA25" i="1"/>
  <c r="JW25" i="1"/>
  <c r="JU25" i="1"/>
  <c r="JU24" i="1"/>
  <c r="JU23" i="1"/>
  <c r="JU22" i="1"/>
  <c r="JU21" i="1"/>
  <c r="KE20" i="1"/>
  <c r="KC20" i="1"/>
  <c r="KA20" i="1"/>
  <c r="JY20" i="1"/>
  <c r="JU20" i="1"/>
  <c r="KE19" i="1"/>
  <c r="KC19" i="1"/>
  <c r="KA19" i="1"/>
  <c r="JY19" i="1"/>
  <c r="JU19" i="1"/>
  <c r="KE18" i="1"/>
  <c r="KC18" i="1"/>
  <c r="KA18" i="1"/>
  <c r="JY18" i="1"/>
  <c r="JU18" i="1"/>
  <c r="KE17" i="1"/>
  <c r="KC17" i="1"/>
  <c r="KA17" i="1"/>
  <c r="JY17" i="1"/>
  <c r="JU17" i="1"/>
  <c r="KE16" i="1"/>
  <c r="KC16" i="1"/>
  <c r="KA16" i="1"/>
  <c r="JU16" i="1"/>
  <c r="KE15" i="1"/>
  <c r="KC15" i="1"/>
  <c r="KA15" i="1"/>
  <c r="JU15" i="1"/>
  <c r="KE14" i="1"/>
  <c r="KC14" i="1"/>
  <c r="KA14" i="1"/>
  <c r="JY14" i="1"/>
  <c r="JU14" i="1"/>
  <c r="KE13" i="1"/>
  <c r="KC13" i="1"/>
  <c r="KA13" i="1"/>
  <c r="JW13" i="1"/>
  <c r="JU13" i="1"/>
  <c r="KE12" i="1"/>
  <c r="KC12" i="1"/>
  <c r="KA12" i="1"/>
  <c r="JW12" i="1"/>
  <c r="JU12" i="1"/>
  <c r="JO108" i="1"/>
  <c r="JM108" i="1"/>
  <c r="JK108" i="1"/>
  <c r="JG108" i="1"/>
  <c r="JN106" i="1"/>
  <c r="JO106" i="1" s="1"/>
  <c r="JL106" i="1"/>
  <c r="JM106" i="1" s="1"/>
  <c r="JJ106" i="1"/>
  <c r="JK106" i="1" s="1"/>
  <c r="JF106" i="1"/>
  <c r="JG106" i="1" s="1"/>
  <c r="JD106" i="1"/>
  <c r="JE106" i="1" s="1"/>
  <c r="JD105" i="1"/>
  <c r="JE105" i="1" s="1"/>
  <c r="JD104" i="1"/>
  <c r="JE104" i="1" s="1"/>
  <c r="JD103" i="1"/>
  <c r="JE103" i="1" s="1"/>
  <c r="JD102" i="1"/>
  <c r="JE102" i="1" s="1"/>
  <c r="JN101" i="1"/>
  <c r="JO101" i="1" s="1"/>
  <c r="JL101" i="1"/>
  <c r="JM101" i="1" s="1"/>
  <c r="JJ101" i="1"/>
  <c r="JK101" i="1" s="1"/>
  <c r="JH101" i="1"/>
  <c r="JI101" i="1" s="1"/>
  <c r="JF101" i="1"/>
  <c r="JG101" i="1" s="1"/>
  <c r="JD101" i="1"/>
  <c r="JE101" i="1" s="1"/>
  <c r="JN100" i="1"/>
  <c r="JO100" i="1" s="1"/>
  <c r="JL100" i="1"/>
  <c r="JM100" i="1" s="1"/>
  <c r="JJ100" i="1"/>
  <c r="JK100" i="1" s="1"/>
  <c r="JH100" i="1"/>
  <c r="JI100" i="1" s="1"/>
  <c r="JF100" i="1"/>
  <c r="JG100" i="1" s="1"/>
  <c r="JD100" i="1"/>
  <c r="JE100" i="1" s="1"/>
  <c r="JN99" i="1"/>
  <c r="JO99" i="1" s="1"/>
  <c r="JL99" i="1"/>
  <c r="JM99" i="1" s="1"/>
  <c r="JJ99" i="1"/>
  <c r="JK99" i="1" s="1"/>
  <c r="JH99" i="1"/>
  <c r="JI99" i="1" s="1"/>
  <c r="JF99" i="1"/>
  <c r="JG99" i="1" s="1"/>
  <c r="JD99" i="1"/>
  <c r="JE99" i="1" s="1"/>
  <c r="JN98" i="1"/>
  <c r="JO98" i="1" s="1"/>
  <c r="JL98" i="1"/>
  <c r="JM98" i="1" s="1"/>
  <c r="JJ98" i="1"/>
  <c r="JK98" i="1" s="1"/>
  <c r="JH98" i="1"/>
  <c r="JI98" i="1" s="1"/>
  <c r="JF98" i="1"/>
  <c r="JG98" i="1" s="1"/>
  <c r="JD98" i="1"/>
  <c r="JE98" i="1" s="1"/>
  <c r="JL97" i="1"/>
  <c r="JM97" i="1" s="1"/>
  <c r="JJ97" i="1"/>
  <c r="JK97" i="1" s="1"/>
  <c r="JF97" i="1"/>
  <c r="JG97" i="1" s="1"/>
  <c r="JD97" i="1"/>
  <c r="JE97" i="1" s="1"/>
  <c r="JN96" i="1"/>
  <c r="JO96" i="1" s="1"/>
  <c r="JL96" i="1"/>
  <c r="JM96" i="1" s="1"/>
  <c r="JJ96" i="1"/>
  <c r="JK96" i="1" s="1"/>
  <c r="JF96" i="1"/>
  <c r="JG96" i="1" s="1"/>
  <c r="JD96" i="1"/>
  <c r="JE96" i="1" s="1"/>
  <c r="JL95" i="1"/>
  <c r="JM95" i="1" s="1"/>
  <c r="JJ95" i="1"/>
  <c r="JK95" i="1" s="1"/>
  <c r="JH95" i="1"/>
  <c r="JI95" i="1" s="1"/>
  <c r="JD95" i="1"/>
  <c r="JE95" i="1" s="1"/>
  <c r="JN94" i="1"/>
  <c r="JO94" i="1" s="1"/>
  <c r="JL94" i="1"/>
  <c r="JM94" i="1" s="1"/>
  <c r="JJ94" i="1"/>
  <c r="JK94" i="1" s="1"/>
  <c r="JF94" i="1"/>
  <c r="JG94" i="1" s="1"/>
  <c r="JD94" i="1"/>
  <c r="JE94" i="1" s="1"/>
  <c r="JN93" i="1"/>
  <c r="JO93" i="1" s="1"/>
  <c r="JL93" i="1"/>
  <c r="JM93" i="1" s="1"/>
  <c r="JJ93" i="1"/>
  <c r="JK93" i="1" s="1"/>
  <c r="JF93" i="1"/>
  <c r="JG93" i="1" s="1"/>
  <c r="JD93" i="1"/>
  <c r="JE93" i="1" s="1"/>
  <c r="JL84" i="1"/>
  <c r="JJ84" i="1"/>
  <c r="JD84" i="1"/>
  <c r="JO83" i="1"/>
  <c r="JM83" i="1"/>
  <c r="JK83" i="1"/>
  <c r="LE83" i="1" s="1"/>
  <c r="JG83" i="1"/>
  <c r="JE83" i="1"/>
  <c r="JE82" i="1"/>
  <c r="JE81" i="1"/>
  <c r="JE80" i="1"/>
  <c r="JE79" i="1"/>
  <c r="JO78" i="1"/>
  <c r="JM78" i="1"/>
  <c r="JK78" i="1"/>
  <c r="JI78" i="1"/>
  <c r="JG78" i="1"/>
  <c r="JE78" i="1"/>
  <c r="JO77" i="1"/>
  <c r="JM77" i="1"/>
  <c r="JK77" i="1"/>
  <c r="LE77" i="1" s="1"/>
  <c r="JI77" i="1"/>
  <c r="JG77" i="1"/>
  <c r="JE77" i="1"/>
  <c r="JO76" i="1"/>
  <c r="JM76" i="1"/>
  <c r="JK76" i="1"/>
  <c r="JI76" i="1"/>
  <c r="JG76" i="1"/>
  <c r="JE76" i="1"/>
  <c r="JO75" i="1"/>
  <c r="JM75" i="1"/>
  <c r="JK75" i="1"/>
  <c r="JI75" i="1"/>
  <c r="JG75" i="1"/>
  <c r="JE75" i="1"/>
  <c r="JO74" i="1"/>
  <c r="JM74" i="1"/>
  <c r="JK74" i="1"/>
  <c r="LE74" i="1" s="1"/>
  <c r="JG74" i="1"/>
  <c r="JE74" i="1"/>
  <c r="JO73" i="1"/>
  <c r="JM73" i="1"/>
  <c r="JK73" i="1"/>
  <c r="JG73" i="1"/>
  <c r="JE73" i="1"/>
  <c r="JN84" i="1"/>
  <c r="JM72" i="1"/>
  <c r="JK72" i="1"/>
  <c r="JI72" i="1"/>
  <c r="JE72" i="1"/>
  <c r="JO71" i="1"/>
  <c r="JM71" i="1"/>
  <c r="JK71" i="1"/>
  <c r="JG71" i="1"/>
  <c r="JE71" i="1"/>
  <c r="JO70" i="1"/>
  <c r="JM70" i="1"/>
  <c r="JK70" i="1"/>
  <c r="JG70" i="1"/>
  <c r="JE70" i="1"/>
  <c r="JP56" i="1"/>
  <c r="LY56" i="1" s="1"/>
  <c r="JN55" i="1"/>
  <c r="JL55" i="1"/>
  <c r="JJ55" i="1"/>
  <c r="JF55" i="1"/>
  <c r="JD55" i="1"/>
  <c r="JO54" i="1"/>
  <c r="JM54" i="1"/>
  <c r="JK54" i="1"/>
  <c r="JG54" i="1"/>
  <c r="JE54" i="1"/>
  <c r="JE53" i="1"/>
  <c r="JE52" i="1"/>
  <c r="JE51" i="1"/>
  <c r="JE50" i="1"/>
  <c r="JO49" i="1"/>
  <c r="JM49" i="1"/>
  <c r="JK49" i="1"/>
  <c r="JI49" i="1"/>
  <c r="JG49" i="1"/>
  <c r="JE49" i="1"/>
  <c r="JO48" i="1"/>
  <c r="JM48" i="1"/>
  <c r="JK48" i="1"/>
  <c r="JI48" i="1"/>
  <c r="JG48" i="1"/>
  <c r="JE48" i="1"/>
  <c r="JO47" i="1"/>
  <c r="JM47" i="1"/>
  <c r="JK47" i="1"/>
  <c r="JI47" i="1"/>
  <c r="JG47" i="1"/>
  <c r="JE47" i="1"/>
  <c r="JO46" i="1"/>
  <c r="JM46" i="1"/>
  <c r="JK46" i="1"/>
  <c r="JI46" i="1"/>
  <c r="JG46" i="1"/>
  <c r="JE46" i="1"/>
  <c r="JO45" i="1"/>
  <c r="JM45" i="1"/>
  <c r="JK45" i="1"/>
  <c r="JG45" i="1"/>
  <c r="JE45" i="1"/>
  <c r="JO44" i="1"/>
  <c r="JM44" i="1"/>
  <c r="JK44" i="1"/>
  <c r="JG44" i="1"/>
  <c r="JE44" i="1"/>
  <c r="JO43" i="1"/>
  <c r="JM43" i="1"/>
  <c r="JK43" i="1"/>
  <c r="JI43" i="1"/>
  <c r="JG43" i="1"/>
  <c r="JE43" i="1"/>
  <c r="JO42" i="1"/>
  <c r="JM42" i="1"/>
  <c r="JK42" i="1"/>
  <c r="JG42" i="1"/>
  <c r="JE42" i="1"/>
  <c r="JO41" i="1"/>
  <c r="JM41" i="1"/>
  <c r="JK41" i="1"/>
  <c r="JG41" i="1"/>
  <c r="JE41" i="1"/>
  <c r="JP27" i="1"/>
  <c r="JN26" i="1"/>
  <c r="JL26" i="1"/>
  <c r="JJ26" i="1"/>
  <c r="JF26" i="1"/>
  <c r="JD26" i="1"/>
  <c r="JO25" i="1"/>
  <c r="JM25" i="1"/>
  <c r="JK25" i="1"/>
  <c r="JG25" i="1"/>
  <c r="JE25" i="1"/>
  <c r="JE24" i="1"/>
  <c r="JE23" i="1"/>
  <c r="JE22" i="1"/>
  <c r="JE21" i="1"/>
  <c r="JO20" i="1"/>
  <c r="JM20" i="1"/>
  <c r="JK20" i="1"/>
  <c r="JI20" i="1"/>
  <c r="JG20" i="1"/>
  <c r="JE20" i="1"/>
  <c r="JO19" i="1"/>
  <c r="JM19" i="1"/>
  <c r="JK19" i="1"/>
  <c r="JI19" i="1"/>
  <c r="JG19" i="1"/>
  <c r="JE19" i="1"/>
  <c r="JO18" i="1"/>
  <c r="JM18" i="1"/>
  <c r="JK18" i="1"/>
  <c r="JI18" i="1"/>
  <c r="JG18" i="1"/>
  <c r="JE18" i="1"/>
  <c r="JO17" i="1"/>
  <c r="JM17" i="1"/>
  <c r="JK17" i="1"/>
  <c r="JI17" i="1"/>
  <c r="JG17" i="1"/>
  <c r="JE17" i="1"/>
  <c r="JO16" i="1"/>
  <c r="JM16" i="1"/>
  <c r="JK16" i="1"/>
  <c r="JG16" i="1"/>
  <c r="JE16" i="1"/>
  <c r="JO15" i="1"/>
  <c r="JM15" i="1"/>
  <c r="JK15" i="1"/>
  <c r="JG15" i="1"/>
  <c r="JE15" i="1"/>
  <c r="JO14" i="1"/>
  <c r="JM14" i="1"/>
  <c r="JK14" i="1"/>
  <c r="JI14" i="1"/>
  <c r="JG14" i="1"/>
  <c r="JE14" i="1"/>
  <c r="JO13" i="1"/>
  <c r="JM13" i="1"/>
  <c r="JK13" i="1"/>
  <c r="JG13" i="1"/>
  <c r="JE13" i="1"/>
  <c r="JO12" i="1"/>
  <c r="JM12" i="1"/>
  <c r="JK12" i="1"/>
  <c r="JG12" i="1"/>
  <c r="JE12" i="1"/>
  <c r="IY108" i="1"/>
  <c r="IW108" i="1"/>
  <c r="IU108" i="1"/>
  <c r="IQ108" i="1"/>
  <c r="IX106" i="1"/>
  <c r="IY106" i="1" s="1"/>
  <c r="IV106" i="1"/>
  <c r="IW106" i="1" s="1"/>
  <c r="IT106" i="1"/>
  <c r="IU106" i="1" s="1"/>
  <c r="IP106" i="1"/>
  <c r="IQ106" i="1" s="1"/>
  <c r="IN106" i="1"/>
  <c r="IO106" i="1" s="1"/>
  <c r="IN105" i="1"/>
  <c r="IO105" i="1" s="1"/>
  <c r="IN104" i="1"/>
  <c r="IO104" i="1" s="1"/>
  <c r="IN103" i="1"/>
  <c r="IO103" i="1" s="1"/>
  <c r="IN102" i="1"/>
  <c r="IO102" i="1" s="1"/>
  <c r="IX101" i="1"/>
  <c r="IY101" i="1" s="1"/>
  <c r="IV101" i="1"/>
  <c r="IW101" i="1" s="1"/>
  <c r="IT101" i="1"/>
  <c r="IU101" i="1" s="1"/>
  <c r="IR101" i="1"/>
  <c r="IS101" i="1" s="1"/>
  <c r="IP101" i="1"/>
  <c r="IQ101" i="1" s="1"/>
  <c r="IN101" i="1"/>
  <c r="IO101" i="1" s="1"/>
  <c r="IX100" i="1"/>
  <c r="IY100" i="1" s="1"/>
  <c r="IV100" i="1"/>
  <c r="IW100" i="1" s="1"/>
  <c r="IT100" i="1"/>
  <c r="IU100" i="1" s="1"/>
  <c r="IR100" i="1"/>
  <c r="IS100" i="1" s="1"/>
  <c r="IP100" i="1"/>
  <c r="IQ100" i="1" s="1"/>
  <c r="IN100" i="1"/>
  <c r="IO100" i="1" s="1"/>
  <c r="IX99" i="1"/>
  <c r="IY99" i="1" s="1"/>
  <c r="IV99" i="1"/>
  <c r="IW99" i="1" s="1"/>
  <c r="IT99" i="1"/>
  <c r="IU99" i="1" s="1"/>
  <c r="IR99" i="1"/>
  <c r="IS99" i="1" s="1"/>
  <c r="IP99" i="1"/>
  <c r="IQ99" i="1" s="1"/>
  <c r="IN99" i="1"/>
  <c r="IO99" i="1" s="1"/>
  <c r="IX98" i="1"/>
  <c r="IY98" i="1" s="1"/>
  <c r="IV98" i="1"/>
  <c r="IW98" i="1" s="1"/>
  <c r="IT98" i="1"/>
  <c r="IU98" i="1" s="1"/>
  <c r="IR98" i="1"/>
  <c r="IS98" i="1" s="1"/>
  <c r="IP98" i="1"/>
  <c r="IQ98" i="1" s="1"/>
  <c r="IN98" i="1"/>
  <c r="IO98" i="1" s="1"/>
  <c r="IV97" i="1"/>
  <c r="IW97" i="1" s="1"/>
  <c r="IT97" i="1"/>
  <c r="IU97" i="1" s="1"/>
  <c r="IP97" i="1"/>
  <c r="IQ97" i="1" s="1"/>
  <c r="IN97" i="1"/>
  <c r="IO97" i="1" s="1"/>
  <c r="IX96" i="1"/>
  <c r="IY96" i="1" s="1"/>
  <c r="IV96" i="1"/>
  <c r="IW96" i="1" s="1"/>
  <c r="IT96" i="1"/>
  <c r="IU96" i="1" s="1"/>
  <c r="IP96" i="1"/>
  <c r="IQ96" i="1" s="1"/>
  <c r="IN96" i="1"/>
  <c r="IO96" i="1" s="1"/>
  <c r="IV95" i="1"/>
  <c r="IW95" i="1" s="1"/>
  <c r="IT95" i="1"/>
  <c r="IU95" i="1" s="1"/>
  <c r="IR95" i="1"/>
  <c r="IS95" i="1" s="1"/>
  <c r="IN95" i="1"/>
  <c r="IO95" i="1" s="1"/>
  <c r="IX94" i="1"/>
  <c r="IY94" i="1" s="1"/>
  <c r="IV94" i="1"/>
  <c r="IW94" i="1" s="1"/>
  <c r="IT94" i="1"/>
  <c r="IU94" i="1" s="1"/>
  <c r="IP94" i="1"/>
  <c r="IQ94" i="1" s="1"/>
  <c r="IN94" i="1"/>
  <c r="IO94" i="1" s="1"/>
  <c r="IX93" i="1"/>
  <c r="IY93" i="1" s="1"/>
  <c r="IV93" i="1"/>
  <c r="IW93" i="1" s="1"/>
  <c r="IT93" i="1"/>
  <c r="IU93" i="1" s="1"/>
  <c r="IP93" i="1"/>
  <c r="IQ93" i="1" s="1"/>
  <c r="IN93" i="1"/>
  <c r="IO93" i="1" s="1"/>
  <c r="IV84" i="1"/>
  <c r="IT84" i="1"/>
  <c r="IN84" i="1"/>
  <c r="IY83" i="1"/>
  <c r="IW83" i="1"/>
  <c r="IU83" i="1"/>
  <c r="IQ83" i="1"/>
  <c r="IO83" i="1"/>
  <c r="IO82" i="1"/>
  <c r="IO81" i="1"/>
  <c r="IO80" i="1"/>
  <c r="IO79" i="1"/>
  <c r="IY78" i="1"/>
  <c r="IW78" i="1"/>
  <c r="IU78" i="1"/>
  <c r="IS78" i="1"/>
  <c r="IQ78" i="1"/>
  <c r="IO78" i="1"/>
  <c r="IY77" i="1"/>
  <c r="IW77" i="1"/>
  <c r="IU77" i="1"/>
  <c r="IS77" i="1"/>
  <c r="IQ77" i="1"/>
  <c r="IO77" i="1"/>
  <c r="IY76" i="1"/>
  <c r="IW76" i="1"/>
  <c r="IS76" i="1"/>
  <c r="IQ76" i="1"/>
  <c r="IO76" i="1"/>
  <c r="IY75" i="1"/>
  <c r="IW75" i="1"/>
  <c r="IU75" i="1"/>
  <c r="IS75" i="1"/>
  <c r="IQ75" i="1"/>
  <c r="IO75" i="1"/>
  <c r="IY74" i="1"/>
  <c r="IW74" i="1"/>
  <c r="IU74" i="1"/>
  <c r="IQ74" i="1"/>
  <c r="IO74" i="1"/>
  <c r="IY73" i="1"/>
  <c r="IW73" i="1"/>
  <c r="IU73" i="1"/>
  <c r="IQ73" i="1"/>
  <c r="IO73" i="1"/>
  <c r="IW72" i="1"/>
  <c r="IU72" i="1"/>
  <c r="IS72" i="1"/>
  <c r="IO72" i="1"/>
  <c r="IY71" i="1"/>
  <c r="IW71" i="1"/>
  <c r="IU71" i="1"/>
  <c r="IQ71" i="1"/>
  <c r="IO71" i="1"/>
  <c r="IY70" i="1"/>
  <c r="IW70" i="1"/>
  <c r="IU70" i="1"/>
  <c r="IQ70" i="1"/>
  <c r="IO70" i="1"/>
  <c r="IZ56" i="1"/>
  <c r="IX55" i="1"/>
  <c r="IV55" i="1"/>
  <c r="IT55" i="1"/>
  <c r="IN55" i="1"/>
  <c r="IY54" i="1"/>
  <c r="IW54" i="1"/>
  <c r="IU54" i="1"/>
  <c r="IQ54" i="1"/>
  <c r="IO54" i="1"/>
  <c r="IO53" i="1"/>
  <c r="IO52" i="1"/>
  <c r="IO51" i="1"/>
  <c r="IO50" i="1"/>
  <c r="IY49" i="1"/>
  <c r="IW49" i="1"/>
  <c r="IU49" i="1"/>
  <c r="IS49" i="1"/>
  <c r="IQ49" i="1"/>
  <c r="IO49" i="1"/>
  <c r="IY48" i="1"/>
  <c r="IW48" i="1"/>
  <c r="IU48" i="1"/>
  <c r="IS48" i="1"/>
  <c r="IQ48" i="1"/>
  <c r="IO48" i="1"/>
  <c r="IY47" i="1"/>
  <c r="IW47" i="1"/>
  <c r="IU47" i="1"/>
  <c r="IS47" i="1"/>
  <c r="IQ47" i="1"/>
  <c r="IO47" i="1"/>
  <c r="IY46" i="1"/>
  <c r="IW46" i="1"/>
  <c r="IU46" i="1"/>
  <c r="IS46" i="1"/>
  <c r="IQ46" i="1"/>
  <c r="IO46" i="1"/>
  <c r="IY45" i="1"/>
  <c r="IW45" i="1"/>
  <c r="IU45" i="1"/>
  <c r="IQ45" i="1"/>
  <c r="IO45" i="1"/>
  <c r="IY44" i="1"/>
  <c r="IW44" i="1"/>
  <c r="IU44" i="1"/>
  <c r="IQ44" i="1"/>
  <c r="IO44" i="1"/>
  <c r="IY43" i="1"/>
  <c r="IW43" i="1"/>
  <c r="IU43" i="1"/>
  <c r="IS43" i="1"/>
  <c r="IQ43" i="1"/>
  <c r="IO43" i="1"/>
  <c r="IY42" i="1"/>
  <c r="IW42" i="1"/>
  <c r="IU42" i="1"/>
  <c r="IQ42" i="1"/>
  <c r="IO42" i="1"/>
  <c r="IY41" i="1"/>
  <c r="IW41" i="1"/>
  <c r="IU41" i="1"/>
  <c r="IQ41" i="1"/>
  <c r="IO41" i="1"/>
  <c r="IZ27" i="1"/>
  <c r="IX26" i="1"/>
  <c r="IV26" i="1"/>
  <c r="IT26" i="1"/>
  <c r="IP26" i="1"/>
  <c r="IN26" i="1"/>
  <c r="IY25" i="1"/>
  <c r="IW25" i="1"/>
  <c r="IU25" i="1"/>
  <c r="IQ25" i="1"/>
  <c r="IO25" i="1"/>
  <c r="IO24" i="1"/>
  <c r="IO23" i="1"/>
  <c r="IO22" i="1"/>
  <c r="IO21" i="1"/>
  <c r="IY20" i="1"/>
  <c r="IW20" i="1"/>
  <c r="IU20" i="1"/>
  <c r="IS20" i="1"/>
  <c r="IQ20" i="1"/>
  <c r="IO20" i="1"/>
  <c r="IY19" i="1"/>
  <c r="IW19" i="1"/>
  <c r="IU19" i="1"/>
  <c r="IS19" i="1"/>
  <c r="IQ19" i="1"/>
  <c r="IO19" i="1"/>
  <c r="IY18" i="1"/>
  <c r="IW18" i="1"/>
  <c r="IU18" i="1"/>
  <c r="IS18" i="1"/>
  <c r="IQ18" i="1"/>
  <c r="IO18" i="1"/>
  <c r="IY17" i="1"/>
  <c r="IW17" i="1"/>
  <c r="IU17" i="1"/>
  <c r="IS17" i="1"/>
  <c r="IQ17" i="1"/>
  <c r="IO17" i="1"/>
  <c r="IY16" i="1"/>
  <c r="IW16" i="1"/>
  <c r="IU16" i="1"/>
  <c r="IQ16" i="1"/>
  <c r="IO16" i="1"/>
  <c r="IY15" i="1"/>
  <c r="IW15" i="1"/>
  <c r="IU15" i="1"/>
  <c r="IQ15" i="1"/>
  <c r="IO15" i="1"/>
  <c r="IY14" i="1"/>
  <c r="IW14" i="1"/>
  <c r="IU14" i="1"/>
  <c r="IS14" i="1"/>
  <c r="IQ14" i="1"/>
  <c r="IO14" i="1"/>
  <c r="IY13" i="1"/>
  <c r="IW13" i="1"/>
  <c r="IU13" i="1"/>
  <c r="IQ13" i="1"/>
  <c r="IO13" i="1"/>
  <c r="IY12" i="1"/>
  <c r="IW12" i="1"/>
  <c r="IU12" i="1"/>
  <c r="IQ12" i="1"/>
  <c r="IO12" i="1"/>
  <c r="II108" i="1"/>
  <c r="IG108" i="1"/>
  <c r="IE108" i="1"/>
  <c r="IA108" i="1"/>
  <c r="IH106" i="1"/>
  <c r="II106" i="1" s="1"/>
  <c r="IF106" i="1"/>
  <c r="IG106" i="1" s="1"/>
  <c r="ID106" i="1"/>
  <c r="IE106" i="1" s="1"/>
  <c r="HZ106" i="1"/>
  <c r="IA106" i="1" s="1"/>
  <c r="HX106" i="1"/>
  <c r="HY106" i="1" s="1"/>
  <c r="HX105" i="1"/>
  <c r="HY105" i="1" s="1"/>
  <c r="HX104" i="1"/>
  <c r="HY104" i="1" s="1"/>
  <c r="HX103" i="1"/>
  <c r="HY103" i="1" s="1"/>
  <c r="HX102" i="1"/>
  <c r="HY102" i="1" s="1"/>
  <c r="IH101" i="1"/>
  <c r="II101" i="1" s="1"/>
  <c r="IF101" i="1"/>
  <c r="IG101" i="1" s="1"/>
  <c r="ID101" i="1"/>
  <c r="IE101" i="1" s="1"/>
  <c r="IB101" i="1"/>
  <c r="IC101" i="1" s="1"/>
  <c r="HZ101" i="1"/>
  <c r="IA101" i="1" s="1"/>
  <c r="HX101" i="1"/>
  <c r="HY101" i="1" s="1"/>
  <c r="IH100" i="1"/>
  <c r="II100" i="1" s="1"/>
  <c r="IF100" i="1"/>
  <c r="IG100" i="1" s="1"/>
  <c r="ID100" i="1"/>
  <c r="IE100" i="1" s="1"/>
  <c r="IB100" i="1"/>
  <c r="IC100" i="1" s="1"/>
  <c r="HZ100" i="1"/>
  <c r="IA100" i="1" s="1"/>
  <c r="HX100" i="1"/>
  <c r="HY100" i="1" s="1"/>
  <c r="IH99" i="1"/>
  <c r="II99" i="1" s="1"/>
  <c r="IF99" i="1"/>
  <c r="IG99" i="1" s="1"/>
  <c r="ID99" i="1"/>
  <c r="IE99" i="1" s="1"/>
  <c r="IB99" i="1"/>
  <c r="IC99" i="1" s="1"/>
  <c r="HZ99" i="1"/>
  <c r="IA99" i="1" s="1"/>
  <c r="HX99" i="1"/>
  <c r="HY99" i="1" s="1"/>
  <c r="IH98" i="1"/>
  <c r="II98" i="1" s="1"/>
  <c r="IF98" i="1"/>
  <c r="IG98" i="1" s="1"/>
  <c r="ID98" i="1"/>
  <c r="IE98" i="1" s="1"/>
  <c r="IB98" i="1"/>
  <c r="IC98" i="1" s="1"/>
  <c r="HZ98" i="1"/>
  <c r="IA98" i="1" s="1"/>
  <c r="HX98" i="1"/>
  <c r="HY98" i="1" s="1"/>
  <c r="IF97" i="1"/>
  <c r="IG97" i="1" s="1"/>
  <c r="ID97" i="1"/>
  <c r="IE97" i="1" s="1"/>
  <c r="HZ97" i="1"/>
  <c r="IA97" i="1" s="1"/>
  <c r="HX97" i="1"/>
  <c r="HY97" i="1" s="1"/>
  <c r="IH96" i="1"/>
  <c r="II96" i="1" s="1"/>
  <c r="IF96" i="1"/>
  <c r="IG96" i="1" s="1"/>
  <c r="ID96" i="1"/>
  <c r="IE96" i="1" s="1"/>
  <c r="HZ96" i="1"/>
  <c r="IA96" i="1" s="1"/>
  <c r="HX96" i="1"/>
  <c r="HY96" i="1" s="1"/>
  <c r="IF95" i="1"/>
  <c r="IG95" i="1" s="1"/>
  <c r="ID95" i="1"/>
  <c r="IE95" i="1" s="1"/>
  <c r="IB95" i="1"/>
  <c r="IC95" i="1" s="1"/>
  <c r="HX95" i="1"/>
  <c r="HY95" i="1" s="1"/>
  <c r="IH94" i="1"/>
  <c r="II94" i="1" s="1"/>
  <c r="IF94" i="1"/>
  <c r="IG94" i="1" s="1"/>
  <c r="ID94" i="1"/>
  <c r="IE94" i="1" s="1"/>
  <c r="HZ94" i="1"/>
  <c r="IA94" i="1" s="1"/>
  <c r="HX94" i="1"/>
  <c r="HY94" i="1" s="1"/>
  <c r="IH93" i="1"/>
  <c r="II93" i="1" s="1"/>
  <c r="IF93" i="1"/>
  <c r="IG93" i="1" s="1"/>
  <c r="ID93" i="1"/>
  <c r="IE93" i="1" s="1"/>
  <c r="HZ93" i="1"/>
  <c r="IA93" i="1" s="1"/>
  <c r="IF84" i="1"/>
  <c r="ID84" i="1"/>
  <c r="HX84" i="1"/>
  <c r="II83" i="1"/>
  <c r="IG83" i="1"/>
  <c r="IE83" i="1"/>
  <c r="IA83" i="1"/>
  <c r="HY83" i="1"/>
  <c r="HY82" i="1"/>
  <c r="HY81" i="1"/>
  <c r="HY80" i="1"/>
  <c r="HY79" i="1"/>
  <c r="II78" i="1"/>
  <c r="IG78" i="1"/>
  <c r="IE78" i="1"/>
  <c r="IC78" i="1"/>
  <c r="IA78" i="1"/>
  <c r="HY78" i="1"/>
  <c r="II77" i="1"/>
  <c r="IG77" i="1"/>
  <c r="IE77" i="1"/>
  <c r="IC77" i="1"/>
  <c r="IA77" i="1"/>
  <c r="HY77" i="1"/>
  <c r="II76" i="1"/>
  <c r="IG76" i="1"/>
  <c r="IE76" i="1"/>
  <c r="IC76" i="1"/>
  <c r="IA76" i="1"/>
  <c r="HY76" i="1"/>
  <c r="II75" i="1"/>
  <c r="IG75" i="1"/>
  <c r="LE75" i="1" s="1"/>
  <c r="IE75" i="1"/>
  <c r="IC75" i="1"/>
  <c r="IA75" i="1"/>
  <c r="HY75" i="1"/>
  <c r="II74" i="1"/>
  <c r="IG74" i="1"/>
  <c r="IE74" i="1"/>
  <c r="IA74" i="1"/>
  <c r="HY74" i="1"/>
  <c r="II73" i="1"/>
  <c r="IG73" i="1"/>
  <c r="LE73" i="1" s="1"/>
  <c r="IE73" i="1"/>
  <c r="IA73" i="1"/>
  <c r="HY73" i="1"/>
  <c r="IG72" i="1"/>
  <c r="LE72" i="1" s="1"/>
  <c r="IE72" i="1"/>
  <c r="IC72" i="1"/>
  <c r="HZ95" i="1"/>
  <c r="IA95" i="1" s="1"/>
  <c r="HY72" i="1"/>
  <c r="II71" i="1"/>
  <c r="IG71" i="1"/>
  <c r="IE71" i="1"/>
  <c r="IA71" i="1"/>
  <c r="HY71" i="1"/>
  <c r="II70" i="1"/>
  <c r="IG70" i="1"/>
  <c r="IE70" i="1"/>
  <c r="IA70" i="1"/>
  <c r="HY70" i="1"/>
  <c r="IH55" i="1"/>
  <c r="IF55" i="1"/>
  <c r="ID55" i="1"/>
  <c r="HX55" i="1"/>
  <c r="II54" i="1"/>
  <c r="IG54" i="1"/>
  <c r="IE54" i="1"/>
  <c r="IA54" i="1"/>
  <c r="HY54" i="1"/>
  <c r="HY53" i="1"/>
  <c r="HY52" i="1"/>
  <c r="HY51" i="1"/>
  <c r="HY50" i="1"/>
  <c r="II49" i="1"/>
  <c r="IG49" i="1"/>
  <c r="LE49" i="1" s="1"/>
  <c r="IE49" i="1"/>
  <c r="IC49" i="1"/>
  <c r="IA49" i="1"/>
  <c r="HY49" i="1"/>
  <c r="II48" i="1"/>
  <c r="IG48" i="1"/>
  <c r="IE48" i="1"/>
  <c r="IC48" i="1"/>
  <c r="IA48" i="1"/>
  <c r="HY48" i="1"/>
  <c r="II47" i="1"/>
  <c r="IG47" i="1"/>
  <c r="IE47" i="1"/>
  <c r="IC47" i="1"/>
  <c r="IA47" i="1"/>
  <c r="HY47" i="1"/>
  <c r="II46" i="1"/>
  <c r="IG46" i="1"/>
  <c r="LE46" i="1" s="1"/>
  <c r="IE46" i="1"/>
  <c r="IC46" i="1"/>
  <c r="IA46" i="1"/>
  <c r="HY46" i="1"/>
  <c r="II45" i="1"/>
  <c r="IG45" i="1"/>
  <c r="IE45" i="1"/>
  <c r="IA45" i="1"/>
  <c r="HY45" i="1"/>
  <c r="II44" i="1"/>
  <c r="IG44" i="1"/>
  <c r="IE44" i="1"/>
  <c r="IA44" i="1"/>
  <c r="HY44" i="1"/>
  <c r="II43" i="1"/>
  <c r="IG43" i="1"/>
  <c r="IE43" i="1"/>
  <c r="IC43" i="1"/>
  <c r="IA43" i="1"/>
  <c r="HY43" i="1"/>
  <c r="II42" i="1"/>
  <c r="IG42" i="1"/>
  <c r="IE42" i="1"/>
  <c r="IA42" i="1"/>
  <c r="HY42" i="1"/>
  <c r="II41" i="1"/>
  <c r="IG41" i="1"/>
  <c r="IE41" i="1"/>
  <c r="IA41" i="1"/>
  <c r="HY41" i="1"/>
  <c r="IJ27" i="1"/>
  <c r="IH26" i="1"/>
  <c r="IF26" i="1"/>
  <c r="ID26" i="1"/>
  <c r="HZ26" i="1"/>
  <c r="II25" i="1"/>
  <c r="IG25" i="1"/>
  <c r="IE25" i="1"/>
  <c r="IA25" i="1"/>
  <c r="HY25" i="1"/>
  <c r="HY24" i="1"/>
  <c r="HY23" i="1"/>
  <c r="HY22" i="1"/>
  <c r="HY21" i="1"/>
  <c r="II20" i="1"/>
  <c r="IG20" i="1"/>
  <c r="IE20" i="1"/>
  <c r="IC20" i="1"/>
  <c r="HY20" i="1"/>
  <c r="II19" i="1"/>
  <c r="IG19" i="1"/>
  <c r="IE19" i="1"/>
  <c r="IC19" i="1"/>
  <c r="HY19" i="1"/>
  <c r="II18" i="1"/>
  <c r="IG18" i="1"/>
  <c r="IE18" i="1"/>
  <c r="IC18" i="1"/>
  <c r="HY18" i="1"/>
  <c r="II17" i="1"/>
  <c r="IG17" i="1"/>
  <c r="IE17" i="1"/>
  <c r="IC17" i="1"/>
  <c r="HY17" i="1"/>
  <c r="II16" i="1"/>
  <c r="IG16" i="1"/>
  <c r="IE16" i="1"/>
  <c r="HY16" i="1"/>
  <c r="II15" i="1"/>
  <c r="IG15" i="1"/>
  <c r="IE15" i="1"/>
  <c r="HY15" i="1"/>
  <c r="II14" i="1"/>
  <c r="IG14" i="1"/>
  <c r="IE14" i="1"/>
  <c r="IC14" i="1"/>
  <c r="HY14" i="1"/>
  <c r="II13" i="1"/>
  <c r="IG13" i="1"/>
  <c r="IE13" i="1"/>
  <c r="II12" i="1"/>
  <c r="IG12" i="1"/>
  <c r="IE12" i="1"/>
  <c r="IE26" i="1" s="1"/>
  <c r="IE28" i="1" s="1"/>
  <c r="IA12" i="1"/>
  <c r="OF116" i="1" l="1"/>
  <c r="MZ116" i="1"/>
  <c r="NP116" i="1"/>
  <c r="PF113" i="1"/>
  <c r="PJ115" i="1" s="1"/>
  <c r="MJ116" i="1"/>
  <c r="QB113" i="1"/>
  <c r="QB109" i="1"/>
  <c r="PF28" i="1"/>
  <c r="PO26" i="1"/>
  <c r="PO28" i="1" s="1"/>
  <c r="PC31" i="1" s="1"/>
  <c r="PJ114" i="1"/>
  <c r="LE84" i="1"/>
  <c r="LQ108" i="1"/>
  <c r="LU77" i="1"/>
  <c r="LU74" i="1"/>
  <c r="IE55" i="1"/>
  <c r="IE57" i="1" s="1"/>
  <c r="LI25" i="1"/>
  <c r="LX20" i="1"/>
  <c r="LX18" i="1"/>
  <c r="LI17" i="1"/>
  <c r="IY26" i="1"/>
  <c r="LI14" i="1"/>
  <c r="IQ26" i="1"/>
  <c r="IQ28" i="1" s="1"/>
  <c r="LP16" i="1"/>
  <c r="II26" i="1"/>
  <c r="LX16" i="1"/>
  <c r="KL55" i="1"/>
  <c r="KL57" i="1" s="1"/>
  <c r="LP13" i="1"/>
  <c r="LQ13" i="1" s="1"/>
  <c r="KR26" i="1"/>
  <c r="KR28" i="1" s="1"/>
  <c r="LV13" i="1"/>
  <c r="LW13" i="1" s="1"/>
  <c r="LV16" i="1"/>
  <c r="LW16" i="1" s="1"/>
  <c r="IW26" i="1"/>
  <c r="IW28" i="1" s="1"/>
  <c r="LV15" i="1"/>
  <c r="LW15" i="1" s="1"/>
  <c r="LV14" i="1"/>
  <c r="LW14" i="1" s="1"/>
  <c r="LV17" i="1"/>
  <c r="LW17" i="1" s="1"/>
  <c r="KX93" i="1"/>
  <c r="LT49" i="1"/>
  <c r="LE55" i="1"/>
  <c r="LE57" i="1" s="1"/>
  <c r="LV55" i="1"/>
  <c r="LD55" i="1"/>
  <c r="KR84" i="1"/>
  <c r="KR86" i="1" s="1"/>
  <c r="KC84" i="1"/>
  <c r="KC86" i="1" s="1"/>
  <c r="LE86" i="1"/>
  <c r="IW84" i="1"/>
  <c r="IW86" i="1" s="1"/>
  <c r="LU73" i="1"/>
  <c r="LU75" i="1"/>
  <c r="LD84" i="1"/>
  <c r="LU70" i="1"/>
  <c r="KY86" i="1"/>
  <c r="LV84" i="1"/>
  <c r="LW70" i="1"/>
  <c r="LN55" i="1"/>
  <c r="LN93" i="1"/>
  <c r="LT93" i="1"/>
  <c r="LO108" i="1"/>
  <c r="KY57" i="1"/>
  <c r="LO70" i="1"/>
  <c r="LO84" i="1" s="1"/>
  <c r="LQ70" i="1"/>
  <c r="LW84" i="1"/>
  <c r="LY70" i="1"/>
  <c r="LO41" i="1"/>
  <c r="LO55" i="1" s="1"/>
  <c r="LQ41" i="1"/>
  <c r="LU41" i="1"/>
  <c r="LW41" i="1"/>
  <c r="LW55" i="1" s="1"/>
  <c r="LY41" i="1"/>
  <c r="LA25" i="1"/>
  <c r="KY21" i="1"/>
  <c r="KY23" i="1"/>
  <c r="KP84" i="1"/>
  <c r="KP86" i="1" s="1"/>
  <c r="KR55" i="1"/>
  <c r="KR57" i="1" s="1"/>
  <c r="KP26" i="1"/>
  <c r="KP28" i="1" s="1"/>
  <c r="KJ26" i="1"/>
  <c r="KJ28" i="1" s="1"/>
  <c r="KL26" i="1"/>
  <c r="KL28" i="1" s="1"/>
  <c r="KE26" i="1"/>
  <c r="KC26" i="1"/>
  <c r="KC28" i="1" s="1"/>
  <c r="KA26" i="1"/>
  <c r="KA28" i="1" s="1"/>
  <c r="JW26" i="1"/>
  <c r="JW28" i="1" s="1"/>
  <c r="JU26" i="1"/>
  <c r="JU28" i="1" s="1"/>
  <c r="KC55" i="1"/>
  <c r="KC57" i="1" s="1"/>
  <c r="JW55" i="1"/>
  <c r="JW57" i="1" s="1"/>
  <c r="KA84" i="1"/>
  <c r="KA86" i="1" s="1"/>
  <c r="IU26" i="1"/>
  <c r="IU28" i="1" s="1"/>
  <c r="IO26" i="1"/>
  <c r="IO28" i="1" s="1"/>
  <c r="IW55" i="1"/>
  <c r="IW57" i="1" s="1"/>
  <c r="IQ55" i="1"/>
  <c r="IQ57" i="1" s="1"/>
  <c r="IU84" i="1"/>
  <c r="IU86" i="1" s="1"/>
  <c r="IO84" i="1"/>
  <c r="IO86" i="1" s="1"/>
  <c r="II55" i="1"/>
  <c r="IG55" i="1"/>
  <c r="IG57" i="1" s="1"/>
  <c r="IA55" i="1"/>
  <c r="IA57" i="1" s="1"/>
  <c r="HY55" i="1"/>
  <c r="IX84" i="1"/>
  <c r="IX95" i="1"/>
  <c r="IY95" i="1" s="1"/>
  <c r="IY72" i="1"/>
  <c r="IY84" i="1" s="1"/>
  <c r="IY86" i="1" s="1"/>
  <c r="JE26" i="1"/>
  <c r="JE28" i="1" s="1"/>
  <c r="JK26" i="1"/>
  <c r="JK28" i="1" s="1"/>
  <c r="JO26" i="1"/>
  <c r="JO28" i="1" s="1"/>
  <c r="LH26" i="1"/>
  <c r="JG26" i="1"/>
  <c r="JG28" i="1" s="1"/>
  <c r="JM26" i="1"/>
  <c r="JM28" i="1" s="1"/>
  <c r="KY14" i="1"/>
  <c r="LC14" i="1"/>
  <c r="KY15" i="1"/>
  <c r="KY17" i="1"/>
  <c r="LC17" i="1"/>
  <c r="KY18" i="1"/>
  <c r="LC18" i="1"/>
  <c r="LG18" i="1"/>
  <c r="KY19" i="1"/>
  <c r="LC19" i="1"/>
  <c r="LG19" i="1"/>
  <c r="KY20" i="1"/>
  <c r="LC20" i="1"/>
  <c r="LG20" i="1"/>
  <c r="KY25" i="1"/>
  <c r="LY27" i="1"/>
  <c r="JG55" i="1"/>
  <c r="JG57" i="1" s="1"/>
  <c r="JM55" i="1"/>
  <c r="JM57" i="1" s="1"/>
  <c r="HY84" i="1"/>
  <c r="HY86" i="1" s="1"/>
  <c r="IH95" i="1"/>
  <c r="II95" i="1" s="1"/>
  <c r="II72" i="1"/>
  <c r="II84" i="1" s="1"/>
  <c r="II86" i="1" s="1"/>
  <c r="LF95" i="1"/>
  <c r="LG95" i="1" s="1"/>
  <c r="JM84" i="1"/>
  <c r="JM86" i="1" s="1"/>
  <c r="JE84" i="1"/>
  <c r="JE86" i="1" s="1"/>
  <c r="JK84" i="1"/>
  <c r="JK86" i="1" s="1"/>
  <c r="KS84" i="1"/>
  <c r="KY24" i="1"/>
  <c r="IA26" i="1"/>
  <c r="IA28" i="1" s="1"/>
  <c r="IG26" i="1"/>
  <c r="IG28" i="1" s="1"/>
  <c r="IG84" i="1"/>
  <c r="IG86" i="1" s="1"/>
  <c r="IE84" i="1"/>
  <c r="IE86" i="1" s="1"/>
  <c r="IA107" i="1"/>
  <c r="IA113" i="1" s="1"/>
  <c r="IG107" i="1"/>
  <c r="IG113" i="1" s="1"/>
  <c r="IO55" i="1"/>
  <c r="IO57" i="1" s="1"/>
  <c r="IU55" i="1"/>
  <c r="IU57" i="1" s="1"/>
  <c r="IY55" i="1"/>
  <c r="IO107" i="1"/>
  <c r="IO113" i="1" s="1"/>
  <c r="IU107" i="1"/>
  <c r="IU113" i="1" s="1"/>
  <c r="LA14" i="1"/>
  <c r="KY16" i="1"/>
  <c r="LA17" i="1"/>
  <c r="LA19" i="1"/>
  <c r="LA20" i="1"/>
  <c r="LG25" i="1"/>
  <c r="JE55" i="1"/>
  <c r="JE57" i="1" s="1"/>
  <c r="JK55" i="1"/>
  <c r="JK57" i="1" s="1"/>
  <c r="JO55" i="1"/>
  <c r="JO57" i="1" s="1"/>
  <c r="JO72" i="1"/>
  <c r="JO84" i="1" s="1"/>
  <c r="JO86" i="1" s="1"/>
  <c r="KX97" i="1"/>
  <c r="KY97" i="1" s="1"/>
  <c r="KZ99" i="1"/>
  <c r="LA99" i="1" s="1"/>
  <c r="KZ100" i="1"/>
  <c r="LA100" i="1" s="1"/>
  <c r="KZ101" i="1"/>
  <c r="LA101" i="1" s="1"/>
  <c r="LF106" i="1"/>
  <c r="LG106" i="1" s="1"/>
  <c r="JE107" i="1"/>
  <c r="JE113" i="1" s="1"/>
  <c r="JK107" i="1"/>
  <c r="JK109" i="1" s="1"/>
  <c r="JN95" i="1"/>
  <c r="JO95" i="1" s="1"/>
  <c r="JU55" i="1"/>
  <c r="JU57" i="1" s="1"/>
  <c r="KA55" i="1"/>
  <c r="KA57" i="1" s="1"/>
  <c r="KE55" i="1"/>
  <c r="KE57" i="1" s="1"/>
  <c r="KE72" i="1"/>
  <c r="KE84" i="1" s="1"/>
  <c r="KE86" i="1" s="1"/>
  <c r="JU107" i="1"/>
  <c r="JU113" i="1" s="1"/>
  <c r="KA107" i="1"/>
  <c r="KA113" i="1" s="1"/>
  <c r="KD95" i="1"/>
  <c r="KE95" i="1" s="1"/>
  <c r="KJ55" i="1"/>
  <c r="KJ57" i="1" s="1"/>
  <c r="KP55" i="1"/>
  <c r="KP57" i="1" s="1"/>
  <c r="KT55" i="1"/>
  <c r="KT72" i="1"/>
  <c r="KT74" i="1"/>
  <c r="LH97" i="1"/>
  <c r="LI97" i="1" s="1"/>
  <c r="KJ107" i="1"/>
  <c r="KP107" i="1"/>
  <c r="KP113" i="1" s="1"/>
  <c r="KS95" i="1"/>
  <c r="KT95" i="1" s="1"/>
  <c r="KY22" i="1"/>
  <c r="LA12" i="1"/>
  <c r="LA15" i="1"/>
  <c r="KY12" i="1"/>
  <c r="LI12" i="1"/>
  <c r="LI15" i="1"/>
  <c r="LO23" i="1"/>
  <c r="LH94" i="1"/>
  <c r="LI94" i="1" s="1"/>
  <c r="LB95" i="1"/>
  <c r="LC95" i="1" s="1"/>
  <c r="KX96" i="1"/>
  <c r="KY96" i="1" s="1"/>
  <c r="LH96" i="1"/>
  <c r="LI96" i="1" s="1"/>
  <c r="KZ93" i="1"/>
  <c r="KZ94" i="1"/>
  <c r="LA94" i="1" s="1"/>
  <c r="KZ96" i="1"/>
  <c r="LA96" i="1" s="1"/>
  <c r="KZ97" i="1"/>
  <c r="LA97" i="1" s="1"/>
  <c r="LF97" i="1"/>
  <c r="LG97" i="1" s="1"/>
  <c r="LH98" i="1"/>
  <c r="LI98" i="1" s="1"/>
  <c r="LH99" i="1"/>
  <c r="LI99" i="1" s="1"/>
  <c r="LH100" i="1"/>
  <c r="LI100" i="1" s="1"/>
  <c r="LB101" i="1"/>
  <c r="LC101" i="1" s="1"/>
  <c r="LH101" i="1"/>
  <c r="LI101" i="1" s="1"/>
  <c r="KX102" i="1"/>
  <c r="KY102" i="1" s="1"/>
  <c r="KX104" i="1"/>
  <c r="KY104" i="1" s="1"/>
  <c r="KZ106" i="1"/>
  <c r="LA106" i="1" s="1"/>
  <c r="LH106" i="1"/>
  <c r="LI106" i="1" s="1"/>
  <c r="KY108" i="1"/>
  <c r="LU108" i="1"/>
  <c r="KX103" i="1"/>
  <c r="KY103" i="1" s="1"/>
  <c r="KX105" i="1"/>
  <c r="KY105" i="1" s="1"/>
  <c r="LA108" i="1"/>
  <c r="KT57" i="1"/>
  <c r="KT28" i="1"/>
  <c r="KK84" i="1"/>
  <c r="KL72" i="1"/>
  <c r="KL84" i="1" s="1"/>
  <c r="KL86" i="1" s="1"/>
  <c r="KJ113" i="1"/>
  <c r="KQ107" i="1"/>
  <c r="KJ108" i="1"/>
  <c r="KU108" i="1" s="1"/>
  <c r="KU85" i="1"/>
  <c r="KR107" i="1"/>
  <c r="KK95" i="1"/>
  <c r="KL95" i="1" s="1"/>
  <c r="KL107" i="1" s="1"/>
  <c r="KS97" i="1"/>
  <c r="KT97" i="1" s="1"/>
  <c r="KI107" i="1"/>
  <c r="KO107" i="1"/>
  <c r="KE28" i="1"/>
  <c r="JV84" i="1"/>
  <c r="JW72" i="1"/>
  <c r="JW84" i="1" s="1"/>
  <c r="KB107" i="1"/>
  <c r="JU108" i="1"/>
  <c r="KF108" i="1" s="1"/>
  <c r="KF85" i="1"/>
  <c r="KC107" i="1"/>
  <c r="JV95" i="1"/>
  <c r="JW95" i="1" s="1"/>
  <c r="JW107" i="1" s="1"/>
  <c r="KD97" i="1"/>
  <c r="KE97" i="1" s="1"/>
  <c r="JT107" i="1"/>
  <c r="JZ107" i="1"/>
  <c r="JF84" i="1"/>
  <c r="JG72" i="1"/>
  <c r="JG84" i="1" s="1"/>
  <c r="JL107" i="1"/>
  <c r="JE108" i="1"/>
  <c r="JP108" i="1" s="1"/>
  <c r="JP85" i="1"/>
  <c r="LY85" i="1" s="1"/>
  <c r="JM107" i="1"/>
  <c r="JF95" i="1"/>
  <c r="JG95" i="1" s="1"/>
  <c r="JG107" i="1" s="1"/>
  <c r="JN97" i="1"/>
  <c r="JO97" i="1" s="1"/>
  <c r="JD107" i="1"/>
  <c r="JJ107" i="1"/>
  <c r="IY57" i="1"/>
  <c r="IY28" i="1"/>
  <c r="IP84" i="1"/>
  <c r="IQ72" i="1"/>
  <c r="IQ84" i="1" s="1"/>
  <c r="IV107" i="1"/>
  <c r="IO108" i="1"/>
  <c r="IZ108" i="1" s="1"/>
  <c r="IZ85" i="1"/>
  <c r="IW107" i="1"/>
  <c r="IP95" i="1"/>
  <c r="IQ95" i="1" s="1"/>
  <c r="IQ107" i="1" s="1"/>
  <c r="IX97" i="1"/>
  <c r="IY97" i="1" s="1"/>
  <c r="IN107" i="1"/>
  <c r="IT107" i="1"/>
  <c r="II28" i="1"/>
  <c r="II57" i="1"/>
  <c r="IJ85" i="1"/>
  <c r="IH97" i="1"/>
  <c r="II97" i="1" s="1"/>
  <c r="ID107" i="1"/>
  <c r="HZ84" i="1"/>
  <c r="IA72" i="1"/>
  <c r="IA84" i="1" s="1"/>
  <c r="IA86" i="1" s="1"/>
  <c r="IH84" i="1"/>
  <c r="IE107" i="1"/>
  <c r="HZ107" i="1"/>
  <c r="IF107" i="1"/>
  <c r="GE85" i="1"/>
  <c r="GE56" i="1"/>
  <c r="FF13" i="1"/>
  <c r="EB71" i="1"/>
  <c r="FF47" i="1"/>
  <c r="FF48" i="1"/>
  <c r="PJ116" i="1" l="1"/>
  <c r="LJ84" i="1"/>
  <c r="LI86" i="1"/>
  <c r="LJ85" i="1"/>
  <c r="KX88" i="1" s="1"/>
  <c r="LW85" i="1"/>
  <c r="LZ85" i="1" s="1"/>
  <c r="LG86" i="1"/>
  <c r="LW27" i="1"/>
  <c r="KX30" i="1"/>
  <c r="LE13" i="1"/>
  <c r="LT13" i="1"/>
  <c r="IZ55" i="1"/>
  <c r="IZ57" i="1" s="1"/>
  <c r="IN60" i="1" s="1"/>
  <c r="JK113" i="1"/>
  <c r="IY107" i="1"/>
  <c r="IY109" i="1" s="1"/>
  <c r="LE25" i="1"/>
  <c r="LD106" i="1"/>
  <c r="LE106" i="1" s="1"/>
  <c r="LE20" i="1"/>
  <c r="LT20" i="1"/>
  <c r="LU20" i="1" s="1"/>
  <c r="LE16" i="1"/>
  <c r="LT16" i="1"/>
  <c r="LE15" i="1"/>
  <c r="LT15" i="1"/>
  <c r="LE14" i="1"/>
  <c r="LT14" i="1"/>
  <c r="LE19" i="1"/>
  <c r="LE18" i="1"/>
  <c r="LT18" i="1"/>
  <c r="LE17" i="1"/>
  <c r="LT17" i="1"/>
  <c r="LU17" i="1" s="1"/>
  <c r="KF26" i="1"/>
  <c r="KF28" i="1" s="1"/>
  <c r="JT31" i="1" s="1"/>
  <c r="LJ55" i="1"/>
  <c r="LU49" i="1"/>
  <c r="IJ55" i="1"/>
  <c r="LO86" i="1"/>
  <c r="LO57" i="1"/>
  <c r="KT84" i="1"/>
  <c r="KT86" i="1" s="1"/>
  <c r="KP109" i="1"/>
  <c r="KU55" i="1"/>
  <c r="KU57" i="1" s="1"/>
  <c r="KI60" i="1" s="1"/>
  <c r="KT107" i="1"/>
  <c r="KT109" i="1" s="1"/>
  <c r="LD95" i="1"/>
  <c r="LE95" i="1" s="1"/>
  <c r="KU26" i="1"/>
  <c r="KU28" i="1" s="1"/>
  <c r="KI31" i="1" s="1"/>
  <c r="KE107" i="1"/>
  <c r="KE113" i="1" s="1"/>
  <c r="LH93" i="1"/>
  <c r="KA109" i="1"/>
  <c r="KF55" i="1"/>
  <c r="KF57" i="1" s="1"/>
  <c r="JT60" i="1" s="1"/>
  <c r="JN107" i="1"/>
  <c r="JP55" i="1"/>
  <c r="JP57" i="1" s="1"/>
  <c r="JD60" i="1" s="1"/>
  <c r="JO107" i="1"/>
  <c r="JO109" i="1" s="1"/>
  <c r="LF96" i="1"/>
  <c r="LG96" i="1" s="1"/>
  <c r="JP26" i="1"/>
  <c r="JP28" i="1" s="1"/>
  <c r="JD31" i="1" s="1"/>
  <c r="LF100" i="1"/>
  <c r="LG100" i="1" s="1"/>
  <c r="IU109" i="1"/>
  <c r="LB100" i="1"/>
  <c r="LC100" i="1" s="1"/>
  <c r="LB98" i="1"/>
  <c r="LC98" i="1" s="1"/>
  <c r="KZ98" i="1"/>
  <c r="LA98" i="1" s="1"/>
  <c r="IZ26" i="1"/>
  <c r="IZ28" i="1" s="1"/>
  <c r="IN31" i="1" s="1"/>
  <c r="KX106" i="1"/>
  <c r="KY106" i="1" s="1"/>
  <c r="LF94" i="1"/>
  <c r="LG94" i="1" s="1"/>
  <c r="LD98" i="1"/>
  <c r="LE98" i="1" s="1"/>
  <c r="II107" i="1"/>
  <c r="II109" i="1" s="1"/>
  <c r="LF101" i="1"/>
  <c r="LG101" i="1" s="1"/>
  <c r="LF99" i="1"/>
  <c r="LG99" i="1" s="1"/>
  <c r="LI26" i="1"/>
  <c r="LI28" i="1" s="1"/>
  <c r="LD94" i="1"/>
  <c r="LE94" i="1" s="1"/>
  <c r="LD26" i="1"/>
  <c r="IG109" i="1"/>
  <c r="LB99" i="1"/>
  <c r="LC99" i="1" s="1"/>
  <c r="KX100" i="1"/>
  <c r="KY100" i="1" s="1"/>
  <c r="IA109" i="1"/>
  <c r="KX101" i="1"/>
  <c r="KY101" i="1" s="1"/>
  <c r="KX99" i="1"/>
  <c r="KY99" i="1" s="1"/>
  <c r="KY26" i="1"/>
  <c r="KX94" i="1"/>
  <c r="KY94" i="1" s="1"/>
  <c r="IX107" i="1"/>
  <c r="KD107" i="1"/>
  <c r="LD101" i="1"/>
  <c r="LE101" i="1" s="1"/>
  <c r="LD100" i="1"/>
  <c r="LE100" i="1" s="1"/>
  <c r="LD99" i="1"/>
  <c r="LE99" i="1" s="1"/>
  <c r="LH95" i="1"/>
  <c r="LI95" i="1" s="1"/>
  <c r="LF93" i="1"/>
  <c r="LG93" i="1" s="1"/>
  <c r="LF98" i="1"/>
  <c r="LG98" i="1" s="1"/>
  <c r="KX98" i="1"/>
  <c r="KY98" i="1" s="1"/>
  <c r="LD97" i="1"/>
  <c r="LE97" i="1" s="1"/>
  <c r="LD96" i="1"/>
  <c r="LE96" i="1" s="1"/>
  <c r="KX26" i="1"/>
  <c r="LF26" i="1"/>
  <c r="KZ26" i="1"/>
  <c r="LG26" i="1"/>
  <c r="LG28" i="1" s="1"/>
  <c r="LN105" i="1"/>
  <c r="LO105" i="1" s="1"/>
  <c r="LN104" i="1"/>
  <c r="LO104" i="1" s="1"/>
  <c r="LN102" i="1"/>
  <c r="LO102" i="1" s="1"/>
  <c r="LN103" i="1"/>
  <c r="LO103" i="1" s="1"/>
  <c r="LA93" i="1"/>
  <c r="LI93" i="1"/>
  <c r="KY93" i="1"/>
  <c r="LA26" i="1"/>
  <c r="LA28" i="1" s="1"/>
  <c r="KL113" i="1"/>
  <c r="KL109" i="1"/>
  <c r="KR113" i="1"/>
  <c r="KR109" i="1"/>
  <c r="KP114" i="1"/>
  <c r="KS107" i="1"/>
  <c r="KK107" i="1"/>
  <c r="KJ109" i="1"/>
  <c r="JW113" i="1"/>
  <c r="JW109" i="1"/>
  <c r="JW86" i="1"/>
  <c r="KF84" i="1"/>
  <c r="KF86" i="1" s="1"/>
  <c r="JT89" i="1" s="1"/>
  <c r="KE109" i="1"/>
  <c r="JV107" i="1"/>
  <c r="JU109" i="1"/>
  <c r="KC113" i="1"/>
  <c r="KC109" i="1"/>
  <c r="KA114" i="1"/>
  <c r="JG113" i="1"/>
  <c r="JG109" i="1"/>
  <c r="JG86" i="1"/>
  <c r="JP84" i="1"/>
  <c r="JP86" i="1" s="1"/>
  <c r="JD89" i="1" s="1"/>
  <c r="JO113" i="1"/>
  <c r="JP107" i="1"/>
  <c r="JP109" i="1" s="1"/>
  <c r="JD112" i="1" s="1"/>
  <c r="JF107" i="1"/>
  <c r="JE109" i="1"/>
  <c r="JM113" i="1"/>
  <c r="JM109" i="1"/>
  <c r="JK114" i="1"/>
  <c r="IQ113" i="1"/>
  <c r="IQ109" i="1"/>
  <c r="IQ86" i="1"/>
  <c r="IZ84" i="1"/>
  <c r="IZ86" i="1" s="1"/>
  <c r="IN89" i="1" s="1"/>
  <c r="IY113" i="1"/>
  <c r="IZ107" i="1"/>
  <c r="IZ109" i="1" s="1"/>
  <c r="IN112" i="1" s="1"/>
  <c r="IP107" i="1"/>
  <c r="IO109" i="1"/>
  <c r="IW113" i="1"/>
  <c r="IW109" i="1"/>
  <c r="IU114" i="1"/>
  <c r="II113" i="1"/>
  <c r="IJ84" i="1"/>
  <c r="IJ86" i="1" s="1"/>
  <c r="HX89" i="1" s="1"/>
  <c r="IE113" i="1"/>
  <c r="IE109" i="1"/>
  <c r="IH107" i="1"/>
  <c r="FJ75" i="1"/>
  <c r="FJ98" i="1" s="1"/>
  <c r="FK98" i="1" s="1"/>
  <c r="FJ73" i="1"/>
  <c r="FJ96" i="1" s="1"/>
  <c r="FK96" i="1" s="1"/>
  <c r="FJ72" i="1"/>
  <c r="FB72" i="1"/>
  <c r="GU72" i="1" s="1"/>
  <c r="GV72" i="1" s="1"/>
  <c r="GO74" i="1"/>
  <c r="GF72" i="1"/>
  <c r="DX55" i="1"/>
  <c r="DX26" i="1"/>
  <c r="DY73" i="1"/>
  <c r="EK26" i="1"/>
  <c r="GO16" i="1"/>
  <c r="GO19" i="1"/>
  <c r="GN26" i="1"/>
  <c r="GS41" i="1"/>
  <c r="GU41" i="1"/>
  <c r="HD85" i="1"/>
  <c r="HB85" i="1"/>
  <c r="GZ85" i="1"/>
  <c r="GV85" i="1"/>
  <c r="GT85" i="1"/>
  <c r="HA83" i="1"/>
  <c r="HB83" i="1" s="1"/>
  <c r="GY83" i="1"/>
  <c r="GZ83" i="1" s="1"/>
  <c r="GU83" i="1"/>
  <c r="GV83" i="1" s="1"/>
  <c r="GS83" i="1"/>
  <c r="GT83" i="1" s="1"/>
  <c r="HC82" i="1"/>
  <c r="HA82" i="1"/>
  <c r="GY82" i="1"/>
  <c r="GU82" i="1"/>
  <c r="GS82" i="1"/>
  <c r="GT82" i="1" s="1"/>
  <c r="HC81" i="1"/>
  <c r="HA81" i="1"/>
  <c r="GY81" i="1"/>
  <c r="GU81" i="1"/>
  <c r="GS81" i="1"/>
  <c r="GT81" i="1" s="1"/>
  <c r="HC80" i="1"/>
  <c r="HA80" i="1"/>
  <c r="GY80" i="1"/>
  <c r="GU80" i="1"/>
  <c r="GS80" i="1"/>
  <c r="GT80" i="1" s="1"/>
  <c r="HC79" i="1"/>
  <c r="HA79" i="1"/>
  <c r="GY79" i="1"/>
  <c r="GU79" i="1"/>
  <c r="GS79" i="1"/>
  <c r="GT79" i="1" s="1"/>
  <c r="HA78" i="1"/>
  <c r="HB78" i="1" s="1"/>
  <c r="GY78" i="1"/>
  <c r="GZ78" i="1" s="1"/>
  <c r="GW78" i="1"/>
  <c r="GX78" i="1" s="1"/>
  <c r="GU78" i="1"/>
  <c r="GV78" i="1" s="1"/>
  <c r="GS78" i="1"/>
  <c r="GT78" i="1" s="1"/>
  <c r="HA77" i="1"/>
  <c r="HB77" i="1" s="1"/>
  <c r="GY77" i="1"/>
  <c r="GZ77" i="1" s="1"/>
  <c r="GW77" i="1"/>
  <c r="GX77" i="1" s="1"/>
  <c r="GU77" i="1"/>
  <c r="GV77" i="1" s="1"/>
  <c r="GS77" i="1"/>
  <c r="GT77" i="1" s="1"/>
  <c r="HA76" i="1"/>
  <c r="HB76" i="1" s="1"/>
  <c r="GY76" i="1"/>
  <c r="GZ76" i="1" s="1"/>
  <c r="GW76" i="1"/>
  <c r="GX76" i="1" s="1"/>
  <c r="GU76" i="1"/>
  <c r="GV76" i="1" s="1"/>
  <c r="GS76" i="1"/>
  <c r="GT76" i="1" s="1"/>
  <c r="HA75" i="1"/>
  <c r="HB75" i="1" s="1"/>
  <c r="GY75" i="1"/>
  <c r="GZ75" i="1" s="1"/>
  <c r="GW75" i="1"/>
  <c r="GX75" i="1" s="1"/>
  <c r="GU75" i="1"/>
  <c r="GV75" i="1" s="1"/>
  <c r="GS75" i="1"/>
  <c r="GT75" i="1" s="1"/>
  <c r="HA74" i="1"/>
  <c r="HB74" i="1" s="1"/>
  <c r="GY74" i="1"/>
  <c r="GZ74" i="1" s="1"/>
  <c r="GU74" i="1"/>
  <c r="GV74" i="1" s="1"/>
  <c r="GS74" i="1"/>
  <c r="GT74" i="1" s="1"/>
  <c r="HA73" i="1"/>
  <c r="HB73" i="1" s="1"/>
  <c r="GY73" i="1"/>
  <c r="GZ73" i="1" s="1"/>
  <c r="GU73" i="1"/>
  <c r="GV73" i="1" s="1"/>
  <c r="GS73" i="1"/>
  <c r="GT73" i="1" s="1"/>
  <c r="HA72" i="1"/>
  <c r="HB72" i="1" s="1"/>
  <c r="GY72" i="1"/>
  <c r="GZ72" i="1" s="1"/>
  <c r="GW72" i="1"/>
  <c r="GX72" i="1" s="1"/>
  <c r="GS72" i="1"/>
  <c r="GT72" i="1" s="1"/>
  <c r="HA71" i="1"/>
  <c r="HB71" i="1" s="1"/>
  <c r="GY71" i="1"/>
  <c r="GZ71" i="1" s="1"/>
  <c r="GU71" i="1"/>
  <c r="GV71" i="1" s="1"/>
  <c r="GS71" i="1"/>
  <c r="GT71" i="1" s="1"/>
  <c r="HC70" i="1"/>
  <c r="HA70" i="1"/>
  <c r="GY70" i="1"/>
  <c r="GU70" i="1"/>
  <c r="GS70" i="1"/>
  <c r="HD56" i="1"/>
  <c r="HB56" i="1"/>
  <c r="GZ56" i="1"/>
  <c r="GV56" i="1"/>
  <c r="GT56" i="1"/>
  <c r="HA54" i="1"/>
  <c r="HB54" i="1" s="1"/>
  <c r="GY54" i="1"/>
  <c r="GZ54" i="1" s="1"/>
  <c r="GU54" i="1"/>
  <c r="GV54" i="1" s="1"/>
  <c r="GS54" i="1"/>
  <c r="GT54" i="1" s="1"/>
  <c r="HC53" i="1"/>
  <c r="HA53" i="1"/>
  <c r="GY53" i="1"/>
  <c r="GU53" i="1"/>
  <c r="GS53" i="1"/>
  <c r="GT53" i="1" s="1"/>
  <c r="HC52" i="1"/>
  <c r="HA52" i="1"/>
  <c r="GY52" i="1"/>
  <c r="GU52" i="1"/>
  <c r="GS52" i="1"/>
  <c r="GT52" i="1" s="1"/>
  <c r="HC51" i="1"/>
  <c r="HA51" i="1"/>
  <c r="GY51" i="1"/>
  <c r="GU51" i="1"/>
  <c r="GS51" i="1"/>
  <c r="GT51" i="1" s="1"/>
  <c r="HC50" i="1"/>
  <c r="HA50" i="1"/>
  <c r="GY50" i="1"/>
  <c r="GU50" i="1"/>
  <c r="GS50" i="1"/>
  <c r="GT50" i="1" s="1"/>
  <c r="HA49" i="1"/>
  <c r="HB49" i="1" s="1"/>
  <c r="GY49" i="1"/>
  <c r="GZ49" i="1" s="1"/>
  <c r="GW49" i="1"/>
  <c r="GX49" i="1" s="1"/>
  <c r="GU49" i="1"/>
  <c r="GV49" i="1" s="1"/>
  <c r="GS49" i="1"/>
  <c r="GT49" i="1" s="1"/>
  <c r="HA48" i="1"/>
  <c r="HB48" i="1" s="1"/>
  <c r="GY48" i="1"/>
  <c r="GZ48" i="1" s="1"/>
  <c r="GW48" i="1"/>
  <c r="GX48" i="1" s="1"/>
  <c r="GU48" i="1"/>
  <c r="GV48" i="1" s="1"/>
  <c r="GS48" i="1"/>
  <c r="GT48" i="1" s="1"/>
  <c r="HA47" i="1"/>
  <c r="HB47" i="1" s="1"/>
  <c r="GY47" i="1"/>
  <c r="GZ47" i="1" s="1"/>
  <c r="GW47" i="1"/>
  <c r="GX47" i="1" s="1"/>
  <c r="GU47" i="1"/>
  <c r="GV47" i="1" s="1"/>
  <c r="GS47" i="1"/>
  <c r="GT47" i="1" s="1"/>
  <c r="HA46" i="1"/>
  <c r="HB46" i="1" s="1"/>
  <c r="GY46" i="1"/>
  <c r="GZ46" i="1" s="1"/>
  <c r="GW46" i="1"/>
  <c r="GX46" i="1" s="1"/>
  <c r="GU46" i="1"/>
  <c r="GV46" i="1" s="1"/>
  <c r="GS46" i="1"/>
  <c r="GT46" i="1" s="1"/>
  <c r="HA45" i="1"/>
  <c r="HB45" i="1" s="1"/>
  <c r="GY45" i="1"/>
  <c r="GZ45" i="1" s="1"/>
  <c r="GU45" i="1"/>
  <c r="GV45" i="1" s="1"/>
  <c r="GS45" i="1"/>
  <c r="GT45" i="1" s="1"/>
  <c r="HA44" i="1"/>
  <c r="HB44" i="1" s="1"/>
  <c r="GY44" i="1"/>
  <c r="GZ44" i="1" s="1"/>
  <c r="GU44" i="1"/>
  <c r="GV44" i="1" s="1"/>
  <c r="GS44" i="1"/>
  <c r="GT44" i="1" s="1"/>
  <c r="HA43" i="1"/>
  <c r="HB43" i="1" s="1"/>
  <c r="GY43" i="1"/>
  <c r="GZ43" i="1" s="1"/>
  <c r="GW43" i="1"/>
  <c r="GX43" i="1" s="1"/>
  <c r="GU43" i="1"/>
  <c r="GV43" i="1" s="1"/>
  <c r="GS43" i="1"/>
  <c r="GT43" i="1" s="1"/>
  <c r="HA42" i="1"/>
  <c r="HB42" i="1" s="1"/>
  <c r="GY42" i="1"/>
  <c r="GZ42" i="1" s="1"/>
  <c r="GU42" i="1"/>
  <c r="GV42" i="1" s="1"/>
  <c r="GS42" i="1"/>
  <c r="GT42" i="1" s="1"/>
  <c r="HC41" i="1"/>
  <c r="HA41" i="1"/>
  <c r="GY41" i="1"/>
  <c r="GP27" i="1"/>
  <c r="HD27" i="1"/>
  <c r="GV27" i="1"/>
  <c r="GZ27" i="1"/>
  <c r="HB27" i="1"/>
  <c r="GT27" i="1"/>
  <c r="HC21" i="1"/>
  <c r="HC22" i="1"/>
  <c r="HC23" i="1"/>
  <c r="HC24" i="1"/>
  <c r="HC12" i="1"/>
  <c r="HA13" i="1"/>
  <c r="HB13" i="1" s="1"/>
  <c r="HA14" i="1"/>
  <c r="HB14" i="1" s="1"/>
  <c r="HA15" i="1"/>
  <c r="HB15" i="1" s="1"/>
  <c r="HA16" i="1"/>
  <c r="HB16" i="1" s="1"/>
  <c r="HA17" i="1"/>
  <c r="HB17" i="1" s="1"/>
  <c r="HA18" i="1"/>
  <c r="HB18" i="1" s="1"/>
  <c r="HA19" i="1"/>
  <c r="HA20" i="1"/>
  <c r="HB20" i="1" s="1"/>
  <c r="HA21" i="1"/>
  <c r="HA22" i="1"/>
  <c r="HA23" i="1"/>
  <c r="HA24" i="1"/>
  <c r="HA25" i="1"/>
  <c r="HB25" i="1" s="1"/>
  <c r="HA12" i="1"/>
  <c r="GY13" i="1"/>
  <c r="GY14" i="1"/>
  <c r="GY15" i="1"/>
  <c r="GZ15" i="1" s="1"/>
  <c r="GY16" i="1"/>
  <c r="GZ16" i="1" s="1"/>
  <c r="GY17" i="1"/>
  <c r="GZ17" i="1" s="1"/>
  <c r="GY18" i="1"/>
  <c r="GZ18" i="1" s="1"/>
  <c r="GY19" i="1"/>
  <c r="GZ19" i="1" s="1"/>
  <c r="GY20" i="1"/>
  <c r="GZ20" i="1" s="1"/>
  <c r="GY21" i="1"/>
  <c r="GY22" i="1"/>
  <c r="GY23" i="1"/>
  <c r="GY24" i="1"/>
  <c r="GY25" i="1"/>
  <c r="GZ25" i="1" s="1"/>
  <c r="GY12" i="1"/>
  <c r="GW17" i="1"/>
  <c r="GX17" i="1" s="1"/>
  <c r="GW18" i="1"/>
  <c r="GW19" i="1"/>
  <c r="GX19" i="1" s="1"/>
  <c r="GW20" i="1"/>
  <c r="GX20" i="1" s="1"/>
  <c r="GW14" i="1"/>
  <c r="GX14" i="1" s="1"/>
  <c r="GU13" i="1"/>
  <c r="GV13" i="1" s="1"/>
  <c r="GU14" i="1"/>
  <c r="GV14" i="1" s="1"/>
  <c r="GU15" i="1"/>
  <c r="GV15" i="1" s="1"/>
  <c r="GU16" i="1"/>
  <c r="GV16" i="1" s="1"/>
  <c r="GU17" i="1"/>
  <c r="GU18" i="1"/>
  <c r="GV18" i="1" s="1"/>
  <c r="GU19" i="1"/>
  <c r="GV19" i="1" s="1"/>
  <c r="GU20" i="1"/>
  <c r="GV20" i="1" s="1"/>
  <c r="GU21" i="1"/>
  <c r="GU22" i="1"/>
  <c r="GU23" i="1"/>
  <c r="GU24" i="1"/>
  <c r="GU25" i="1"/>
  <c r="GU12" i="1"/>
  <c r="GV12" i="1" s="1"/>
  <c r="GS13" i="1"/>
  <c r="GT13" i="1" s="1"/>
  <c r="GS14" i="1"/>
  <c r="GT14" i="1" s="1"/>
  <c r="GS15" i="1"/>
  <c r="GT15" i="1" s="1"/>
  <c r="GS16" i="1"/>
  <c r="GT16" i="1" s="1"/>
  <c r="GS17" i="1"/>
  <c r="GT17" i="1" s="1"/>
  <c r="GS18" i="1"/>
  <c r="GT18" i="1" s="1"/>
  <c r="GS19" i="1"/>
  <c r="GT19" i="1" s="1"/>
  <c r="GS20" i="1"/>
  <c r="GT20" i="1" s="1"/>
  <c r="GS21" i="1"/>
  <c r="GT21" i="1" s="1"/>
  <c r="GS22" i="1"/>
  <c r="GT22" i="1" s="1"/>
  <c r="GS23" i="1"/>
  <c r="GT23" i="1" s="1"/>
  <c r="GS24" i="1"/>
  <c r="GT24" i="1" s="1"/>
  <c r="GS25" i="1"/>
  <c r="GT25" i="1" s="1"/>
  <c r="GS12" i="1"/>
  <c r="GV25" i="1"/>
  <c r="HB19" i="1"/>
  <c r="GX18" i="1"/>
  <c r="GZ13" i="1"/>
  <c r="HB12" i="1"/>
  <c r="GO108" i="1"/>
  <c r="GM108" i="1"/>
  <c r="GK108" i="1"/>
  <c r="GG108" i="1"/>
  <c r="GE108" i="1"/>
  <c r="GN106" i="1"/>
  <c r="GO106" i="1" s="1"/>
  <c r="GL106" i="1"/>
  <c r="GM106" i="1" s="1"/>
  <c r="GJ106" i="1"/>
  <c r="GK106" i="1" s="1"/>
  <c r="GF106" i="1"/>
  <c r="GG106" i="1" s="1"/>
  <c r="GD106" i="1"/>
  <c r="GE106" i="1" s="1"/>
  <c r="GD105" i="1"/>
  <c r="GE105" i="1" s="1"/>
  <c r="GD104" i="1"/>
  <c r="GE104" i="1" s="1"/>
  <c r="GD103" i="1"/>
  <c r="GE103" i="1" s="1"/>
  <c r="GD102" i="1"/>
  <c r="GE102" i="1" s="1"/>
  <c r="GL101" i="1"/>
  <c r="GM101" i="1" s="1"/>
  <c r="GJ101" i="1"/>
  <c r="GK101" i="1" s="1"/>
  <c r="GD101" i="1"/>
  <c r="GE101" i="1" s="1"/>
  <c r="GL100" i="1"/>
  <c r="GM100" i="1" s="1"/>
  <c r="GJ100" i="1"/>
  <c r="GK100" i="1" s="1"/>
  <c r="GH100" i="1"/>
  <c r="GI100" i="1" s="1"/>
  <c r="GD100" i="1"/>
  <c r="GE100" i="1" s="1"/>
  <c r="GN99" i="1"/>
  <c r="GO99" i="1" s="1"/>
  <c r="GL99" i="1"/>
  <c r="GM99" i="1" s="1"/>
  <c r="GJ99" i="1"/>
  <c r="GK99" i="1" s="1"/>
  <c r="GH99" i="1"/>
  <c r="GI99" i="1" s="1"/>
  <c r="GF99" i="1"/>
  <c r="GG99" i="1" s="1"/>
  <c r="GD99" i="1"/>
  <c r="GE99" i="1" s="1"/>
  <c r="GL98" i="1"/>
  <c r="GM98" i="1" s="1"/>
  <c r="GJ98" i="1"/>
  <c r="GK98" i="1" s="1"/>
  <c r="GD98" i="1"/>
  <c r="GE98" i="1" s="1"/>
  <c r="GL97" i="1"/>
  <c r="GM97" i="1" s="1"/>
  <c r="GJ97" i="1"/>
  <c r="GK97" i="1" s="1"/>
  <c r="GF97" i="1"/>
  <c r="GG97" i="1" s="1"/>
  <c r="GD97" i="1"/>
  <c r="GE97" i="1" s="1"/>
  <c r="GN96" i="1"/>
  <c r="GO96" i="1" s="1"/>
  <c r="GL96" i="1"/>
  <c r="GM96" i="1" s="1"/>
  <c r="GJ96" i="1"/>
  <c r="GK96" i="1" s="1"/>
  <c r="GF96" i="1"/>
  <c r="GG96" i="1" s="1"/>
  <c r="GD96" i="1"/>
  <c r="GE96" i="1" s="1"/>
  <c r="GL95" i="1"/>
  <c r="GM95" i="1" s="1"/>
  <c r="GJ95" i="1"/>
  <c r="GK95" i="1" s="1"/>
  <c r="GH95" i="1"/>
  <c r="GI95" i="1" s="1"/>
  <c r="GD95" i="1"/>
  <c r="GE95" i="1" s="1"/>
  <c r="GL94" i="1"/>
  <c r="GM94" i="1" s="1"/>
  <c r="GJ94" i="1"/>
  <c r="GK94" i="1" s="1"/>
  <c r="GF94" i="1"/>
  <c r="GG94" i="1" s="1"/>
  <c r="GD94" i="1"/>
  <c r="GE94" i="1" s="1"/>
  <c r="GL93" i="1"/>
  <c r="GM93" i="1" s="1"/>
  <c r="GJ93" i="1"/>
  <c r="GK93" i="1" s="1"/>
  <c r="GK107" i="1" s="1"/>
  <c r="GF93" i="1"/>
  <c r="GG93" i="1" s="1"/>
  <c r="GD93" i="1"/>
  <c r="GE93" i="1" s="1"/>
  <c r="GP85" i="1"/>
  <c r="GL84" i="1"/>
  <c r="GJ84" i="1"/>
  <c r="GF84" i="1"/>
  <c r="GD84" i="1"/>
  <c r="GO83" i="1"/>
  <c r="GM83" i="1"/>
  <c r="GK83" i="1"/>
  <c r="GG83" i="1"/>
  <c r="GE83" i="1"/>
  <c r="GE82" i="1"/>
  <c r="GE81" i="1"/>
  <c r="GE80" i="1"/>
  <c r="GE79" i="1"/>
  <c r="GO78" i="1"/>
  <c r="GM78" i="1"/>
  <c r="GK78" i="1"/>
  <c r="GI78" i="1"/>
  <c r="GG78" i="1"/>
  <c r="GE78" i="1"/>
  <c r="GO77" i="1"/>
  <c r="GM77" i="1"/>
  <c r="GK77" i="1"/>
  <c r="GI77" i="1"/>
  <c r="GG77" i="1"/>
  <c r="GE77" i="1"/>
  <c r="GO76" i="1"/>
  <c r="GM76" i="1"/>
  <c r="GK76" i="1"/>
  <c r="GI76" i="1"/>
  <c r="GG76" i="1"/>
  <c r="GE76" i="1"/>
  <c r="GO75" i="1"/>
  <c r="GM75" i="1"/>
  <c r="GK75" i="1"/>
  <c r="GI75" i="1"/>
  <c r="GG75" i="1"/>
  <c r="GE75" i="1"/>
  <c r="GM74" i="1"/>
  <c r="GK74" i="1"/>
  <c r="GG74" i="1"/>
  <c r="GE74" i="1"/>
  <c r="GO73" i="1"/>
  <c r="GM73" i="1"/>
  <c r="GK73" i="1"/>
  <c r="GG73" i="1"/>
  <c r="GE73" i="1"/>
  <c r="GM72" i="1"/>
  <c r="GK72" i="1"/>
  <c r="GI72" i="1"/>
  <c r="GG72" i="1"/>
  <c r="GE72" i="1"/>
  <c r="GO71" i="1"/>
  <c r="GM71" i="1"/>
  <c r="GK71" i="1"/>
  <c r="GG71" i="1"/>
  <c r="GE71" i="1"/>
  <c r="GO70" i="1"/>
  <c r="GM70" i="1"/>
  <c r="GK70" i="1"/>
  <c r="GK84" i="1" s="1"/>
  <c r="GK86" i="1" s="1"/>
  <c r="GG70" i="1"/>
  <c r="GE70" i="1"/>
  <c r="GE84" i="1" s="1"/>
  <c r="GE86" i="1" s="1"/>
  <c r="GP56" i="1"/>
  <c r="GN55" i="1"/>
  <c r="GL55" i="1"/>
  <c r="GJ55" i="1"/>
  <c r="GF55" i="1"/>
  <c r="GD55" i="1"/>
  <c r="GO54" i="1"/>
  <c r="GM54" i="1"/>
  <c r="GK54" i="1"/>
  <c r="GG54" i="1"/>
  <c r="GE54" i="1"/>
  <c r="GE53" i="1"/>
  <c r="GE52" i="1"/>
  <c r="GE51" i="1"/>
  <c r="GE50" i="1"/>
  <c r="GO49" i="1"/>
  <c r="GM49" i="1"/>
  <c r="GK49" i="1"/>
  <c r="GI49" i="1"/>
  <c r="GG49" i="1"/>
  <c r="GE49" i="1"/>
  <c r="GO48" i="1"/>
  <c r="GM48" i="1"/>
  <c r="GK48" i="1"/>
  <c r="GI48" i="1"/>
  <c r="GG48" i="1"/>
  <c r="GE48" i="1"/>
  <c r="GO47" i="1"/>
  <c r="GM47" i="1"/>
  <c r="GK47" i="1"/>
  <c r="GI47" i="1"/>
  <c r="GG47" i="1"/>
  <c r="GE47" i="1"/>
  <c r="GO46" i="1"/>
  <c r="GM46" i="1"/>
  <c r="GK46" i="1"/>
  <c r="GI46" i="1"/>
  <c r="GG46" i="1"/>
  <c r="GE46" i="1"/>
  <c r="GO45" i="1"/>
  <c r="GM45" i="1"/>
  <c r="GK45" i="1"/>
  <c r="GG45" i="1"/>
  <c r="GE45" i="1"/>
  <c r="GO44" i="1"/>
  <c r="GM44" i="1"/>
  <c r="GK44" i="1"/>
  <c r="GG44" i="1"/>
  <c r="GE44" i="1"/>
  <c r="GO43" i="1"/>
  <c r="GM43" i="1"/>
  <c r="GK43" i="1"/>
  <c r="GI43" i="1"/>
  <c r="GG43" i="1"/>
  <c r="GE43" i="1"/>
  <c r="GO42" i="1"/>
  <c r="GM42" i="1"/>
  <c r="GK42" i="1"/>
  <c r="GG42" i="1"/>
  <c r="GE42" i="1"/>
  <c r="GO41" i="1"/>
  <c r="GM41" i="1"/>
  <c r="GK41" i="1"/>
  <c r="GG41" i="1"/>
  <c r="GE41" i="1"/>
  <c r="GL26" i="1"/>
  <c r="GJ26" i="1"/>
  <c r="GD26" i="1"/>
  <c r="GO25" i="1"/>
  <c r="GM25" i="1"/>
  <c r="GK25" i="1"/>
  <c r="GG25" i="1"/>
  <c r="GE25" i="1"/>
  <c r="GE24" i="1"/>
  <c r="GE23" i="1"/>
  <c r="GE22" i="1"/>
  <c r="GE21" i="1"/>
  <c r="GN101" i="1"/>
  <c r="GO101" i="1" s="1"/>
  <c r="GM20" i="1"/>
  <c r="GK20" i="1"/>
  <c r="GI20" i="1"/>
  <c r="GF101" i="1"/>
  <c r="GG101" i="1" s="1"/>
  <c r="GE20" i="1"/>
  <c r="GN100" i="1"/>
  <c r="GO100" i="1" s="1"/>
  <c r="GM19" i="1"/>
  <c r="GK19" i="1"/>
  <c r="GI19" i="1"/>
  <c r="GG19" i="1"/>
  <c r="GF100" i="1"/>
  <c r="GG100" i="1" s="1"/>
  <c r="GE19" i="1"/>
  <c r="GO18" i="1"/>
  <c r="GM18" i="1"/>
  <c r="GK18" i="1"/>
  <c r="GI18" i="1"/>
  <c r="GG18" i="1"/>
  <c r="GE18" i="1"/>
  <c r="GN98" i="1"/>
  <c r="GO98" i="1" s="1"/>
  <c r="GM17" i="1"/>
  <c r="GK17" i="1"/>
  <c r="GI17" i="1"/>
  <c r="GF98" i="1"/>
  <c r="GG98" i="1" s="1"/>
  <c r="GE17" i="1"/>
  <c r="GN97" i="1"/>
  <c r="GO97" i="1" s="1"/>
  <c r="GM16" i="1"/>
  <c r="GK16" i="1"/>
  <c r="GG16" i="1"/>
  <c r="GE16" i="1"/>
  <c r="GO15" i="1"/>
  <c r="GM15" i="1"/>
  <c r="GK15" i="1"/>
  <c r="GG15" i="1"/>
  <c r="GE15" i="1"/>
  <c r="GM14" i="1"/>
  <c r="GK14" i="1"/>
  <c r="GI14" i="1"/>
  <c r="GG14" i="1"/>
  <c r="GF95" i="1"/>
  <c r="GG95" i="1" s="1"/>
  <c r="GE14" i="1"/>
  <c r="GM13" i="1"/>
  <c r="GK13" i="1"/>
  <c r="GG13" i="1"/>
  <c r="GE13" i="1"/>
  <c r="GM12" i="1"/>
  <c r="GK12" i="1"/>
  <c r="GG12" i="1"/>
  <c r="GE12" i="1"/>
  <c r="GE26" i="1" s="1"/>
  <c r="GE28" i="1" s="1"/>
  <c r="FZ108" i="1"/>
  <c r="FX108" i="1"/>
  <c r="FV108" i="1"/>
  <c r="FR108" i="1"/>
  <c r="FP108" i="1"/>
  <c r="FZ106" i="1"/>
  <c r="FY106" i="1"/>
  <c r="FW106" i="1"/>
  <c r="FX106" i="1" s="1"/>
  <c r="FU106" i="1"/>
  <c r="FV106" i="1" s="1"/>
  <c r="FQ106" i="1"/>
  <c r="FR106" i="1" s="1"/>
  <c r="FO106" i="1"/>
  <c r="FP106" i="1" s="1"/>
  <c r="FO105" i="1"/>
  <c r="FP105" i="1" s="1"/>
  <c r="FO104" i="1"/>
  <c r="FP104" i="1" s="1"/>
  <c r="FO103" i="1"/>
  <c r="FP103" i="1" s="1"/>
  <c r="FO102" i="1"/>
  <c r="FP102" i="1" s="1"/>
  <c r="FW101" i="1"/>
  <c r="FX101" i="1" s="1"/>
  <c r="FU101" i="1"/>
  <c r="FV101" i="1" s="1"/>
  <c r="FO101" i="1"/>
  <c r="FP101" i="1" s="1"/>
  <c r="FW100" i="1"/>
  <c r="FX100" i="1" s="1"/>
  <c r="FU100" i="1"/>
  <c r="FV100" i="1" s="1"/>
  <c r="FO100" i="1"/>
  <c r="FP100" i="1" s="1"/>
  <c r="FY99" i="1"/>
  <c r="FZ99" i="1" s="1"/>
  <c r="FW99" i="1"/>
  <c r="FX99" i="1" s="1"/>
  <c r="FU99" i="1"/>
  <c r="FV99" i="1" s="1"/>
  <c r="FS99" i="1"/>
  <c r="FT99" i="1" s="1"/>
  <c r="FQ99" i="1"/>
  <c r="FR99" i="1" s="1"/>
  <c r="FO99" i="1"/>
  <c r="FP99" i="1" s="1"/>
  <c r="FW98" i="1"/>
  <c r="FX98" i="1" s="1"/>
  <c r="FU98" i="1"/>
  <c r="FV98" i="1" s="1"/>
  <c r="FO98" i="1"/>
  <c r="FP98" i="1" s="1"/>
  <c r="FW97" i="1"/>
  <c r="FX97" i="1" s="1"/>
  <c r="FU97" i="1"/>
  <c r="FV97" i="1" s="1"/>
  <c r="FQ97" i="1"/>
  <c r="FR97" i="1" s="1"/>
  <c r="FO97" i="1"/>
  <c r="FP97" i="1" s="1"/>
  <c r="FY96" i="1"/>
  <c r="FZ96" i="1" s="1"/>
  <c r="FW96" i="1"/>
  <c r="FX96" i="1" s="1"/>
  <c r="FU96" i="1"/>
  <c r="FV96" i="1" s="1"/>
  <c r="FQ96" i="1"/>
  <c r="FR96" i="1" s="1"/>
  <c r="FO96" i="1"/>
  <c r="FP96" i="1" s="1"/>
  <c r="FW95" i="1"/>
  <c r="FX95" i="1" s="1"/>
  <c r="FU95" i="1"/>
  <c r="FV95" i="1" s="1"/>
  <c r="FS95" i="1"/>
  <c r="FT95" i="1" s="1"/>
  <c r="FO95" i="1"/>
  <c r="FP95" i="1" s="1"/>
  <c r="FW94" i="1"/>
  <c r="FX94" i="1" s="1"/>
  <c r="FU94" i="1"/>
  <c r="FV94" i="1" s="1"/>
  <c r="FQ94" i="1"/>
  <c r="FR94" i="1" s="1"/>
  <c r="FO94" i="1"/>
  <c r="FP94" i="1" s="1"/>
  <c r="FW93" i="1"/>
  <c r="FU93" i="1"/>
  <c r="FQ93" i="1"/>
  <c r="FO93" i="1"/>
  <c r="GA85" i="1"/>
  <c r="FY84" i="1"/>
  <c r="FW84" i="1"/>
  <c r="FU84" i="1"/>
  <c r="FQ84" i="1"/>
  <c r="FO84" i="1"/>
  <c r="FZ83" i="1"/>
  <c r="FX83" i="1"/>
  <c r="FV83" i="1"/>
  <c r="FR83" i="1"/>
  <c r="FP83" i="1"/>
  <c r="FP82" i="1"/>
  <c r="FP81" i="1"/>
  <c r="FP80" i="1"/>
  <c r="FP79" i="1"/>
  <c r="FZ78" i="1"/>
  <c r="FX78" i="1"/>
  <c r="FV78" i="1"/>
  <c r="FT78" i="1"/>
  <c r="FR78" i="1"/>
  <c r="FP78" i="1"/>
  <c r="FZ77" i="1"/>
  <c r="FX77" i="1"/>
  <c r="FV77" i="1"/>
  <c r="FT77" i="1"/>
  <c r="FR77" i="1"/>
  <c r="FP77" i="1"/>
  <c r="FZ76" i="1"/>
  <c r="FX76" i="1"/>
  <c r="FV76" i="1"/>
  <c r="FT76" i="1"/>
  <c r="FR76" i="1"/>
  <c r="FP76" i="1"/>
  <c r="FZ75" i="1"/>
  <c r="FX75" i="1"/>
  <c r="FV75" i="1"/>
  <c r="FT75" i="1"/>
  <c r="FR75" i="1"/>
  <c r="FP75" i="1"/>
  <c r="FZ74" i="1"/>
  <c r="FX74" i="1"/>
  <c r="FV74" i="1"/>
  <c r="FR74" i="1"/>
  <c r="FP74" i="1"/>
  <c r="FZ73" i="1"/>
  <c r="FX73" i="1"/>
  <c r="FV73" i="1"/>
  <c r="FR73" i="1"/>
  <c r="FP73" i="1"/>
  <c r="FZ72" i="1"/>
  <c r="FX72" i="1"/>
  <c r="FV72" i="1"/>
  <c r="FT72" i="1"/>
  <c r="FR72" i="1"/>
  <c r="FP72" i="1"/>
  <c r="FZ71" i="1"/>
  <c r="FX71" i="1"/>
  <c r="FV71" i="1"/>
  <c r="FR71" i="1"/>
  <c r="FP71" i="1"/>
  <c r="FZ70" i="1"/>
  <c r="FX70" i="1"/>
  <c r="FV70" i="1"/>
  <c r="FR70" i="1"/>
  <c r="FP70" i="1"/>
  <c r="FP84" i="1" s="1"/>
  <c r="FP86" i="1" s="1"/>
  <c r="GA56" i="1"/>
  <c r="FY55" i="1"/>
  <c r="FW55" i="1"/>
  <c r="FU55" i="1"/>
  <c r="FQ55" i="1"/>
  <c r="FO55" i="1"/>
  <c r="FZ54" i="1"/>
  <c r="FX54" i="1"/>
  <c r="FV54" i="1"/>
  <c r="FR54" i="1"/>
  <c r="FP54" i="1"/>
  <c r="FP53" i="1"/>
  <c r="FP52" i="1"/>
  <c r="FP51" i="1"/>
  <c r="FP50" i="1"/>
  <c r="FZ49" i="1"/>
  <c r="FX49" i="1"/>
  <c r="FV49" i="1"/>
  <c r="FT49" i="1"/>
  <c r="FR49" i="1"/>
  <c r="FP49" i="1"/>
  <c r="FZ48" i="1"/>
  <c r="FX48" i="1"/>
  <c r="FV48" i="1"/>
  <c r="FT48" i="1"/>
  <c r="FR48" i="1"/>
  <c r="FP48" i="1"/>
  <c r="FZ47" i="1"/>
  <c r="FX47" i="1"/>
  <c r="FV47" i="1"/>
  <c r="FT47" i="1"/>
  <c r="FR47" i="1"/>
  <c r="FP47" i="1"/>
  <c r="FZ46" i="1"/>
  <c r="FX46" i="1"/>
  <c r="FV46" i="1"/>
  <c r="FT46" i="1"/>
  <c r="FR46" i="1"/>
  <c r="FP46" i="1"/>
  <c r="FZ45" i="1"/>
  <c r="FX45" i="1"/>
  <c r="FV45" i="1"/>
  <c r="FR45" i="1"/>
  <c r="FP45" i="1"/>
  <c r="FZ44" i="1"/>
  <c r="FX44" i="1"/>
  <c r="FV44" i="1"/>
  <c r="FR44" i="1"/>
  <c r="FP44" i="1"/>
  <c r="FZ43" i="1"/>
  <c r="FX43" i="1"/>
  <c r="FV43" i="1"/>
  <c r="FT43" i="1"/>
  <c r="FR43" i="1"/>
  <c r="FP43" i="1"/>
  <c r="FZ42" i="1"/>
  <c r="FX42" i="1"/>
  <c r="FV42" i="1"/>
  <c r="FR42" i="1"/>
  <c r="FP42" i="1"/>
  <c r="FZ41" i="1"/>
  <c r="FX41" i="1"/>
  <c r="FV41" i="1"/>
  <c r="FR41" i="1"/>
  <c r="FP41" i="1"/>
  <c r="GA27" i="1"/>
  <c r="FW26" i="1"/>
  <c r="FU26" i="1"/>
  <c r="FO26" i="1"/>
  <c r="FZ25" i="1"/>
  <c r="FX25" i="1"/>
  <c r="FV25" i="1"/>
  <c r="FR25" i="1"/>
  <c r="FP25" i="1"/>
  <c r="FP24" i="1"/>
  <c r="FP23" i="1"/>
  <c r="FP22" i="1"/>
  <c r="FP21" i="1"/>
  <c r="FZ20" i="1"/>
  <c r="FY101" i="1"/>
  <c r="FZ101" i="1" s="1"/>
  <c r="FX20" i="1"/>
  <c r="FV20" i="1"/>
  <c r="FT20" i="1"/>
  <c r="FS101" i="1"/>
  <c r="FT101" i="1" s="1"/>
  <c r="FR20" i="1"/>
  <c r="FQ101" i="1"/>
  <c r="FR101" i="1" s="1"/>
  <c r="FP20" i="1"/>
  <c r="FY100" i="1"/>
  <c r="FZ100" i="1" s="1"/>
  <c r="FX19" i="1"/>
  <c r="FV19" i="1"/>
  <c r="FS100" i="1"/>
  <c r="FT100" i="1" s="1"/>
  <c r="FQ100" i="1"/>
  <c r="FR100" i="1" s="1"/>
  <c r="FP19" i="1"/>
  <c r="FZ18" i="1"/>
  <c r="FX18" i="1"/>
  <c r="FV18" i="1"/>
  <c r="FT18" i="1"/>
  <c r="FR18" i="1"/>
  <c r="FP18" i="1"/>
  <c r="FZ17" i="1"/>
  <c r="FY98" i="1"/>
  <c r="FZ98" i="1" s="1"/>
  <c r="FX17" i="1"/>
  <c r="FV17" i="1"/>
  <c r="FT17" i="1"/>
  <c r="FS98" i="1"/>
  <c r="FT98" i="1" s="1"/>
  <c r="FR17" i="1"/>
  <c r="FQ98" i="1"/>
  <c r="FR98" i="1" s="1"/>
  <c r="FP17" i="1"/>
  <c r="FY97" i="1"/>
  <c r="FZ97" i="1" s="1"/>
  <c r="FX16" i="1"/>
  <c r="FV16" i="1"/>
  <c r="FR16" i="1"/>
  <c r="FP16" i="1"/>
  <c r="FZ15" i="1"/>
  <c r="FX15" i="1"/>
  <c r="FV15" i="1"/>
  <c r="FR15" i="1"/>
  <c r="FP15" i="1"/>
  <c r="FZ14" i="1"/>
  <c r="FY95" i="1"/>
  <c r="FZ95" i="1" s="1"/>
  <c r="FX14" i="1"/>
  <c r="FV14" i="1"/>
  <c r="FT14" i="1"/>
  <c r="FQ95" i="1"/>
  <c r="FR95" i="1" s="1"/>
  <c r="FP14" i="1"/>
  <c r="FZ13" i="1"/>
  <c r="FY94" i="1"/>
  <c r="FZ94" i="1" s="1"/>
  <c r="FX13" i="1"/>
  <c r="FV13" i="1"/>
  <c r="FR13" i="1"/>
  <c r="FP13" i="1"/>
  <c r="FZ12" i="1"/>
  <c r="FY93" i="1"/>
  <c r="FX12" i="1"/>
  <c r="FV12" i="1"/>
  <c r="FR12" i="1"/>
  <c r="FP12" i="1"/>
  <c r="FK108" i="1"/>
  <c r="FI108" i="1"/>
  <c r="FG108" i="1"/>
  <c r="FC108" i="1"/>
  <c r="FA108" i="1"/>
  <c r="FJ106" i="1"/>
  <c r="FK106" i="1" s="1"/>
  <c r="FH106" i="1"/>
  <c r="FI106" i="1" s="1"/>
  <c r="FF106" i="1"/>
  <c r="FG106" i="1" s="1"/>
  <c r="FB106" i="1"/>
  <c r="FC106" i="1" s="1"/>
  <c r="EZ106" i="1"/>
  <c r="FA106" i="1" s="1"/>
  <c r="EZ105" i="1"/>
  <c r="FA105" i="1" s="1"/>
  <c r="EZ104" i="1"/>
  <c r="FA104" i="1" s="1"/>
  <c r="EZ103" i="1"/>
  <c r="FA103" i="1" s="1"/>
  <c r="EZ102" i="1"/>
  <c r="FA102" i="1" s="1"/>
  <c r="FJ101" i="1"/>
  <c r="FK101" i="1" s="1"/>
  <c r="FH101" i="1"/>
  <c r="FI101" i="1" s="1"/>
  <c r="FF101" i="1"/>
  <c r="FG101" i="1" s="1"/>
  <c r="FB101" i="1"/>
  <c r="FC101" i="1" s="1"/>
  <c r="EZ101" i="1"/>
  <c r="FA101" i="1" s="1"/>
  <c r="FH100" i="1"/>
  <c r="FI100" i="1" s="1"/>
  <c r="FF100" i="1"/>
  <c r="FG100" i="1" s="1"/>
  <c r="EZ100" i="1"/>
  <c r="FA100" i="1" s="1"/>
  <c r="FJ99" i="1"/>
  <c r="FK99" i="1" s="1"/>
  <c r="FH99" i="1"/>
  <c r="FI99" i="1" s="1"/>
  <c r="FF99" i="1"/>
  <c r="FG99" i="1" s="1"/>
  <c r="FD99" i="1"/>
  <c r="FE99" i="1" s="1"/>
  <c r="FB99" i="1"/>
  <c r="FC99" i="1" s="1"/>
  <c r="EZ99" i="1"/>
  <c r="FA99" i="1" s="1"/>
  <c r="FH98" i="1"/>
  <c r="FI98" i="1" s="1"/>
  <c r="FF98" i="1"/>
  <c r="FG98" i="1" s="1"/>
  <c r="FB98" i="1"/>
  <c r="FC98" i="1" s="1"/>
  <c r="EZ98" i="1"/>
  <c r="FA98" i="1" s="1"/>
  <c r="FH97" i="1"/>
  <c r="FI97" i="1" s="1"/>
  <c r="FF97" i="1"/>
  <c r="FG97" i="1" s="1"/>
  <c r="FB97" i="1"/>
  <c r="FC97" i="1" s="1"/>
  <c r="EZ97" i="1"/>
  <c r="FA97" i="1" s="1"/>
  <c r="FH96" i="1"/>
  <c r="FI96" i="1" s="1"/>
  <c r="FF96" i="1"/>
  <c r="FG96" i="1" s="1"/>
  <c r="FB96" i="1"/>
  <c r="FC96" i="1" s="1"/>
  <c r="EZ96" i="1"/>
  <c r="FA96" i="1" s="1"/>
  <c r="FJ95" i="1"/>
  <c r="FK95" i="1" s="1"/>
  <c r="FH95" i="1"/>
  <c r="FI95" i="1" s="1"/>
  <c r="FF95" i="1"/>
  <c r="FG95" i="1" s="1"/>
  <c r="FD95" i="1"/>
  <c r="FE95" i="1" s="1"/>
  <c r="EZ95" i="1"/>
  <c r="FA95" i="1" s="1"/>
  <c r="FJ94" i="1"/>
  <c r="FK94" i="1" s="1"/>
  <c r="FH94" i="1"/>
  <c r="FI94" i="1" s="1"/>
  <c r="FF94" i="1"/>
  <c r="FG94" i="1" s="1"/>
  <c r="FB94" i="1"/>
  <c r="FC94" i="1" s="1"/>
  <c r="EZ94" i="1"/>
  <c r="FA94" i="1" s="1"/>
  <c r="FH93" i="1"/>
  <c r="FI93" i="1" s="1"/>
  <c r="FF93" i="1"/>
  <c r="FG93" i="1" s="1"/>
  <c r="FB93" i="1"/>
  <c r="FC93" i="1" s="1"/>
  <c r="EZ93" i="1"/>
  <c r="FA93" i="1" s="1"/>
  <c r="FL85" i="1"/>
  <c r="FH84" i="1"/>
  <c r="FF84" i="1"/>
  <c r="FB84" i="1"/>
  <c r="EZ84" i="1"/>
  <c r="FK83" i="1"/>
  <c r="FI83" i="1"/>
  <c r="FG83" i="1"/>
  <c r="FC83" i="1"/>
  <c r="FA83" i="1"/>
  <c r="FA82" i="1"/>
  <c r="FA81" i="1"/>
  <c r="FA80" i="1"/>
  <c r="FA79" i="1"/>
  <c r="FK78" i="1"/>
  <c r="FI78" i="1"/>
  <c r="FG78" i="1"/>
  <c r="FE78" i="1"/>
  <c r="FC78" i="1"/>
  <c r="FA78" i="1"/>
  <c r="FK77" i="1"/>
  <c r="FI77" i="1"/>
  <c r="FG77" i="1"/>
  <c r="FE77" i="1"/>
  <c r="FC77" i="1"/>
  <c r="FA77" i="1"/>
  <c r="FK76" i="1"/>
  <c r="FI76" i="1"/>
  <c r="FG76" i="1"/>
  <c r="FE76" i="1"/>
  <c r="FC76" i="1"/>
  <c r="FA76" i="1"/>
  <c r="FK75" i="1"/>
  <c r="FI75" i="1"/>
  <c r="FG75" i="1"/>
  <c r="FE75" i="1"/>
  <c r="FC75" i="1"/>
  <c r="FA75" i="1"/>
  <c r="FK74" i="1"/>
  <c r="FI74" i="1"/>
  <c r="FG74" i="1"/>
  <c r="FC74" i="1"/>
  <c r="FA74" i="1"/>
  <c r="FI73" i="1"/>
  <c r="FG73" i="1"/>
  <c r="FC73" i="1"/>
  <c r="FA73" i="1"/>
  <c r="FK72" i="1"/>
  <c r="FI72" i="1"/>
  <c r="FG72" i="1"/>
  <c r="FE72" i="1"/>
  <c r="FC72" i="1"/>
  <c r="FA72" i="1"/>
  <c r="FK71" i="1"/>
  <c r="FI71" i="1"/>
  <c r="FG71" i="1"/>
  <c r="FC71" i="1"/>
  <c r="FA71" i="1"/>
  <c r="FK70" i="1"/>
  <c r="FI70" i="1"/>
  <c r="FG70" i="1"/>
  <c r="FC70" i="1"/>
  <c r="FA70" i="1"/>
  <c r="FL56" i="1"/>
  <c r="FJ55" i="1"/>
  <c r="FH55" i="1"/>
  <c r="FF55" i="1"/>
  <c r="FB55" i="1"/>
  <c r="EZ55" i="1"/>
  <c r="FK54" i="1"/>
  <c r="FI54" i="1"/>
  <c r="FG54" i="1"/>
  <c r="FC54" i="1"/>
  <c r="FA54" i="1"/>
  <c r="FA53" i="1"/>
  <c r="FA52" i="1"/>
  <c r="FA51" i="1"/>
  <c r="FA50" i="1"/>
  <c r="FK49" i="1"/>
  <c r="FI49" i="1"/>
  <c r="FG49" i="1"/>
  <c r="FE49" i="1"/>
  <c r="FC49" i="1"/>
  <c r="FA49" i="1"/>
  <c r="FK48" i="1"/>
  <c r="FI48" i="1"/>
  <c r="FG48" i="1"/>
  <c r="FE48" i="1"/>
  <c r="FC48" i="1"/>
  <c r="FA48" i="1"/>
  <c r="FK47" i="1"/>
  <c r="FI47" i="1"/>
  <c r="FG47" i="1"/>
  <c r="FE47" i="1"/>
  <c r="FC47" i="1"/>
  <c r="FA47" i="1"/>
  <c r="FK46" i="1"/>
  <c r="FI46" i="1"/>
  <c r="FG46" i="1"/>
  <c r="FE46" i="1"/>
  <c r="FC46" i="1"/>
  <c r="FA46" i="1"/>
  <c r="FK45" i="1"/>
  <c r="FI45" i="1"/>
  <c r="FG45" i="1"/>
  <c r="FC45" i="1"/>
  <c r="FA45" i="1"/>
  <c r="FK44" i="1"/>
  <c r="FI44" i="1"/>
  <c r="FG44" i="1"/>
  <c r="FC44" i="1"/>
  <c r="FA44" i="1"/>
  <c r="FK43" i="1"/>
  <c r="FI43" i="1"/>
  <c r="HC43" i="1" s="1"/>
  <c r="FG43" i="1"/>
  <c r="FE43" i="1"/>
  <c r="FC43" i="1"/>
  <c r="FA43" i="1"/>
  <c r="FK42" i="1"/>
  <c r="FI42" i="1"/>
  <c r="FG42" i="1"/>
  <c r="FC42" i="1"/>
  <c r="FA42" i="1"/>
  <c r="FK41" i="1"/>
  <c r="FK55" i="1" s="1"/>
  <c r="FI41" i="1"/>
  <c r="FG41" i="1"/>
  <c r="FC41" i="1"/>
  <c r="FA41" i="1"/>
  <c r="FL27" i="1"/>
  <c r="FH26" i="1"/>
  <c r="FF26" i="1"/>
  <c r="EZ26" i="1"/>
  <c r="FK25" i="1"/>
  <c r="FI25" i="1"/>
  <c r="FG25" i="1"/>
  <c r="FC25" i="1"/>
  <c r="FA25" i="1"/>
  <c r="FA24" i="1"/>
  <c r="FA23" i="1"/>
  <c r="FA22" i="1"/>
  <c r="FA21" i="1"/>
  <c r="FK20" i="1"/>
  <c r="FI20" i="1"/>
  <c r="FG20" i="1"/>
  <c r="FE20" i="1"/>
  <c r="FD101" i="1"/>
  <c r="FE101" i="1" s="1"/>
  <c r="FC20" i="1"/>
  <c r="FA20" i="1"/>
  <c r="FK19" i="1"/>
  <c r="FI19" i="1"/>
  <c r="FG19" i="1"/>
  <c r="FD100" i="1"/>
  <c r="FE100" i="1" s="1"/>
  <c r="FC19" i="1"/>
  <c r="FA19" i="1"/>
  <c r="FK18" i="1"/>
  <c r="FI18" i="1"/>
  <c r="FG18" i="1"/>
  <c r="FE18" i="1"/>
  <c r="FC18" i="1"/>
  <c r="FA18" i="1"/>
  <c r="FK17" i="1"/>
  <c r="FI17" i="1"/>
  <c r="FG17" i="1"/>
  <c r="FE17" i="1"/>
  <c r="FD98" i="1"/>
  <c r="FE98" i="1" s="1"/>
  <c r="FC17" i="1"/>
  <c r="FA17" i="1"/>
  <c r="FK16" i="1"/>
  <c r="FI16" i="1"/>
  <c r="FG16" i="1"/>
  <c r="FC16" i="1"/>
  <c r="FA16" i="1"/>
  <c r="FK15" i="1"/>
  <c r="FI15" i="1"/>
  <c r="FG15" i="1"/>
  <c r="FC15" i="1"/>
  <c r="FA15" i="1"/>
  <c r="FK14" i="1"/>
  <c r="FI14" i="1"/>
  <c r="FG14" i="1"/>
  <c r="FE14" i="1"/>
  <c r="FC14" i="1"/>
  <c r="FA14" i="1"/>
  <c r="FK13" i="1"/>
  <c r="FI13" i="1"/>
  <c r="HC13" i="1" s="1"/>
  <c r="HD13" i="1" s="1"/>
  <c r="FG13" i="1"/>
  <c r="FC13" i="1"/>
  <c r="FA13" i="1"/>
  <c r="FK12" i="1"/>
  <c r="FJ93" i="1"/>
  <c r="FI12" i="1"/>
  <c r="FG12" i="1"/>
  <c r="FG26" i="1" s="1"/>
  <c r="FG28" i="1" s="1"/>
  <c r="FC12" i="1"/>
  <c r="FA12" i="1"/>
  <c r="EV108" i="1"/>
  <c r="ET108" i="1"/>
  <c r="ER108" i="1"/>
  <c r="EN108" i="1"/>
  <c r="EL108" i="1"/>
  <c r="EU106" i="1"/>
  <c r="EV106" i="1" s="1"/>
  <c r="ES106" i="1"/>
  <c r="ET106" i="1" s="1"/>
  <c r="EQ106" i="1"/>
  <c r="ER106" i="1" s="1"/>
  <c r="EM106" i="1"/>
  <c r="EN106" i="1" s="1"/>
  <c r="EK106" i="1"/>
  <c r="EL106" i="1" s="1"/>
  <c r="EK105" i="1"/>
  <c r="EL105" i="1" s="1"/>
  <c r="EK104" i="1"/>
  <c r="EL104" i="1" s="1"/>
  <c r="EK103" i="1"/>
  <c r="EL103" i="1" s="1"/>
  <c r="EK102" i="1"/>
  <c r="EL102" i="1" s="1"/>
  <c r="ES101" i="1"/>
  <c r="ET101" i="1" s="1"/>
  <c r="EQ101" i="1"/>
  <c r="ER101" i="1" s="1"/>
  <c r="EK101" i="1"/>
  <c r="EL101" i="1" s="1"/>
  <c r="ES100" i="1"/>
  <c r="ET100" i="1" s="1"/>
  <c r="EQ100" i="1"/>
  <c r="ER100" i="1" s="1"/>
  <c r="EK100" i="1"/>
  <c r="EL100" i="1" s="1"/>
  <c r="EU99" i="1"/>
  <c r="EV99" i="1" s="1"/>
  <c r="ES99" i="1"/>
  <c r="ET99" i="1" s="1"/>
  <c r="EQ99" i="1"/>
  <c r="ER99" i="1" s="1"/>
  <c r="EO99" i="1"/>
  <c r="EP99" i="1" s="1"/>
  <c r="EM99" i="1"/>
  <c r="EN99" i="1" s="1"/>
  <c r="EK99" i="1"/>
  <c r="EL99" i="1" s="1"/>
  <c r="ES98" i="1"/>
  <c r="ET98" i="1" s="1"/>
  <c r="EQ98" i="1"/>
  <c r="ER98" i="1" s="1"/>
  <c r="EK98" i="1"/>
  <c r="EL98" i="1" s="1"/>
  <c r="ES97" i="1"/>
  <c r="ET97" i="1" s="1"/>
  <c r="EQ97" i="1"/>
  <c r="ER97" i="1" s="1"/>
  <c r="EM97" i="1"/>
  <c r="EN97" i="1" s="1"/>
  <c r="EK97" i="1"/>
  <c r="EL97" i="1" s="1"/>
  <c r="EU96" i="1"/>
  <c r="EV96" i="1" s="1"/>
  <c r="ES96" i="1"/>
  <c r="ET96" i="1" s="1"/>
  <c r="EQ96" i="1"/>
  <c r="ER96" i="1" s="1"/>
  <c r="EM96" i="1"/>
  <c r="EN96" i="1" s="1"/>
  <c r="EK96" i="1"/>
  <c r="EL96" i="1" s="1"/>
  <c r="ES95" i="1"/>
  <c r="ET95" i="1" s="1"/>
  <c r="EQ95" i="1"/>
  <c r="ER95" i="1" s="1"/>
  <c r="EO95" i="1"/>
  <c r="EP95" i="1" s="1"/>
  <c r="EK95" i="1"/>
  <c r="EL95" i="1" s="1"/>
  <c r="ES94" i="1"/>
  <c r="ET94" i="1" s="1"/>
  <c r="ER94" i="1"/>
  <c r="EQ94" i="1"/>
  <c r="EM94" i="1"/>
  <c r="EN94" i="1" s="1"/>
  <c r="EK94" i="1"/>
  <c r="EL94" i="1" s="1"/>
  <c r="ES93" i="1"/>
  <c r="ET93" i="1" s="1"/>
  <c r="EQ93" i="1"/>
  <c r="ER93" i="1" s="1"/>
  <c r="EM93" i="1"/>
  <c r="EN93" i="1" s="1"/>
  <c r="EL93" i="1"/>
  <c r="EK93" i="1"/>
  <c r="EW85" i="1"/>
  <c r="EU84" i="1"/>
  <c r="ES84" i="1"/>
  <c r="EQ84" i="1"/>
  <c r="EM84" i="1"/>
  <c r="EK84" i="1"/>
  <c r="EV83" i="1"/>
  <c r="ET83" i="1"/>
  <c r="ER83" i="1"/>
  <c r="EN83" i="1"/>
  <c r="EL83" i="1"/>
  <c r="EL82" i="1"/>
  <c r="EL81" i="1"/>
  <c r="EL80" i="1"/>
  <c r="EL79" i="1"/>
  <c r="EV78" i="1"/>
  <c r="ET78" i="1"/>
  <c r="ER78" i="1"/>
  <c r="EP78" i="1"/>
  <c r="EN78" i="1"/>
  <c r="EL78" i="1"/>
  <c r="EV77" i="1"/>
  <c r="ET77" i="1"/>
  <c r="ER77" i="1"/>
  <c r="EP77" i="1"/>
  <c r="EN77" i="1"/>
  <c r="EL77" i="1"/>
  <c r="EV76" i="1"/>
  <c r="ET76" i="1"/>
  <c r="ER76" i="1"/>
  <c r="EP76" i="1"/>
  <c r="EN76" i="1"/>
  <c r="EL76" i="1"/>
  <c r="EV75" i="1"/>
  <c r="ET75" i="1"/>
  <c r="ER75" i="1"/>
  <c r="EP75" i="1"/>
  <c r="EN75" i="1"/>
  <c r="EL75" i="1"/>
  <c r="EV74" i="1"/>
  <c r="ET74" i="1"/>
  <c r="ER74" i="1"/>
  <c r="EN74" i="1"/>
  <c r="EL74" i="1"/>
  <c r="EV73" i="1"/>
  <c r="ET73" i="1"/>
  <c r="ER73" i="1"/>
  <c r="EN73" i="1"/>
  <c r="EL73" i="1"/>
  <c r="EV72" i="1"/>
  <c r="ET72" i="1"/>
  <c r="ER72" i="1"/>
  <c r="EP72" i="1"/>
  <c r="EN72" i="1"/>
  <c r="EL72" i="1"/>
  <c r="EV71" i="1"/>
  <c r="ET71" i="1"/>
  <c r="ER71" i="1"/>
  <c r="EN71" i="1"/>
  <c r="EL71" i="1"/>
  <c r="EV70" i="1"/>
  <c r="ET70" i="1"/>
  <c r="ER70" i="1"/>
  <c r="EN70" i="1"/>
  <c r="EL70" i="1"/>
  <c r="EW56" i="1"/>
  <c r="EU55" i="1"/>
  <c r="ES55" i="1"/>
  <c r="EQ55" i="1"/>
  <c r="EM55" i="1"/>
  <c r="EK55" i="1"/>
  <c r="EV54" i="1"/>
  <c r="ET54" i="1"/>
  <c r="ER54" i="1"/>
  <c r="EN54" i="1"/>
  <c r="EL54" i="1"/>
  <c r="EL53" i="1"/>
  <c r="EL52" i="1"/>
  <c r="EL51" i="1"/>
  <c r="EL50" i="1"/>
  <c r="EV49" i="1"/>
  <c r="ET49" i="1"/>
  <c r="ER49" i="1"/>
  <c r="EP49" i="1"/>
  <c r="EN49" i="1"/>
  <c r="EL49" i="1"/>
  <c r="EV48" i="1"/>
  <c r="ET48" i="1"/>
  <c r="ER48" i="1"/>
  <c r="EP48" i="1"/>
  <c r="EN48" i="1"/>
  <c r="EL48" i="1"/>
  <c r="EV47" i="1"/>
  <c r="ET47" i="1"/>
  <c r="ER47" i="1"/>
  <c r="EP47" i="1"/>
  <c r="EN47" i="1"/>
  <c r="EL47" i="1"/>
  <c r="EV46" i="1"/>
  <c r="ET46" i="1"/>
  <c r="ER46" i="1"/>
  <c r="EP46" i="1"/>
  <c r="EN46" i="1"/>
  <c r="EL46" i="1"/>
  <c r="EV45" i="1"/>
  <c r="ET45" i="1"/>
  <c r="ER45" i="1"/>
  <c r="EN45" i="1"/>
  <c r="EL45" i="1"/>
  <c r="EV44" i="1"/>
  <c r="ET44" i="1"/>
  <c r="ER44" i="1"/>
  <c r="EN44" i="1"/>
  <c r="EL44" i="1"/>
  <c r="EV43" i="1"/>
  <c r="ET43" i="1"/>
  <c r="ER43" i="1"/>
  <c r="EP43" i="1"/>
  <c r="EN43" i="1"/>
  <c r="EL43" i="1"/>
  <c r="EV42" i="1"/>
  <c r="ET42" i="1"/>
  <c r="ER42" i="1"/>
  <c r="EN42" i="1"/>
  <c r="EL42" i="1"/>
  <c r="EV41" i="1"/>
  <c r="ET41" i="1"/>
  <c r="ER41" i="1"/>
  <c r="EN41" i="1"/>
  <c r="EL41" i="1"/>
  <c r="EW27" i="1"/>
  <c r="ES26" i="1"/>
  <c r="EQ26" i="1"/>
  <c r="EV25" i="1"/>
  <c r="ET25" i="1"/>
  <c r="ER25" i="1"/>
  <c r="EN25" i="1"/>
  <c r="EL25" i="1"/>
  <c r="EL24" i="1"/>
  <c r="EL23" i="1"/>
  <c r="EL22" i="1"/>
  <c r="EL21" i="1"/>
  <c r="ET20" i="1"/>
  <c r="ER20" i="1"/>
  <c r="EL20" i="1"/>
  <c r="EV19" i="1"/>
  <c r="EU100" i="1"/>
  <c r="EV100" i="1" s="1"/>
  <c r="ET19" i="1"/>
  <c r="ER19" i="1"/>
  <c r="EP19" i="1"/>
  <c r="EO100" i="1"/>
  <c r="EP100" i="1" s="1"/>
  <c r="EN19" i="1"/>
  <c r="EM100" i="1"/>
  <c r="EN100" i="1" s="1"/>
  <c r="EL19" i="1"/>
  <c r="EV18" i="1"/>
  <c r="ET18" i="1"/>
  <c r="ER18" i="1"/>
  <c r="EP18" i="1"/>
  <c r="EN18" i="1"/>
  <c r="EL18" i="1"/>
  <c r="ET17" i="1"/>
  <c r="ER17" i="1"/>
  <c r="EL17" i="1"/>
  <c r="EV16" i="1"/>
  <c r="EU97" i="1"/>
  <c r="EV97" i="1" s="1"/>
  <c r="ET16" i="1"/>
  <c r="ER16" i="1"/>
  <c r="EN16" i="1"/>
  <c r="EL16" i="1"/>
  <c r="EV15" i="1"/>
  <c r="ET15" i="1"/>
  <c r="ER15" i="1"/>
  <c r="EN15" i="1"/>
  <c r="EL15" i="1"/>
  <c r="ET14" i="1"/>
  <c r="ER14" i="1"/>
  <c r="EP14" i="1"/>
  <c r="EN14" i="1"/>
  <c r="EM95" i="1"/>
  <c r="EN95" i="1" s="1"/>
  <c r="EL14" i="1"/>
  <c r="ET13" i="1"/>
  <c r="ER13" i="1"/>
  <c r="EN13" i="1"/>
  <c r="EL13" i="1"/>
  <c r="ET12" i="1"/>
  <c r="ER12" i="1"/>
  <c r="EN12" i="1"/>
  <c r="EL12" i="1"/>
  <c r="EG108" i="1"/>
  <c r="EE108" i="1"/>
  <c r="EC108" i="1"/>
  <c r="DY108" i="1"/>
  <c r="DW108" i="1"/>
  <c r="EF106" i="1"/>
  <c r="EG106" i="1" s="1"/>
  <c r="ED106" i="1"/>
  <c r="EE106" i="1" s="1"/>
  <c r="EB106" i="1"/>
  <c r="EC106" i="1" s="1"/>
  <c r="DX106" i="1"/>
  <c r="DY106" i="1" s="1"/>
  <c r="DV106" i="1"/>
  <c r="DW106" i="1" s="1"/>
  <c r="DV105" i="1"/>
  <c r="DW105" i="1" s="1"/>
  <c r="DV104" i="1"/>
  <c r="DW104" i="1" s="1"/>
  <c r="DV103" i="1"/>
  <c r="DW103" i="1" s="1"/>
  <c r="DV102" i="1"/>
  <c r="DW102" i="1" s="1"/>
  <c r="ED101" i="1"/>
  <c r="EE101" i="1" s="1"/>
  <c r="EB101" i="1"/>
  <c r="EC101" i="1" s="1"/>
  <c r="DV101" i="1"/>
  <c r="DW101" i="1" s="1"/>
  <c r="ED100" i="1"/>
  <c r="EE100" i="1" s="1"/>
  <c r="EB100" i="1"/>
  <c r="EC100" i="1" s="1"/>
  <c r="DZ100" i="1"/>
  <c r="EA100" i="1" s="1"/>
  <c r="DV100" i="1"/>
  <c r="DW100" i="1" s="1"/>
  <c r="EF99" i="1"/>
  <c r="EG99" i="1" s="1"/>
  <c r="ED99" i="1"/>
  <c r="EE99" i="1" s="1"/>
  <c r="EB99" i="1"/>
  <c r="EC99" i="1" s="1"/>
  <c r="DZ99" i="1"/>
  <c r="EA99" i="1" s="1"/>
  <c r="DX99" i="1"/>
  <c r="DY99" i="1" s="1"/>
  <c r="DV99" i="1"/>
  <c r="DW99" i="1" s="1"/>
  <c r="ED98" i="1"/>
  <c r="EE98" i="1" s="1"/>
  <c r="EB98" i="1"/>
  <c r="EC98" i="1" s="1"/>
  <c r="DV98" i="1"/>
  <c r="DW98" i="1" s="1"/>
  <c r="ED97" i="1"/>
  <c r="EE97" i="1" s="1"/>
  <c r="EB97" i="1"/>
  <c r="EC97" i="1" s="1"/>
  <c r="DX97" i="1"/>
  <c r="DY97" i="1" s="1"/>
  <c r="DV97" i="1"/>
  <c r="DW97" i="1" s="1"/>
  <c r="EF96" i="1"/>
  <c r="EG96" i="1" s="1"/>
  <c r="ED96" i="1"/>
  <c r="EE96" i="1" s="1"/>
  <c r="EB96" i="1"/>
  <c r="EC96" i="1" s="1"/>
  <c r="DX96" i="1"/>
  <c r="DY96" i="1" s="1"/>
  <c r="DV96" i="1"/>
  <c r="DW96" i="1" s="1"/>
  <c r="ED95" i="1"/>
  <c r="EE95" i="1" s="1"/>
  <c r="EB95" i="1"/>
  <c r="EC95" i="1" s="1"/>
  <c r="DZ95" i="1"/>
  <c r="EA95" i="1" s="1"/>
  <c r="DV95" i="1"/>
  <c r="DW95" i="1" s="1"/>
  <c r="ED94" i="1"/>
  <c r="EE94" i="1" s="1"/>
  <c r="EB94" i="1"/>
  <c r="EC94" i="1" s="1"/>
  <c r="DX94" i="1"/>
  <c r="DY94" i="1" s="1"/>
  <c r="DV94" i="1"/>
  <c r="DW94" i="1" s="1"/>
  <c r="ED93" i="1"/>
  <c r="EE93" i="1" s="1"/>
  <c r="EB93" i="1"/>
  <c r="EC93" i="1" s="1"/>
  <c r="DX93" i="1"/>
  <c r="DY93" i="1" s="1"/>
  <c r="DV93" i="1"/>
  <c r="DW93" i="1" s="1"/>
  <c r="EH85" i="1"/>
  <c r="EF84" i="1"/>
  <c r="ED84" i="1"/>
  <c r="EB84" i="1"/>
  <c r="DX84" i="1"/>
  <c r="DV84" i="1"/>
  <c r="EG83" i="1"/>
  <c r="EE83" i="1"/>
  <c r="EC83" i="1"/>
  <c r="HC83" i="1" s="1"/>
  <c r="HD83" i="1" s="1"/>
  <c r="DY83" i="1"/>
  <c r="DW83" i="1"/>
  <c r="DW82" i="1"/>
  <c r="DW81" i="1"/>
  <c r="DW80" i="1"/>
  <c r="DW79" i="1"/>
  <c r="EG78" i="1"/>
  <c r="EE78" i="1"/>
  <c r="EC78" i="1"/>
  <c r="HC78" i="1" s="1"/>
  <c r="HD78" i="1" s="1"/>
  <c r="EA78" i="1"/>
  <c r="DY78" i="1"/>
  <c r="DW78" i="1"/>
  <c r="EG77" i="1"/>
  <c r="EE77" i="1"/>
  <c r="EC77" i="1"/>
  <c r="EA77" i="1"/>
  <c r="DY77" i="1"/>
  <c r="DW77" i="1"/>
  <c r="EG76" i="1"/>
  <c r="EE76" i="1"/>
  <c r="EC76" i="1"/>
  <c r="HC76" i="1" s="1"/>
  <c r="HD76" i="1" s="1"/>
  <c r="EA76" i="1"/>
  <c r="DY76" i="1"/>
  <c r="DW76" i="1"/>
  <c r="EG75" i="1"/>
  <c r="EE75" i="1"/>
  <c r="EC75" i="1"/>
  <c r="HC75" i="1" s="1"/>
  <c r="HD75" i="1" s="1"/>
  <c r="EA75" i="1"/>
  <c r="DY75" i="1"/>
  <c r="DW75" i="1"/>
  <c r="EG74" i="1"/>
  <c r="EE74" i="1"/>
  <c r="EC74" i="1"/>
  <c r="DY74" i="1"/>
  <c r="DW74" i="1"/>
  <c r="EG73" i="1"/>
  <c r="EE73" i="1"/>
  <c r="EC73" i="1"/>
  <c r="DW73" i="1"/>
  <c r="EG72" i="1"/>
  <c r="EE72" i="1"/>
  <c r="EC72" i="1"/>
  <c r="EA72" i="1"/>
  <c r="DY72" i="1"/>
  <c r="DW72" i="1"/>
  <c r="EG71" i="1"/>
  <c r="EE71" i="1"/>
  <c r="EC71" i="1"/>
  <c r="HC71" i="1" s="1"/>
  <c r="HD71" i="1" s="1"/>
  <c r="DY71" i="1"/>
  <c r="DW71" i="1"/>
  <c r="EG70" i="1"/>
  <c r="EE70" i="1"/>
  <c r="EC70" i="1"/>
  <c r="EC84" i="1" s="1"/>
  <c r="EC86" i="1" s="1"/>
  <c r="DY70" i="1"/>
  <c r="DW70" i="1"/>
  <c r="EH56" i="1"/>
  <c r="EF55" i="1"/>
  <c r="ED55" i="1"/>
  <c r="EB55" i="1"/>
  <c r="DV55" i="1"/>
  <c r="EG54" i="1"/>
  <c r="EE54" i="1"/>
  <c r="EC54" i="1"/>
  <c r="HC54" i="1" s="1"/>
  <c r="DY54" i="1"/>
  <c r="DW54" i="1"/>
  <c r="DW53" i="1"/>
  <c r="DW52" i="1"/>
  <c r="DW51" i="1"/>
  <c r="DW50" i="1"/>
  <c r="EG49" i="1"/>
  <c r="EE49" i="1"/>
  <c r="EC49" i="1"/>
  <c r="EA49" i="1"/>
  <c r="DY49" i="1"/>
  <c r="DW49" i="1"/>
  <c r="EG48" i="1"/>
  <c r="EE48" i="1"/>
  <c r="EC48" i="1"/>
  <c r="EA48" i="1"/>
  <c r="DY48" i="1"/>
  <c r="DW48" i="1"/>
  <c r="EG47" i="1"/>
  <c r="EE47" i="1"/>
  <c r="EC47" i="1"/>
  <c r="EA47" i="1"/>
  <c r="DY47" i="1"/>
  <c r="DW47" i="1"/>
  <c r="EG46" i="1"/>
  <c r="EE46" i="1"/>
  <c r="EC46" i="1"/>
  <c r="EA46" i="1"/>
  <c r="DY46" i="1"/>
  <c r="DW46" i="1"/>
  <c r="EG45" i="1"/>
  <c r="EE45" i="1"/>
  <c r="EC45" i="1"/>
  <c r="DY45" i="1"/>
  <c r="DW45" i="1"/>
  <c r="EG44" i="1"/>
  <c r="EE44" i="1"/>
  <c r="EC44" i="1"/>
  <c r="DY44" i="1"/>
  <c r="DW44" i="1"/>
  <c r="EG43" i="1"/>
  <c r="EE43" i="1"/>
  <c r="EC43" i="1"/>
  <c r="EA43" i="1"/>
  <c r="DY43" i="1"/>
  <c r="DW43" i="1"/>
  <c r="EG42" i="1"/>
  <c r="EE42" i="1"/>
  <c r="EC42" i="1"/>
  <c r="DY42" i="1"/>
  <c r="DW42" i="1"/>
  <c r="EG41" i="1"/>
  <c r="EE41" i="1"/>
  <c r="EC41" i="1"/>
  <c r="EC55" i="1" s="1"/>
  <c r="EC57" i="1" s="1"/>
  <c r="DY41" i="1"/>
  <c r="DW41" i="1"/>
  <c r="EH27" i="1"/>
  <c r="ED26" i="1"/>
  <c r="EB26" i="1"/>
  <c r="DV26" i="1"/>
  <c r="EG25" i="1"/>
  <c r="EE25" i="1"/>
  <c r="EC25" i="1"/>
  <c r="DY25" i="1"/>
  <c r="DW25" i="1"/>
  <c r="LQ25" i="1" s="1"/>
  <c r="DW24" i="1"/>
  <c r="DW23" i="1"/>
  <c r="DW22" i="1"/>
  <c r="DW21" i="1"/>
  <c r="EF101" i="1"/>
  <c r="EG101" i="1" s="1"/>
  <c r="EE20" i="1"/>
  <c r="LY20" i="1" s="1"/>
  <c r="EC20" i="1"/>
  <c r="EA20" i="1"/>
  <c r="DX101" i="1"/>
  <c r="DY101" i="1" s="1"/>
  <c r="DW20" i="1"/>
  <c r="EG19" i="1"/>
  <c r="EF100" i="1"/>
  <c r="EG100" i="1" s="1"/>
  <c r="EE19" i="1"/>
  <c r="EC19" i="1"/>
  <c r="EA19" i="1"/>
  <c r="DY19" i="1"/>
  <c r="DX100" i="1"/>
  <c r="DY100" i="1" s="1"/>
  <c r="DW19" i="1"/>
  <c r="EG18" i="1"/>
  <c r="EE18" i="1"/>
  <c r="LY18" i="1" s="1"/>
  <c r="EC18" i="1"/>
  <c r="EA18" i="1"/>
  <c r="DY18" i="1"/>
  <c r="DW18" i="1"/>
  <c r="EF98" i="1"/>
  <c r="EG98" i="1" s="1"/>
  <c r="EE17" i="1"/>
  <c r="LY17" i="1" s="1"/>
  <c r="EC17" i="1"/>
  <c r="EA17" i="1"/>
  <c r="DX98" i="1"/>
  <c r="DY98" i="1" s="1"/>
  <c r="DW17" i="1"/>
  <c r="EG16" i="1"/>
  <c r="EF97" i="1"/>
  <c r="EG97" i="1" s="1"/>
  <c r="EE16" i="1"/>
  <c r="LY16" i="1" s="1"/>
  <c r="EC16" i="1"/>
  <c r="HC16" i="1" s="1"/>
  <c r="HD16" i="1" s="1"/>
  <c r="DY16" i="1"/>
  <c r="DW16" i="1"/>
  <c r="LQ16" i="1" s="1"/>
  <c r="EG15" i="1"/>
  <c r="EE15" i="1"/>
  <c r="LY15" i="1" s="1"/>
  <c r="EC15" i="1"/>
  <c r="DY15" i="1"/>
  <c r="DW15" i="1"/>
  <c r="LQ15" i="1" s="1"/>
  <c r="EF95" i="1"/>
  <c r="EG95" i="1" s="1"/>
  <c r="EE14" i="1"/>
  <c r="LY14" i="1" s="1"/>
  <c r="EC14" i="1"/>
  <c r="HC14" i="1" s="1"/>
  <c r="EA14" i="1"/>
  <c r="DY14" i="1"/>
  <c r="DX95" i="1"/>
  <c r="DY95" i="1" s="1"/>
  <c r="DW14" i="1"/>
  <c r="EF94" i="1"/>
  <c r="EG94" i="1" s="1"/>
  <c r="EE13" i="1"/>
  <c r="LY13" i="1" s="1"/>
  <c r="EC13" i="1"/>
  <c r="DY13" i="1"/>
  <c r="DW13" i="1"/>
  <c r="EF26" i="1"/>
  <c r="EE12" i="1"/>
  <c r="EC12" i="1"/>
  <c r="DY12" i="1"/>
  <c r="DW12" i="1"/>
  <c r="LQ12" i="1" s="1"/>
  <c r="KY28" i="1" l="1"/>
  <c r="LJ86" i="1"/>
  <c r="KX89" i="1" s="1"/>
  <c r="LW86" i="1"/>
  <c r="LU13" i="1"/>
  <c r="LE26" i="1"/>
  <c r="LJ26" i="1" s="1"/>
  <c r="KU107" i="1"/>
  <c r="KU109" i="1" s="1"/>
  <c r="KI112" i="1" s="1"/>
  <c r="KT113" i="1"/>
  <c r="KP115" i="1" s="1"/>
  <c r="KP116" i="1" s="1"/>
  <c r="LT101" i="1"/>
  <c r="LU16" i="1"/>
  <c r="LT97" i="1"/>
  <c r="LU15" i="1"/>
  <c r="LT96" i="1"/>
  <c r="LU14" i="1"/>
  <c r="LU18" i="1"/>
  <c r="LT99" i="1"/>
  <c r="KU84" i="1"/>
  <c r="KU86" i="1" s="1"/>
  <c r="KI89" i="1" s="1"/>
  <c r="KF107" i="1"/>
  <c r="KF109" i="1" s="1"/>
  <c r="JT112" i="1" s="1"/>
  <c r="LH107" i="1"/>
  <c r="IE115" i="1"/>
  <c r="LI107" i="1"/>
  <c r="LI113" i="1" s="1"/>
  <c r="LG107" i="1"/>
  <c r="LG113" i="1" s="1"/>
  <c r="LF107" i="1"/>
  <c r="LD107" i="1"/>
  <c r="LY12" i="1"/>
  <c r="LX93" i="1"/>
  <c r="HD54" i="1"/>
  <c r="DW55" i="1"/>
  <c r="DW57" i="1" s="1"/>
  <c r="HC18" i="1"/>
  <c r="LP96" i="1"/>
  <c r="LQ96" i="1" s="1"/>
  <c r="LX101" i="1"/>
  <c r="LY101" i="1" s="1"/>
  <c r="LY108" i="1"/>
  <c r="LI108" i="1"/>
  <c r="EC26" i="1"/>
  <c r="EC28" i="1" s="1"/>
  <c r="HC19" i="1"/>
  <c r="HD19" i="1" s="1"/>
  <c r="HC25" i="1"/>
  <c r="HD25" i="1" s="1"/>
  <c r="HC45" i="1"/>
  <c r="HD45" i="1" s="1"/>
  <c r="HC46" i="1"/>
  <c r="HD46" i="1" s="1"/>
  <c r="HC48" i="1"/>
  <c r="HD48" i="1" s="1"/>
  <c r="HC72" i="1"/>
  <c r="HD72" i="1" s="1"/>
  <c r="HC73" i="1"/>
  <c r="HD73" i="1" s="1"/>
  <c r="ER26" i="1"/>
  <c r="ER28" i="1" s="1"/>
  <c r="HC20" i="1"/>
  <c r="HD20" i="1" s="1"/>
  <c r="FJ84" i="1"/>
  <c r="FV26" i="1"/>
  <c r="FV28" i="1" s="1"/>
  <c r="FV55" i="1"/>
  <c r="FV57" i="1" s="1"/>
  <c r="FX55" i="1"/>
  <c r="FX57" i="1" s="1"/>
  <c r="FR84" i="1"/>
  <c r="FR86" i="1" s="1"/>
  <c r="FX84" i="1"/>
  <c r="FX86" i="1" s="1"/>
  <c r="GS93" i="1"/>
  <c r="LP93" i="1"/>
  <c r="LE107" i="1"/>
  <c r="LE113" i="1" s="1"/>
  <c r="KX95" i="1"/>
  <c r="KZ95" i="1"/>
  <c r="LQ93" i="1"/>
  <c r="LY93" i="1"/>
  <c r="KA115" i="1"/>
  <c r="KA116" i="1" s="1"/>
  <c r="JK115" i="1"/>
  <c r="JK116" i="1" s="1"/>
  <c r="IU115" i="1"/>
  <c r="IU116" i="1" s="1"/>
  <c r="GY93" i="1"/>
  <c r="GZ93" i="1" s="1"/>
  <c r="GK26" i="1"/>
  <c r="GK28" i="1" s="1"/>
  <c r="FV84" i="1"/>
  <c r="FV86" i="1" s="1"/>
  <c r="ER84" i="1"/>
  <c r="ER86" i="1" s="1"/>
  <c r="FG55" i="1"/>
  <c r="FG57" i="1" s="1"/>
  <c r="FK73" i="1"/>
  <c r="HC74" i="1"/>
  <c r="HD74" i="1" s="1"/>
  <c r="GN84" i="1"/>
  <c r="GN95" i="1"/>
  <c r="GO95" i="1" s="1"/>
  <c r="GO72" i="1"/>
  <c r="GO84" i="1" s="1"/>
  <c r="GO86" i="1" s="1"/>
  <c r="GV17" i="1"/>
  <c r="GO55" i="1"/>
  <c r="GG55" i="1"/>
  <c r="GG57" i="1" s="1"/>
  <c r="FR55" i="1"/>
  <c r="FR57" i="1" s="1"/>
  <c r="FZ55" i="1"/>
  <c r="HC93" i="1"/>
  <c r="FK26" i="1"/>
  <c r="FK28" i="1" s="1"/>
  <c r="FC55" i="1"/>
  <c r="FC57" i="1" s="1"/>
  <c r="EN55" i="1"/>
  <c r="EN57" i="1" s="1"/>
  <c r="EV55" i="1"/>
  <c r="EV57" i="1" s="1"/>
  <c r="EG55" i="1"/>
  <c r="EG57" i="1" s="1"/>
  <c r="DY55" i="1"/>
  <c r="DY57" i="1" s="1"/>
  <c r="GU55" i="1"/>
  <c r="GG84" i="1"/>
  <c r="GG86" i="1" s="1"/>
  <c r="EN84" i="1"/>
  <c r="EN86" i="1" s="1"/>
  <c r="GU84" i="1"/>
  <c r="EG84" i="1"/>
  <c r="EG86" i="1" s="1"/>
  <c r="DY84" i="1"/>
  <c r="DY86" i="1" s="1"/>
  <c r="HC77" i="1"/>
  <c r="FI84" i="1"/>
  <c r="FI86" i="1" s="1"/>
  <c r="ET84" i="1"/>
  <c r="ET86" i="1" s="1"/>
  <c r="EL84" i="1"/>
  <c r="EL86" i="1" s="1"/>
  <c r="GS84" i="1"/>
  <c r="DW84" i="1"/>
  <c r="DW86" i="1" s="1"/>
  <c r="GM55" i="1"/>
  <c r="GM57" i="1" s="1"/>
  <c r="HC49" i="1"/>
  <c r="HC47" i="1"/>
  <c r="HC44" i="1"/>
  <c r="HD44" i="1" s="1"/>
  <c r="FI55" i="1"/>
  <c r="FI57" i="1" s="1"/>
  <c r="HD43" i="1"/>
  <c r="HC42" i="1"/>
  <c r="HA55" i="1"/>
  <c r="ET55" i="1"/>
  <c r="ET57" i="1" s="1"/>
  <c r="EE55" i="1"/>
  <c r="EE57" i="1" s="1"/>
  <c r="GM26" i="1"/>
  <c r="GM28" i="1" s="1"/>
  <c r="HC17" i="1"/>
  <c r="FI107" i="1"/>
  <c r="FI113" i="1" s="1"/>
  <c r="HC15" i="1"/>
  <c r="HD15" i="1" s="1"/>
  <c r="FI26" i="1"/>
  <c r="FI28" i="1" s="1"/>
  <c r="EL26" i="1"/>
  <c r="EL28" i="1" s="1"/>
  <c r="ET26" i="1"/>
  <c r="ET28" i="1" s="1"/>
  <c r="GM84" i="1"/>
  <c r="GM86" i="1" s="1"/>
  <c r="GK55" i="1"/>
  <c r="GK57" i="1" s="1"/>
  <c r="GE55" i="1"/>
  <c r="GE57" i="1" s="1"/>
  <c r="GP108" i="1"/>
  <c r="GN94" i="1"/>
  <c r="GO94" i="1" s="1"/>
  <c r="GE107" i="1"/>
  <c r="GE109" i="1" s="1"/>
  <c r="FZ84" i="1"/>
  <c r="FZ86" i="1" s="1"/>
  <c r="FU107" i="1"/>
  <c r="FP55" i="1"/>
  <c r="FP57" i="1" s="1"/>
  <c r="GA108" i="1"/>
  <c r="FX26" i="1"/>
  <c r="FX28" i="1" s="1"/>
  <c r="FW107" i="1"/>
  <c r="FP26" i="1"/>
  <c r="FP28" i="1" s="1"/>
  <c r="FO107" i="1"/>
  <c r="FC84" i="1"/>
  <c r="FC86" i="1" s="1"/>
  <c r="FA55" i="1"/>
  <c r="FA57" i="1" s="1"/>
  <c r="GT108" i="1"/>
  <c r="FL108" i="1"/>
  <c r="FA26" i="1"/>
  <c r="FA28" i="1" s="1"/>
  <c r="GY26" i="1"/>
  <c r="ER55" i="1"/>
  <c r="ER57" i="1" s="1"/>
  <c r="GY55" i="1"/>
  <c r="EL107" i="1"/>
  <c r="EL109" i="1" s="1"/>
  <c r="EL55" i="1"/>
  <c r="EL57" i="1" s="1"/>
  <c r="EK107" i="1"/>
  <c r="EW108" i="1"/>
  <c r="EV84" i="1"/>
  <c r="EV86" i="1" s="1"/>
  <c r="ET107" i="1"/>
  <c r="ET109" i="1" s="1"/>
  <c r="ES107" i="1"/>
  <c r="HA84" i="1"/>
  <c r="ER107" i="1"/>
  <c r="ER109" i="1" s="1"/>
  <c r="EQ107" i="1"/>
  <c r="HE85" i="1"/>
  <c r="EE84" i="1"/>
  <c r="EE86" i="1" s="1"/>
  <c r="GY84" i="1"/>
  <c r="HE56" i="1"/>
  <c r="EH108" i="1"/>
  <c r="HE27" i="1"/>
  <c r="HC55" i="1"/>
  <c r="EC107" i="1"/>
  <c r="EC113" i="1" s="1"/>
  <c r="DW107" i="1"/>
  <c r="DW113" i="1" s="1"/>
  <c r="GS55" i="1"/>
  <c r="EE26" i="1"/>
  <c r="EE28" i="1" s="1"/>
  <c r="HB26" i="1"/>
  <c r="HB28" i="1" s="1"/>
  <c r="HD14" i="1"/>
  <c r="GZ14" i="1"/>
  <c r="GU93" i="1"/>
  <c r="DW26" i="1"/>
  <c r="DW28" i="1" s="1"/>
  <c r="GS26" i="1"/>
  <c r="GT70" i="1"/>
  <c r="GT84" i="1" s="1"/>
  <c r="GV70" i="1"/>
  <c r="GV84" i="1" s="1"/>
  <c r="GV86" i="1" s="1"/>
  <c r="GZ70" i="1"/>
  <c r="GZ84" i="1" s="1"/>
  <c r="GZ86" i="1" s="1"/>
  <c r="HB70" i="1"/>
  <c r="HB84" i="1" s="1"/>
  <c r="HB86" i="1" s="1"/>
  <c r="HD70" i="1"/>
  <c r="GT41" i="1"/>
  <c r="GT55" i="1" s="1"/>
  <c r="GV41" i="1"/>
  <c r="GV55" i="1" s="1"/>
  <c r="GV57" i="1" s="1"/>
  <c r="GZ41" i="1"/>
  <c r="GZ55" i="1" s="1"/>
  <c r="GZ57" i="1" s="1"/>
  <c r="HB41" i="1"/>
  <c r="HB55" i="1" s="1"/>
  <c r="HB57" i="1" s="1"/>
  <c r="HD41" i="1"/>
  <c r="GV26" i="1"/>
  <c r="GV28" i="1" s="1"/>
  <c r="GU26" i="1"/>
  <c r="HA26" i="1"/>
  <c r="GU94" i="1"/>
  <c r="GV94" i="1" s="1"/>
  <c r="HA94" i="1"/>
  <c r="HB94" i="1" s="1"/>
  <c r="GS95" i="1"/>
  <c r="GT95" i="1" s="1"/>
  <c r="GW95" i="1"/>
  <c r="GX95" i="1" s="1"/>
  <c r="HA95" i="1"/>
  <c r="HB95" i="1" s="1"/>
  <c r="GS96" i="1"/>
  <c r="GT96" i="1" s="1"/>
  <c r="GY96" i="1"/>
  <c r="GZ96" i="1" s="1"/>
  <c r="GU97" i="1"/>
  <c r="GV97" i="1" s="1"/>
  <c r="GT12" i="1"/>
  <c r="GT26" i="1" s="1"/>
  <c r="GZ12" i="1"/>
  <c r="HD12" i="1"/>
  <c r="HA93" i="1"/>
  <c r="HB93" i="1" s="1"/>
  <c r="GS94" i="1"/>
  <c r="GT94" i="1" s="1"/>
  <c r="GY94" i="1"/>
  <c r="GZ94" i="1" s="1"/>
  <c r="GU95" i="1"/>
  <c r="GV95" i="1" s="1"/>
  <c r="GY95" i="1"/>
  <c r="GZ95" i="1" s="1"/>
  <c r="GU96" i="1"/>
  <c r="GV96" i="1" s="1"/>
  <c r="HA96" i="1"/>
  <c r="HB96" i="1" s="1"/>
  <c r="GS97" i="1"/>
  <c r="GT97" i="1" s="1"/>
  <c r="GY97" i="1"/>
  <c r="GZ97" i="1" s="1"/>
  <c r="HA97" i="1"/>
  <c r="HB97" i="1" s="1"/>
  <c r="GS98" i="1"/>
  <c r="GT98" i="1" s="1"/>
  <c r="GU98" i="1"/>
  <c r="GV98" i="1" s="1"/>
  <c r="GW98" i="1"/>
  <c r="GX98" i="1" s="1"/>
  <c r="GY98" i="1"/>
  <c r="GZ98" i="1" s="1"/>
  <c r="HA98" i="1"/>
  <c r="HB98" i="1" s="1"/>
  <c r="GS99" i="1"/>
  <c r="GT99" i="1" s="1"/>
  <c r="GU99" i="1"/>
  <c r="GV99" i="1" s="1"/>
  <c r="GW99" i="1"/>
  <c r="GX99" i="1" s="1"/>
  <c r="GY99" i="1"/>
  <c r="GZ99" i="1" s="1"/>
  <c r="HA99" i="1"/>
  <c r="HB99" i="1" s="1"/>
  <c r="HC99" i="1"/>
  <c r="HD99" i="1" s="1"/>
  <c r="GS100" i="1"/>
  <c r="GT100" i="1" s="1"/>
  <c r="GU100" i="1"/>
  <c r="GV100" i="1" s="1"/>
  <c r="GW100" i="1"/>
  <c r="GX100" i="1" s="1"/>
  <c r="GY100" i="1"/>
  <c r="GZ100" i="1" s="1"/>
  <c r="HA100" i="1"/>
  <c r="HB100" i="1" s="1"/>
  <c r="HC100" i="1"/>
  <c r="HD100" i="1" s="1"/>
  <c r="GS101" i="1"/>
  <c r="GT101" i="1" s="1"/>
  <c r="GU101" i="1"/>
  <c r="GV101" i="1" s="1"/>
  <c r="GW101" i="1"/>
  <c r="GX101" i="1" s="1"/>
  <c r="GY101" i="1"/>
  <c r="GZ101" i="1" s="1"/>
  <c r="HA101" i="1"/>
  <c r="HB101" i="1" s="1"/>
  <c r="GS102" i="1"/>
  <c r="GT102" i="1" s="1"/>
  <c r="GS103" i="1"/>
  <c r="GT103" i="1" s="1"/>
  <c r="GS104" i="1"/>
  <c r="GT104" i="1" s="1"/>
  <c r="GS105" i="1"/>
  <c r="GT105" i="1" s="1"/>
  <c r="GS106" i="1"/>
  <c r="GT106" i="1" s="1"/>
  <c r="GU106" i="1"/>
  <c r="GV106" i="1" s="1"/>
  <c r="HA106" i="1"/>
  <c r="HB106" i="1" s="1"/>
  <c r="GV108" i="1"/>
  <c r="HB108" i="1"/>
  <c r="GY106" i="1"/>
  <c r="GZ106" i="1" s="1"/>
  <c r="HC106" i="1"/>
  <c r="HD106" i="1" s="1"/>
  <c r="GZ108" i="1"/>
  <c r="HD108" i="1"/>
  <c r="GO57" i="1"/>
  <c r="GK113" i="1"/>
  <c r="GK109" i="1"/>
  <c r="GN93" i="1"/>
  <c r="GH98" i="1"/>
  <c r="GI98" i="1" s="1"/>
  <c r="GH101" i="1"/>
  <c r="GI101" i="1" s="1"/>
  <c r="GF107" i="1"/>
  <c r="GL107" i="1"/>
  <c r="GO12" i="1"/>
  <c r="GO13" i="1"/>
  <c r="GO14" i="1"/>
  <c r="GG17" i="1"/>
  <c r="GO17" i="1"/>
  <c r="GG20" i="1"/>
  <c r="GO20" i="1"/>
  <c r="GF26" i="1"/>
  <c r="GM107" i="1"/>
  <c r="GD107" i="1"/>
  <c r="GJ107" i="1"/>
  <c r="FY107" i="1"/>
  <c r="FZ93" i="1"/>
  <c r="FZ107" i="1" s="1"/>
  <c r="FR14" i="1"/>
  <c r="FZ16" i="1"/>
  <c r="FR19" i="1"/>
  <c r="FT19" i="1"/>
  <c r="FZ19" i="1"/>
  <c r="FZ26" i="1" s="1"/>
  <c r="FY26" i="1"/>
  <c r="FQ107" i="1"/>
  <c r="FQ26" i="1"/>
  <c r="FZ57" i="1"/>
  <c r="FP93" i="1"/>
  <c r="FP107" i="1" s="1"/>
  <c r="FR93" i="1"/>
  <c r="FR107" i="1" s="1"/>
  <c r="FV93" i="1"/>
  <c r="FV107" i="1" s="1"/>
  <c r="FX93" i="1"/>
  <c r="FX107" i="1" s="1"/>
  <c r="FK57" i="1"/>
  <c r="FK93" i="1"/>
  <c r="FB26" i="1"/>
  <c r="FJ26" i="1"/>
  <c r="FB95" i="1"/>
  <c r="FC95" i="1" s="1"/>
  <c r="FJ97" i="1"/>
  <c r="FK97" i="1" s="1"/>
  <c r="FB100" i="1"/>
  <c r="FC100" i="1" s="1"/>
  <c r="FJ100" i="1"/>
  <c r="FK100" i="1" s="1"/>
  <c r="EZ107" i="1"/>
  <c r="FF107" i="1"/>
  <c r="FE19" i="1"/>
  <c r="FC26" i="1" s="1"/>
  <c r="FA84" i="1"/>
  <c r="FA86" i="1" s="1"/>
  <c r="FG84" i="1"/>
  <c r="FG86" i="1" s="1"/>
  <c r="FK84" i="1"/>
  <c r="FA107" i="1"/>
  <c r="FG107" i="1"/>
  <c r="FB107" i="1"/>
  <c r="FH107" i="1"/>
  <c r="EU94" i="1"/>
  <c r="EV94" i="1" s="1"/>
  <c r="EV13" i="1"/>
  <c r="EM98" i="1"/>
  <c r="EN98" i="1" s="1"/>
  <c r="EN17" i="1"/>
  <c r="EU98" i="1"/>
  <c r="EV98" i="1" s="1"/>
  <c r="EV17" i="1"/>
  <c r="EO101" i="1"/>
  <c r="EP101" i="1" s="1"/>
  <c r="EP20" i="1"/>
  <c r="EU93" i="1"/>
  <c r="EU26" i="1"/>
  <c r="EV12" i="1"/>
  <c r="EU95" i="1"/>
  <c r="EV95" i="1" s="1"/>
  <c r="EV14" i="1"/>
  <c r="EO98" i="1"/>
  <c r="EP98" i="1" s="1"/>
  <c r="EP17" i="1"/>
  <c r="EM101" i="1"/>
  <c r="EN101" i="1" s="1"/>
  <c r="EN20" i="1"/>
  <c r="EU101" i="1"/>
  <c r="EV101" i="1" s="1"/>
  <c r="EV20" i="1"/>
  <c r="ET113" i="1"/>
  <c r="EM26" i="1"/>
  <c r="EH84" i="1"/>
  <c r="EH86" i="1" s="1"/>
  <c r="DV89" i="1" s="1"/>
  <c r="EF93" i="1"/>
  <c r="DZ98" i="1"/>
  <c r="EA98" i="1" s="1"/>
  <c r="DZ101" i="1"/>
  <c r="EA101" i="1" s="1"/>
  <c r="DX107" i="1"/>
  <c r="ED107" i="1"/>
  <c r="EG12" i="1"/>
  <c r="EG13" i="1"/>
  <c r="EG14" i="1"/>
  <c r="DY17" i="1"/>
  <c r="EG17" i="1"/>
  <c r="DY20" i="1"/>
  <c r="DY26" i="1" s="1"/>
  <c r="EG20" i="1"/>
  <c r="EE107" i="1"/>
  <c r="DV107" i="1"/>
  <c r="EB107" i="1"/>
  <c r="HC95" i="1" l="1"/>
  <c r="HD95" i="1" s="1"/>
  <c r="KX31" i="1"/>
  <c r="LE28" i="1"/>
  <c r="LI109" i="1"/>
  <c r="LE109" i="1"/>
  <c r="KY95" i="1"/>
  <c r="KY107" i="1" s="1"/>
  <c r="KX107" i="1"/>
  <c r="HD18" i="1"/>
  <c r="EH55" i="1"/>
  <c r="EH57" i="1" s="1"/>
  <c r="DV60" i="1" s="1"/>
  <c r="HS73" i="1"/>
  <c r="HT73" i="1" s="1"/>
  <c r="LA95" i="1"/>
  <c r="LA107" i="1" s="1"/>
  <c r="KZ107" i="1"/>
  <c r="GA84" i="1"/>
  <c r="GA86" i="1" s="1"/>
  <c r="FO89" i="1" s="1"/>
  <c r="EC109" i="1"/>
  <c r="GP55" i="1"/>
  <c r="GP57" i="1" s="1"/>
  <c r="GD60" i="1" s="1"/>
  <c r="ER113" i="1"/>
  <c r="HC97" i="1"/>
  <c r="HD97" i="1" s="1"/>
  <c r="GP84" i="1"/>
  <c r="GP86" i="1" s="1"/>
  <c r="GD89" i="1" s="1"/>
  <c r="FC107" i="1"/>
  <c r="FC109" i="1" s="1"/>
  <c r="EW84" i="1"/>
  <c r="EW86" i="1" s="1"/>
  <c r="EK89" i="1" s="1"/>
  <c r="HD77" i="1"/>
  <c r="HD84" i="1" s="1"/>
  <c r="HD86" i="1" s="1"/>
  <c r="HC84" i="1"/>
  <c r="GE113" i="1"/>
  <c r="HD49" i="1"/>
  <c r="HC101" i="1"/>
  <c r="HD101" i="1" s="1"/>
  <c r="HD47" i="1"/>
  <c r="FL55" i="1"/>
  <c r="FL57" i="1" s="1"/>
  <c r="EZ60" i="1" s="1"/>
  <c r="HC96" i="1"/>
  <c r="HD96" i="1" s="1"/>
  <c r="HD42" i="1"/>
  <c r="HD55" i="1" s="1"/>
  <c r="HD57" i="1" s="1"/>
  <c r="HC94" i="1"/>
  <c r="HD94" i="1" s="1"/>
  <c r="EW55" i="1"/>
  <c r="EW57" i="1" s="1"/>
  <c r="EK60" i="1" s="1"/>
  <c r="FI109" i="1"/>
  <c r="HD17" i="1"/>
  <c r="HD26" i="1" s="1"/>
  <c r="HD28" i="1" s="1"/>
  <c r="HC98" i="1"/>
  <c r="HD98" i="1" s="1"/>
  <c r="HC26" i="1"/>
  <c r="EL113" i="1"/>
  <c r="DW109" i="1"/>
  <c r="GG107" i="1"/>
  <c r="GG113" i="1" s="1"/>
  <c r="GG26" i="1"/>
  <c r="GG28" i="1" s="1"/>
  <c r="GA55" i="1"/>
  <c r="GA57" i="1" s="1"/>
  <c r="FO60" i="1" s="1"/>
  <c r="FR26" i="1"/>
  <c r="FR28" i="1" s="1"/>
  <c r="EN107" i="1"/>
  <c r="EN113" i="1" s="1"/>
  <c r="EN26" i="1"/>
  <c r="EN28" i="1" s="1"/>
  <c r="ER114" i="1"/>
  <c r="DY107" i="1"/>
  <c r="DY113" i="1" s="1"/>
  <c r="HE108" i="1"/>
  <c r="GZ26" i="1"/>
  <c r="GZ28" i="1" s="1"/>
  <c r="DY28" i="1"/>
  <c r="GT28" i="1"/>
  <c r="GT86" i="1"/>
  <c r="GT57" i="1"/>
  <c r="HB107" i="1"/>
  <c r="HA107" i="1"/>
  <c r="HD93" i="1"/>
  <c r="GT93" i="1"/>
  <c r="GT107" i="1" s="1"/>
  <c r="GS107" i="1"/>
  <c r="GV93" i="1"/>
  <c r="GV107" i="1" s="1"/>
  <c r="GU107" i="1"/>
  <c r="GZ107" i="1"/>
  <c r="GY107" i="1"/>
  <c r="GM113" i="1"/>
  <c r="GM109" i="1"/>
  <c r="GO93" i="1"/>
  <c r="GO107" i="1" s="1"/>
  <c r="GN107" i="1"/>
  <c r="GO26" i="1"/>
  <c r="FX113" i="1"/>
  <c r="FX109" i="1"/>
  <c r="FR113" i="1"/>
  <c r="FR109" i="1"/>
  <c r="FV113" i="1"/>
  <c r="FV109" i="1"/>
  <c r="FP113" i="1"/>
  <c r="FV114" i="1" s="1"/>
  <c r="FP109" i="1"/>
  <c r="FZ28" i="1"/>
  <c r="GA107" i="1"/>
  <c r="GA109" i="1" s="1"/>
  <c r="FO112" i="1" s="1"/>
  <c r="FZ113" i="1"/>
  <c r="FZ109" i="1"/>
  <c r="FC28" i="1"/>
  <c r="FL26" i="1"/>
  <c r="FL28" i="1" s="1"/>
  <c r="EZ31" i="1" s="1"/>
  <c r="FG113" i="1"/>
  <c r="FG109" i="1"/>
  <c r="FK86" i="1"/>
  <c r="FL84" i="1"/>
  <c r="FL86" i="1" s="1"/>
  <c r="EZ89" i="1" s="1"/>
  <c r="FC113" i="1"/>
  <c r="FK107" i="1"/>
  <c r="FA113" i="1"/>
  <c r="FG114" i="1" s="1"/>
  <c r="FA109" i="1"/>
  <c r="FJ107" i="1"/>
  <c r="EV26" i="1"/>
  <c r="EU107" i="1"/>
  <c r="EV93" i="1"/>
  <c r="EV107" i="1" s="1"/>
  <c r="EM107" i="1"/>
  <c r="EE113" i="1"/>
  <c r="EE109" i="1"/>
  <c r="EG93" i="1"/>
  <c r="EG107" i="1" s="1"/>
  <c r="EF107" i="1"/>
  <c r="EC114" i="1"/>
  <c r="EG26" i="1"/>
  <c r="CV20" i="1"/>
  <c r="CT20" i="1"/>
  <c r="DI20" i="1" s="1"/>
  <c r="DI19" i="1"/>
  <c r="CT98" i="1"/>
  <c r="CU98" i="1" s="1"/>
  <c r="CT14" i="1"/>
  <c r="DB17" i="1"/>
  <c r="DB98" i="1" s="1"/>
  <c r="DC98" i="1" s="1"/>
  <c r="DB20" i="1"/>
  <c r="DB19" i="1"/>
  <c r="DB100" i="1" s="1"/>
  <c r="DC100" i="1" s="1"/>
  <c r="DB16" i="1"/>
  <c r="DC16" i="1" s="1"/>
  <c r="DB14" i="1"/>
  <c r="DB13" i="1"/>
  <c r="DQ13" i="1" s="1"/>
  <c r="DB12" i="1"/>
  <c r="CM20" i="1"/>
  <c r="CM101" i="1" s="1"/>
  <c r="CN101" i="1" s="1"/>
  <c r="CM18" i="1"/>
  <c r="CM17" i="1"/>
  <c r="CM98" i="1" s="1"/>
  <c r="CN98" i="1" s="1"/>
  <c r="CM16" i="1"/>
  <c r="CM15" i="1"/>
  <c r="CN15" i="1" s="1"/>
  <c r="CM13" i="1"/>
  <c r="CM12" i="1"/>
  <c r="BW19" i="1"/>
  <c r="BW18" i="1"/>
  <c r="BX18" i="1" s="1"/>
  <c r="BW17" i="1"/>
  <c r="BW16" i="1"/>
  <c r="BW14" i="1"/>
  <c r="BX14" i="1" s="1"/>
  <c r="BQ20" i="1"/>
  <c r="BQ18" i="1"/>
  <c r="BQ17" i="1"/>
  <c r="DK17" i="1" s="1"/>
  <c r="BO20" i="1"/>
  <c r="BO18" i="1"/>
  <c r="BP18" i="1" s="1"/>
  <c r="BO17" i="1"/>
  <c r="BO98" i="1" s="1"/>
  <c r="BP98" i="1" s="1"/>
  <c r="BO16" i="1"/>
  <c r="BO97" i="1" s="1"/>
  <c r="BP97" i="1" s="1"/>
  <c r="BO15" i="1"/>
  <c r="BO14" i="1"/>
  <c r="DI14" i="1" s="1"/>
  <c r="AP85" i="1"/>
  <c r="AP56" i="1"/>
  <c r="DP56" i="1" s="1"/>
  <c r="HR56" i="1" s="1"/>
  <c r="AH56" i="1"/>
  <c r="AH85" i="1"/>
  <c r="AH108" i="1" s="1"/>
  <c r="DR85" i="1"/>
  <c r="HT85" i="1" s="1"/>
  <c r="DP85" i="1"/>
  <c r="HR85" i="1" s="1"/>
  <c r="DN85" i="1"/>
  <c r="HP85" i="1" s="1"/>
  <c r="DJ85" i="1"/>
  <c r="HL85" i="1" s="1"/>
  <c r="DQ83" i="1"/>
  <c r="DO83" i="1"/>
  <c r="DM83" i="1"/>
  <c r="DI83" i="1"/>
  <c r="DH83" i="1"/>
  <c r="DG83" i="1"/>
  <c r="HI83" i="1" s="1"/>
  <c r="HJ83" i="1" s="1"/>
  <c r="DQ82" i="1"/>
  <c r="DO82" i="1"/>
  <c r="DM82" i="1"/>
  <c r="DI82" i="1"/>
  <c r="HK82" i="1" s="1"/>
  <c r="DH82" i="1"/>
  <c r="DG82" i="1"/>
  <c r="DQ81" i="1"/>
  <c r="DO81" i="1"/>
  <c r="DM81" i="1"/>
  <c r="DI81" i="1"/>
  <c r="HK81" i="1" s="1"/>
  <c r="DH81" i="1"/>
  <c r="DG81" i="1"/>
  <c r="HI81" i="1" s="1"/>
  <c r="HJ81" i="1" s="1"/>
  <c r="DQ80" i="1"/>
  <c r="DO80" i="1"/>
  <c r="DM80" i="1"/>
  <c r="DI80" i="1"/>
  <c r="HK80" i="1" s="1"/>
  <c r="DG80" i="1"/>
  <c r="DQ79" i="1"/>
  <c r="DO79" i="1"/>
  <c r="DM79" i="1"/>
  <c r="DI79" i="1"/>
  <c r="HK79" i="1" s="1"/>
  <c r="DG79" i="1"/>
  <c r="DQ78" i="1"/>
  <c r="DO78" i="1"/>
  <c r="DM78" i="1"/>
  <c r="DK78" i="1"/>
  <c r="DI78" i="1"/>
  <c r="DG78" i="1"/>
  <c r="DQ77" i="1"/>
  <c r="DR77" i="1" s="1"/>
  <c r="DO77" i="1"/>
  <c r="DM77" i="1"/>
  <c r="DK77" i="1"/>
  <c r="DI77" i="1"/>
  <c r="DG77" i="1"/>
  <c r="DQ76" i="1"/>
  <c r="DO76" i="1"/>
  <c r="DM76" i="1"/>
  <c r="DK76" i="1"/>
  <c r="DI76" i="1"/>
  <c r="DG76" i="1"/>
  <c r="DQ75" i="1"/>
  <c r="DO75" i="1"/>
  <c r="DM75" i="1"/>
  <c r="DK75" i="1"/>
  <c r="DI75" i="1"/>
  <c r="DG75" i="1"/>
  <c r="DQ74" i="1"/>
  <c r="DR74" i="1" s="1"/>
  <c r="DO74" i="1"/>
  <c r="DM74" i="1"/>
  <c r="DI74" i="1"/>
  <c r="DG74" i="1"/>
  <c r="DQ73" i="1"/>
  <c r="DR73" i="1" s="1"/>
  <c r="DO73" i="1"/>
  <c r="DM73" i="1"/>
  <c r="DI73" i="1"/>
  <c r="DG73" i="1"/>
  <c r="DQ72" i="1"/>
  <c r="DO72" i="1"/>
  <c r="DM72" i="1"/>
  <c r="DK72" i="1"/>
  <c r="DI72" i="1"/>
  <c r="DG72" i="1"/>
  <c r="DQ71" i="1"/>
  <c r="DO71" i="1"/>
  <c r="DM71" i="1"/>
  <c r="DI71" i="1"/>
  <c r="DG71" i="1"/>
  <c r="DQ70" i="1"/>
  <c r="HS70" i="1" s="1"/>
  <c r="DO70" i="1"/>
  <c r="HQ70" i="1" s="1"/>
  <c r="DM70" i="1"/>
  <c r="HO70" i="1" s="1"/>
  <c r="DI70" i="1"/>
  <c r="HK70" i="1" s="1"/>
  <c r="HL70" i="1" s="1"/>
  <c r="DG70" i="1"/>
  <c r="HI70" i="1" s="1"/>
  <c r="HJ70" i="1" s="1"/>
  <c r="DR56" i="1"/>
  <c r="HT56" i="1" s="1"/>
  <c r="DN56" i="1"/>
  <c r="HP56" i="1" s="1"/>
  <c r="DJ56" i="1"/>
  <c r="HL56" i="1" s="1"/>
  <c r="DH56" i="1"/>
  <c r="HJ56" i="1" s="1"/>
  <c r="DQ54" i="1"/>
  <c r="DO54" i="1"/>
  <c r="DM54" i="1"/>
  <c r="DI54" i="1"/>
  <c r="DG54" i="1"/>
  <c r="DQ53" i="1"/>
  <c r="DO53" i="1"/>
  <c r="DM53" i="1"/>
  <c r="DI53" i="1"/>
  <c r="HK53" i="1" s="1"/>
  <c r="DG53" i="1"/>
  <c r="DQ52" i="1"/>
  <c r="DO52" i="1"/>
  <c r="DM52" i="1"/>
  <c r="DI52" i="1"/>
  <c r="HK52" i="1" s="1"/>
  <c r="DG52" i="1"/>
  <c r="DQ51" i="1"/>
  <c r="DO51" i="1"/>
  <c r="DM51" i="1"/>
  <c r="DI51" i="1"/>
  <c r="HK51" i="1" s="1"/>
  <c r="DG51" i="1"/>
  <c r="DQ50" i="1"/>
  <c r="DO50" i="1"/>
  <c r="DM50" i="1"/>
  <c r="DI50" i="1"/>
  <c r="HK50" i="1" s="1"/>
  <c r="DG50" i="1"/>
  <c r="DQ49" i="1"/>
  <c r="DR49" i="1" s="1"/>
  <c r="DO49" i="1"/>
  <c r="DM49" i="1"/>
  <c r="DK49" i="1"/>
  <c r="DI49" i="1"/>
  <c r="DG49" i="1"/>
  <c r="DQ48" i="1"/>
  <c r="DO48" i="1"/>
  <c r="DM48" i="1"/>
  <c r="DK48" i="1"/>
  <c r="DI48" i="1"/>
  <c r="DG48" i="1"/>
  <c r="DQ47" i="1"/>
  <c r="DR47" i="1" s="1"/>
  <c r="DO47" i="1"/>
  <c r="DM47" i="1"/>
  <c r="DK47" i="1"/>
  <c r="DI47" i="1"/>
  <c r="DG47" i="1"/>
  <c r="DQ46" i="1"/>
  <c r="DO46" i="1"/>
  <c r="DM46" i="1"/>
  <c r="DK46" i="1"/>
  <c r="DI46" i="1"/>
  <c r="DG46" i="1"/>
  <c r="DQ45" i="1"/>
  <c r="DO45" i="1"/>
  <c r="DM45" i="1"/>
  <c r="DI45" i="1"/>
  <c r="DG45" i="1"/>
  <c r="DQ44" i="1"/>
  <c r="DO44" i="1"/>
  <c r="DM44" i="1"/>
  <c r="DI44" i="1"/>
  <c r="DG44" i="1"/>
  <c r="DQ43" i="1"/>
  <c r="DO43" i="1"/>
  <c r="DM43" i="1"/>
  <c r="DK43" i="1"/>
  <c r="DI43" i="1"/>
  <c r="DG43" i="1"/>
  <c r="DQ42" i="1"/>
  <c r="DR42" i="1" s="1"/>
  <c r="DO42" i="1"/>
  <c r="DM42" i="1"/>
  <c r="DI42" i="1"/>
  <c r="DG42" i="1"/>
  <c r="DQ41" i="1"/>
  <c r="DO41" i="1"/>
  <c r="DM41" i="1"/>
  <c r="DI41" i="1"/>
  <c r="DG41" i="1"/>
  <c r="DJ27" i="1"/>
  <c r="HL27" i="1" s="1"/>
  <c r="DN27" i="1"/>
  <c r="HP27" i="1" s="1"/>
  <c r="DP27" i="1"/>
  <c r="HR27" i="1" s="1"/>
  <c r="DR27" i="1"/>
  <c r="HT27" i="1" s="1"/>
  <c r="DH27" i="1"/>
  <c r="HJ27" i="1" s="1"/>
  <c r="HU27" i="1" s="1"/>
  <c r="AG97" i="1"/>
  <c r="AH97" i="1" s="1"/>
  <c r="DG12" i="1"/>
  <c r="B25" i="1"/>
  <c r="B20" i="1"/>
  <c r="B19" i="1"/>
  <c r="B18" i="1"/>
  <c r="B17" i="1"/>
  <c r="B16" i="1"/>
  <c r="GS88" i="1" s="1"/>
  <c r="B15" i="1"/>
  <c r="B14" i="1"/>
  <c r="K14" i="1" s="1"/>
  <c r="B13" i="1"/>
  <c r="B12" i="1"/>
  <c r="K12" i="1" s="1"/>
  <c r="DQ14" i="1"/>
  <c r="DQ16" i="1"/>
  <c r="DQ19" i="1"/>
  <c r="DR19" i="1" s="1"/>
  <c r="DQ21" i="1"/>
  <c r="DQ22" i="1"/>
  <c r="DQ23" i="1"/>
  <c r="DQ24" i="1"/>
  <c r="DQ25" i="1"/>
  <c r="DQ12" i="1"/>
  <c r="DO13" i="1"/>
  <c r="DO14" i="1"/>
  <c r="HQ14" i="1" s="1"/>
  <c r="HR14" i="1" s="1"/>
  <c r="DO15" i="1"/>
  <c r="DO16" i="1"/>
  <c r="DO17" i="1"/>
  <c r="DO18" i="1"/>
  <c r="DO19" i="1"/>
  <c r="DO20" i="1"/>
  <c r="HQ20" i="1" s="1"/>
  <c r="HR20" i="1" s="1"/>
  <c r="DO21" i="1"/>
  <c r="DO22" i="1"/>
  <c r="DO23" i="1"/>
  <c r="DO24" i="1"/>
  <c r="DO25" i="1"/>
  <c r="HQ25" i="1" s="1"/>
  <c r="HR25" i="1" s="1"/>
  <c r="DO12" i="1"/>
  <c r="HQ12" i="1" s="1"/>
  <c r="HR12" i="1" s="1"/>
  <c r="DM13" i="1"/>
  <c r="DM14" i="1"/>
  <c r="DM15" i="1"/>
  <c r="DM16" i="1"/>
  <c r="HO16" i="1" s="1"/>
  <c r="HP16" i="1" s="1"/>
  <c r="DM17" i="1"/>
  <c r="DM18" i="1"/>
  <c r="HO18" i="1" s="1"/>
  <c r="HP18" i="1" s="1"/>
  <c r="DM19" i="1"/>
  <c r="DM20" i="1"/>
  <c r="DM21" i="1"/>
  <c r="DM22" i="1"/>
  <c r="DM23" i="1"/>
  <c r="DM24" i="1"/>
  <c r="DM25" i="1"/>
  <c r="DM12" i="1"/>
  <c r="HO12" i="1" s="1"/>
  <c r="HP12" i="1" s="1"/>
  <c r="DK18" i="1"/>
  <c r="DK19" i="1"/>
  <c r="DK20" i="1"/>
  <c r="DK14" i="1"/>
  <c r="DI13" i="1"/>
  <c r="DI15" i="1"/>
  <c r="DI16" i="1"/>
  <c r="DI18" i="1"/>
  <c r="HK18" i="1" s="1"/>
  <c r="HL18" i="1" s="1"/>
  <c r="LO18" i="1" s="1"/>
  <c r="DI21" i="1"/>
  <c r="HK21" i="1" s="1"/>
  <c r="DI22" i="1"/>
  <c r="HK22" i="1" s="1"/>
  <c r="DI23" i="1"/>
  <c r="HK23" i="1" s="1"/>
  <c r="DI24" i="1"/>
  <c r="HK24" i="1" s="1"/>
  <c r="DI25" i="1"/>
  <c r="HK25" i="1" s="1"/>
  <c r="HL25" i="1" s="1"/>
  <c r="DI12" i="1"/>
  <c r="HK12" i="1" s="1"/>
  <c r="HL12" i="1" s="1"/>
  <c r="DG13" i="1"/>
  <c r="HI13" i="1" s="1"/>
  <c r="HJ13" i="1" s="1"/>
  <c r="DG14" i="1"/>
  <c r="DG15" i="1"/>
  <c r="DG16" i="1"/>
  <c r="DG17" i="1"/>
  <c r="DG18" i="1"/>
  <c r="DG19" i="1"/>
  <c r="DG20" i="1"/>
  <c r="DG21" i="1"/>
  <c r="DG22" i="1"/>
  <c r="DG23" i="1"/>
  <c r="DG24" i="1"/>
  <c r="HI24" i="1" s="1"/>
  <c r="HJ24" i="1" s="1"/>
  <c r="DG25" i="1"/>
  <c r="DJ108" i="1"/>
  <c r="DP25" i="1"/>
  <c r="DJ25" i="1"/>
  <c r="DH24" i="1"/>
  <c r="DP20" i="1"/>
  <c r="DJ18" i="1"/>
  <c r="DN12" i="1"/>
  <c r="DC108" i="1"/>
  <c r="DA108" i="1"/>
  <c r="CY108" i="1"/>
  <c r="CU108" i="1"/>
  <c r="CS108" i="1"/>
  <c r="DB106" i="1"/>
  <c r="DC106" i="1" s="1"/>
  <c r="CZ106" i="1"/>
  <c r="DA106" i="1" s="1"/>
  <c r="CX106" i="1"/>
  <c r="CY106" i="1" s="1"/>
  <c r="CT106" i="1"/>
  <c r="CU106" i="1" s="1"/>
  <c r="CR106" i="1"/>
  <c r="CS106" i="1" s="1"/>
  <c r="CR105" i="1"/>
  <c r="CS105" i="1" s="1"/>
  <c r="CR104" i="1"/>
  <c r="CS104" i="1" s="1"/>
  <c r="CR103" i="1"/>
  <c r="CS103" i="1" s="1"/>
  <c r="CR102" i="1"/>
  <c r="CS102" i="1" s="1"/>
  <c r="CZ101" i="1"/>
  <c r="DA101" i="1" s="1"/>
  <c r="CX101" i="1"/>
  <c r="CY101" i="1" s="1"/>
  <c r="CV101" i="1"/>
  <c r="CW101" i="1" s="1"/>
  <c r="CR101" i="1"/>
  <c r="CS101" i="1" s="1"/>
  <c r="CZ100" i="1"/>
  <c r="DA100" i="1" s="1"/>
  <c r="CX100" i="1"/>
  <c r="CY100" i="1" s="1"/>
  <c r="CV100" i="1"/>
  <c r="CW100" i="1" s="1"/>
  <c r="CR100" i="1"/>
  <c r="CS100" i="1" s="1"/>
  <c r="DB99" i="1"/>
  <c r="DC99" i="1" s="1"/>
  <c r="CZ99" i="1"/>
  <c r="DA99" i="1" s="1"/>
  <c r="CX99" i="1"/>
  <c r="CY99" i="1" s="1"/>
  <c r="CV99" i="1"/>
  <c r="CW99" i="1" s="1"/>
  <c r="CT99" i="1"/>
  <c r="CU99" i="1" s="1"/>
  <c r="CR99" i="1"/>
  <c r="CS99" i="1" s="1"/>
  <c r="CZ98" i="1"/>
  <c r="DA98" i="1" s="1"/>
  <c r="CX98" i="1"/>
  <c r="CY98" i="1" s="1"/>
  <c r="CV98" i="1"/>
  <c r="CW98" i="1" s="1"/>
  <c r="CR98" i="1"/>
  <c r="CS98" i="1" s="1"/>
  <c r="DB97" i="1"/>
  <c r="DC97" i="1" s="1"/>
  <c r="CZ97" i="1"/>
  <c r="DA97" i="1" s="1"/>
  <c r="CX97" i="1"/>
  <c r="CY97" i="1" s="1"/>
  <c r="CT97" i="1"/>
  <c r="CU97" i="1" s="1"/>
  <c r="CR97" i="1"/>
  <c r="CS97" i="1" s="1"/>
  <c r="DB96" i="1"/>
  <c r="DC96" i="1" s="1"/>
  <c r="CZ96" i="1"/>
  <c r="DA96" i="1" s="1"/>
  <c r="CX96" i="1"/>
  <c r="CY96" i="1" s="1"/>
  <c r="CT96" i="1"/>
  <c r="CU96" i="1" s="1"/>
  <c r="CR96" i="1"/>
  <c r="CS96" i="1" s="1"/>
  <c r="DB95" i="1"/>
  <c r="DC95" i="1" s="1"/>
  <c r="CZ95" i="1"/>
  <c r="DA95" i="1" s="1"/>
  <c r="CX95" i="1"/>
  <c r="CY95" i="1" s="1"/>
  <c r="CV95" i="1"/>
  <c r="CW95" i="1" s="1"/>
  <c r="CT95" i="1"/>
  <c r="CU95" i="1" s="1"/>
  <c r="CR95" i="1"/>
  <c r="CS95" i="1" s="1"/>
  <c r="DB94" i="1"/>
  <c r="DC94" i="1" s="1"/>
  <c r="CZ94" i="1"/>
  <c r="DA94" i="1" s="1"/>
  <c r="CX94" i="1"/>
  <c r="CY94" i="1" s="1"/>
  <c r="CT94" i="1"/>
  <c r="CU94" i="1" s="1"/>
  <c r="CR94" i="1"/>
  <c r="CS94" i="1" s="1"/>
  <c r="DB93" i="1"/>
  <c r="CZ93" i="1"/>
  <c r="CX93" i="1"/>
  <c r="CT93" i="1"/>
  <c r="CR93" i="1"/>
  <c r="DD85" i="1"/>
  <c r="DB84" i="1"/>
  <c r="CZ84" i="1"/>
  <c r="CX84" i="1"/>
  <c r="CT84" i="1"/>
  <c r="CR84" i="1"/>
  <c r="DC83" i="1"/>
  <c r="DA83" i="1"/>
  <c r="CY83" i="1"/>
  <c r="CU83" i="1"/>
  <c r="CS83" i="1"/>
  <c r="CS82" i="1"/>
  <c r="CS81" i="1"/>
  <c r="CS80" i="1"/>
  <c r="CS79" i="1"/>
  <c r="DC78" i="1"/>
  <c r="DA78" i="1"/>
  <c r="CY78" i="1"/>
  <c r="CW78" i="1"/>
  <c r="CU78" i="1"/>
  <c r="CS78" i="1"/>
  <c r="DC77" i="1"/>
  <c r="DA77" i="1"/>
  <c r="CY77" i="1"/>
  <c r="CW77" i="1"/>
  <c r="CU77" i="1"/>
  <c r="CS77" i="1"/>
  <c r="DC76" i="1"/>
  <c r="DA76" i="1"/>
  <c r="CY76" i="1"/>
  <c r="CW76" i="1"/>
  <c r="CU76" i="1"/>
  <c r="CS76" i="1"/>
  <c r="DC75" i="1"/>
  <c r="DA75" i="1"/>
  <c r="CY75" i="1"/>
  <c r="CW75" i="1"/>
  <c r="CU75" i="1"/>
  <c r="CS75" i="1"/>
  <c r="DC74" i="1"/>
  <c r="DA74" i="1"/>
  <c r="CY74" i="1"/>
  <c r="CU74" i="1"/>
  <c r="CS74" i="1"/>
  <c r="DC73" i="1"/>
  <c r="DA73" i="1"/>
  <c r="CY73" i="1"/>
  <c r="CU73" i="1"/>
  <c r="CS73" i="1"/>
  <c r="DC72" i="1"/>
  <c r="DA72" i="1"/>
  <c r="CY72" i="1"/>
  <c r="CW72" i="1"/>
  <c r="CU72" i="1"/>
  <c r="CS72" i="1"/>
  <c r="DC71" i="1"/>
  <c r="DA71" i="1"/>
  <c r="CY71" i="1"/>
  <c r="CU71" i="1"/>
  <c r="CS71" i="1"/>
  <c r="DC70" i="1"/>
  <c r="DA70" i="1"/>
  <c r="CY70" i="1"/>
  <c r="CU70" i="1"/>
  <c r="CS70" i="1"/>
  <c r="DD56" i="1"/>
  <c r="DB55" i="1"/>
  <c r="CZ55" i="1"/>
  <c r="CX55" i="1"/>
  <c r="CT55" i="1"/>
  <c r="CR55" i="1"/>
  <c r="DC54" i="1"/>
  <c r="DA54" i="1"/>
  <c r="CY54" i="1"/>
  <c r="CU54" i="1"/>
  <c r="CS54" i="1"/>
  <c r="CS53" i="1"/>
  <c r="CS52" i="1"/>
  <c r="CS51" i="1"/>
  <c r="CS50" i="1"/>
  <c r="DC49" i="1"/>
  <c r="DA49" i="1"/>
  <c r="CY49" i="1"/>
  <c r="CW49" i="1"/>
  <c r="CU49" i="1"/>
  <c r="CS49" i="1"/>
  <c r="DC48" i="1"/>
  <c r="DA48" i="1"/>
  <c r="CY48" i="1"/>
  <c r="CW48" i="1"/>
  <c r="CU48" i="1"/>
  <c r="CS48" i="1"/>
  <c r="DC47" i="1"/>
  <c r="DA47" i="1"/>
  <c r="CY47" i="1"/>
  <c r="CW47" i="1"/>
  <c r="CU47" i="1"/>
  <c r="CS47" i="1"/>
  <c r="DC46" i="1"/>
  <c r="DA46" i="1"/>
  <c r="CY46" i="1"/>
  <c r="CW46" i="1"/>
  <c r="CU46" i="1"/>
  <c r="CS46" i="1"/>
  <c r="DC45" i="1"/>
  <c r="DA45" i="1"/>
  <c r="CY45" i="1"/>
  <c r="CU45" i="1"/>
  <c r="CS45" i="1"/>
  <c r="DC44" i="1"/>
  <c r="DA44" i="1"/>
  <c r="CY44" i="1"/>
  <c r="CU44" i="1"/>
  <c r="CS44" i="1"/>
  <c r="DC43" i="1"/>
  <c r="DA43" i="1"/>
  <c r="CY43" i="1"/>
  <c r="CW43" i="1"/>
  <c r="CU43" i="1"/>
  <c r="CS43" i="1"/>
  <c r="DC42" i="1"/>
  <c r="DA42" i="1"/>
  <c r="CY42" i="1"/>
  <c r="CU42" i="1"/>
  <c r="CS42" i="1"/>
  <c r="DC41" i="1"/>
  <c r="DA41" i="1"/>
  <c r="CY41" i="1"/>
  <c r="CU41" i="1"/>
  <c r="CS41" i="1"/>
  <c r="DD27" i="1"/>
  <c r="CZ26" i="1"/>
  <c r="CX26" i="1"/>
  <c r="CR26" i="1"/>
  <c r="DC25" i="1"/>
  <c r="DA25" i="1"/>
  <c r="CY25" i="1"/>
  <c r="CU25" i="1"/>
  <c r="CS25" i="1"/>
  <c r="CS24" i="1"/>
  <c r="CS23" i="1"/>
  <c r="CS22" i="1"/>
  <c r="CS21" i="1"/>
  <c r="DC20" i="1"/>
  <c r="DA20" i="1"/>
  <c r="CY20" i="1"/>
  <c r="CW20" i="1"/>
  <c r="CS20" i="1"/>
  <c r="DA19" i="1"/>
  <c r="CY19" i="1"/>
  <c r="CW19" i="1"/>
  <c r="CS19" i="1"/>
  <c r="DC18" i="1"/>
  <c r="DA18" i="1"/>
  <c r="CY18" i="1"/>
  <c r="CW18" i="1"/>
  <c r="CU18" i="1"/>
  <c r="CS18" i="1"/>
  <c r="DA17" i="1"/>
  <c r="CY17" i="1"/>
  <c r="CW17" i="1"/>
  <c r="CS17" i="1"/>
  <c r="DA16" i="1"/>
  <c r="CY16" i="1"/>
  <c r="CU16" i="1"/>
  <c r="CS16" i="1"/>
  <c r="DC15" i="1"/>
  <c r="DA15" i="1"/>
  <c r="CY15" i="1"/>
  <c r="CU15" i="1"/>
  <c r="CS15" i="1"/>
  <c r="DC14" i="1"/>
  <c r="DA14" i="1"/>
  <c r="CY14" i="1"/>
  <c r="CW14" i="1"/>
  <c r="CU14" i="1"/>
  <c r="CS14" i="1"/>
  <c r="DA13" i="1"/>
  <c r="CY13" i="1"/>
  <c r="CU13" i="1"/>
  <c r="CS13" i="1"/>
  <c r="DC12" i="1"/>
  <c r="DA12" i="1"/>
  <c r="CY12" i="1"/>
  <c r="CU12" i="1"/>
  <c r="CS12" i="1"/>
  <c r="CN108" i="1"/>
  <c r="CL108" i="1"/>
  <c r="CJ108" i="1"/>
  <c r="CF108" i="1"/>
  <c r="CD108" i="1"/>
  <c r="CM106" i="1"/>
  <c r="CN106" i="1" s="1"/>
  <c r="CK106" i="1"/>
  <c r="CL106" i="1" s="1"/>
  <c r="CI106" i="1"/>
  <c r="CJ106" i="1" s="1"/>
  <c r="CE106" i="1"/>
  <c r="CF106" i="1" s="1"/>
  <c r="CC106" i="1"/>
  <c r="CD106" i="1" s="1"/>
  <c r="CC105" i="1"/>
  <c r="CD105" i="1" s="1"/>
  <c r="CC104" i="1"/>
  <c r="CD104" i="1" s="1"/>
  <c r="CC103" i="1"/>
  <c r="CD103" i="1" s="1"/>
  <c r="CC102" i="1"/>
  <c r="CD102" i="1" s="1"/>
  <c r="CK101" i="1"/>
  <c r="CL101" i="1" s="1"/>
  <c r="CI101" i="1"/>
  <c r="CJ101" i="1" s="1"/>
  <c r="CG101" i="1"/>
  <c r="CH101" i="1" s="1"/>
  <c r="CE101" i="1"/>
  <c r="CF101" i="1" s="1"/>
  <c r="CC101" i="1"/>
  <c r="CD101" i="1" s="1"/>
  <c r="CM100" i="1"/>
  <c r="CN100" i="1" s="1"/>
  <c r="CK100" i="1"/>
  <c r="CL100" i="1" s="1"/>
  <c r="CI100" i="1"/>
  <c r="CJ100" i="1" s="1"/>
  <c r="CG100" i="1"/>
  <c r="CH100" i="1" s="1"/>
  <c r="CE100" i="1"/>
  <c r="CF100" i="1" s="1"/>
  <c r="CC100" i="1"/>
  <c r="CD100" i="1" s="1"/>
  <c r="CM99" i="1"/>
  <c r="CN99" i="1" s="1"/>
  <c r="CK99" i="1"/>
  <c r="CL99" i="1" s="1"/>
  <c r="CI99" i="1"/>
  <c r="CJ99" i="1" s="1"/>
  <c r="CG99" i="1"/>
  <c r="CH99" i="1" s="1"/>
  <c r="CE99" i="1"/>
  <c r="CF99" i="1" s="1"/>
  <c r="CC99" i="1"/>
  <c r="CD99" i="1" s="1"/>
  <c r="CK98" i="1"/>
  <c r="CL98" i="1" s="1"/>
  <c r="CI98" i="1"/>
  <c r="CJ98" i="1" s="1"/>
  <c r="CG98" i="1"/>
  <c r="CH98" i="1" s="1"/>
  <c r="CE98" i="1"/>
  <c r="CF98" i="1" s="1"/>
  <c r="CC98" i="1"/>
  <c r="CD98" i="1" s="1"/>
  <c r="CM97" i="1"/>
  <c r="CN97" i="1" s="1"/>
  <c r="CK97" i="1"/>
  <c r="CL97" i="1" s="1"/>
  <c r="CI97" i="1"/>
  <c r="CJ97" i="1" s="1"/>
  <c r="CE97" i="1"/>
  <c r="CF97" i="1" s="1"/>
  <c r="CC97" i="1"/>
  <c r="CD97" i="1" s="1"/>
  <c r="CM96" i="1"/>
  <c r="CN96" i="1" s="1"/>
  <c r="CK96" i="1"/>
  <c r="CL96" i="1" s="1"/>
  <c r="CI96" i="1"/>
  <c r="CJ96" i="1" s="1"/>
  <c r="CE96" i="1"/>
  <c r="CF96" i="1" s="1"/>
  <c r="CC96" i="1"/>
  <c r="CD96" i="1" s="1"/>
  <c r="CM95" i="1"/>
  <c r="CN95" i="1" s="1"/>
  <c r="CK95" i="1"/>
  <c r="CL95" i="1" s="1"/>
  <c r="CI95" i="1"/>
  <c r="CJ95" i="1" s="1"/>
  <c r="CG95" i="1"/>
  <c r="CH95" i="1" s="1"/>
  <c r="CE95" i="1"/>
  <c r="CF95" i="1" s="1"/>
  <c r="CC95" i="1"/>
  <c r="CD95" i="1" s="1"/>
  <c r="CM94" i="1"/>
  <c r="CN94" i="1" s="1"/>
  <c r="CK94" i="1"/>
  <c r="CL94" i="1" s="1"/>
  <c r="CI94" i="1"/>
  <c r="CJ94" i="1" s="1"/>
  <c r="CE94" i="1"/>
  <c r="CF94" i="1" s="1"/>
  <c r="CC94" i="1"/>
  <c r="CD94" i="1" s="1"/>
  <c r="CM93" i="1"/>
  <c r="CN93" i="1" s="1"/>
  <c r="CK93" i="1"/>
  <c r="CL93" i="1" s="1"/>
  <c r="CI93" i="1"/>
  <c r="CJ93" i="1" s="1"/>
  <c r="CE93" i="1"/>
  <c r="CF93" i="1" s="1"/>
  <c r="CC93" i="1"/>
  <c r="CD93" i="1" s="1"/>
  <c r="CO85" i="1"/>
  <c r="CC88" i="1" s="1"/>
  <c r="CM84" i="1"/>
  <c r="CK84" i="1"/>
  <c r="CI84" i="1"/>
  <c r="CE84" i="1"/>
  <c r="CC84" i="1"/>
  <c r="CN83" i="1"/>
  <c r="CL83" i="1"/>
  <c r="CJ83" i="1"/>
  <c r="CF83" i="1"/>
  <c r="CD83" i="1"/>
  <c r="CD82" i="1"/>
  <c r="CD81" i="1"/>
  <c r="CD80" i="1"/>
  <c r="CD79" i="1"/>
  <c r="CN78" i="1"/>
  <c r="CL78" i="1"/>
  <c r="CJ78" i="1"/>
  <c r="CH78" i="1"/>
  <c r="CF78" i="1"/>
  <c r="CD78" i="1"/>
  <c r="CN77" i="1"/>
  <c r="CL77" i="1"/>
  <c r="CJ77" i="1"/>
  <c r="CH77" i="1"/>
  <c r="CF77" i="1"/>
  <c r="CD77" i="1"/>
  <c r="CN76" i="1"/>
  <c r="CL76" i="1"/>
  <c r="CJ76" i="1"/>
  <c r="CH76" i="1"/>
  <c r="CF76" i="1"/>
  <c r="CD76" i="1"/>
  <c r="CN75" i="1"/>
  <c r="CL75" i="1"/>
  <c r="CJ75" i="1"/>
  <c r="CH75" i="1"/>
  <c r="CF75" i="1"/>
  <c r="CD75" i="1"/>
  <c r="CN74" i="1"/>
  <c r="CL74" i="1"/>
  <c r="CJ74" i="1"/>
  <c r="CF74" i="1"/>
  <c r="CD74" i="1"/>
  <c r="CN73" i="1"/>
  <c r="CL73" i="1"/>
  <c r="CJ73" i="1"/>
  <c r="CF73" i="1"/>
  <c r="CD73" i="1"/>
  <c r="CN72" i="1"/>
  <c r="CL72" i="1"/>
  <c r="CJ72" i="1"/>
  <c r="CH72" i="1"/>
  <c r="CF72" i="1"/>
  <c r="CD72" i="1"/>
  <c r="CN71" i="1"/>
  <c r="CL71" i="1"/>
  <c r="CJ71" i="1"/>
  <c r="CF71" i="1"/>
  <c r="CD71" i="1"/>
  <c r="CN70" i="1"/>
  <c r="CL70" i="1"/>
  <c r="CJ70" i="1"/>
  <c r="CF70" i="1"/>
  <c r="CD70" i="1"/>
  <c r="CO56" i="1"/>
  <c r="CC59" i="1" s="1"/>
  <c r="CM55" i="1"/>
  <c r="CK55" i="1"/>
  <c r="CI55" i="1"/>
  <c r="CE55" i="1"/>
  <c r="CC55" i="1"/>
  <c r="CN54" i="1"/>
  <c r="CL54" i="1"/>
  <c r="CJ54" i="1"/>
  <c r="CF54" i="1"/>
  <c r="CD54" i="1"/>
  <c r="CD53" i="1"/>
  <c r="CD52" i="1"/>
  <c r="CD51" i="1"/>
  <c r="CD50" i="1"/>
  <c r="CN49" i="1"/>
  <c r="CL49" i="1"/>
  <c r="CJ49" i="1"/>
  <c r="CH49" i="1"/>
  <c r="CF49" i="1"/>
  <c r="CD49" i="1"/>
  <c r="CN48" i="1"/>
  <c r="CL48" i="1"/>
  <c r="CJ48" i="1"/>
  <c r="CH48" i="1"/>
  <c r="CF48" i="1"/>
  <c r="CD48" i="1"/>
  <c r="CN47" i="1"/>
  <c r="CL47" i="1"/>
  <c r="CJ47" i="1"/>
  <c r="CH47" i="1"/>
  <c r="CF47" i="1"/>
  <c r="CD47" i="1"/>
  <c r="CN46" i="1"/>
  <c r="CL46" i="1"/>
  <c r="CJ46" i="1"/>
  <c r="CH46" i="1"/>
  <c r="CF46" i="1"/>
  <c r="CD46" i="1"/>
  <c r="CN45" i="1"/>
  <c r="CL45" i="1"/>
  <c r="CJ45" i="1"/>
  <c r="CF45" i="1"/>
  <c r="CD45" i="1"/>
  <c r="CN44" i="1"/>
  <c r="CL44" i="1"/>
  <c r="CJ44" i="1"/>
  <c r="CF44" i="1"/>
  <c r="CD44" i="1"/>
  <c r="CN43" i="1"/>
  <c r="CL43" i="1"/>
  <c r="CJ43" i="1"/>
  <c r="CH43" i="1"/>
  <c r="CF43" i="1"/>
  <c r="CD43" i="1"/>
  <c r="CN42" i="1"/>
  <c r="CL42" i="1"/>
  <c r="CJ42" i="1"/>
  <c r="CF42" i="1"/>
  <c r="CD42" i="1"/>
  <c r="CN41" i="1"/>
  <c r="CL41" i="1"/>
  <c r="CJ41" i="1"/>
  <c r="CF41" i="1"/>
  <c r="CD41" i="1"/>
  <c r="CO27" i="1"/>
  <c r="CC30" i="1" s="1"/>
  <c r="CM26" i="1"/>
  <c r="CK26" i="1"/>
  <c r="CI26" i="1"/>
  <c r="CE26" i="1"/>
  <c r="CC26" i="1"/>
  <c r="CN25" i="1"/>
  <c r="CL25" i="1"/>
  <c r="CJ25" i="1"/>
  <c r="CF25" i="1"/>
  <c r="CD25" i="1"/>
  <c r="CD24" i="1"/>
  <c r="CD23" i="1"/>
  <c r="CD22" i="1"/>
  <c r="CD21" i="1"/>
  <c r="CN20" i="1"/>
  <c r="CL20" i="1"/>
  <c r="CJ20" i="1"/>
  <c r="CH20" i="1"/>
  <c r="CF20" i="1"/>
  <c r="CD20" i="1"/>
  <c r="CN19" i="1"/>
  <c r="CL19" i="1"/>
  <c r="CJ19" i="1"/>
  <c r="CH19" i="1"/>
  <c r="CF19" i="1"/>
  <c r="CD19" i="1"/>
  <c r="CN18" i="1"/>
  <c r="CL18" i="1"/>
  <c r="CJ18" i="1"/>
  <c r="CH18" i="1"/>
  <c r="CF18" i="1"/>
  <c r="CD18" i="1"/>
  <c r="CN17" i="1"/>
  <c r="CL17" i="1"/>
  <c r="CJ17" i="1"/>
  <c r="CH17" i="1"/>
  <c r="CF17" i="1"/>
  <c r="CD17" i="1"/>
  <c r="CN16" i="1"/>
  <c r="CL16" i="1"/>
  <c r="CJ16" i="1"/>
  <c r="CF16" i="1"/>
  <c r="CD16" i="1"/>
  <c r="CL15" i="1"/>
  <c r="CJ15" i="1"/>
  <c r="CF15" i="1"/>
  <c r="CD15" i="1"/>
  <c r="CN14" i="1"/>
  <c r="CL14" i="1"/>
  <c r="CJ14" i="1"/>
  <c r="CH14" i="1"/>
  <c r="CF14" i="1"/>
  <c r="CD14" i="1"/>
  <c r="CN13" i="1"/>
  <c r="CL13" i="1"/>
  <c r="CJ13" i="1"/>
  <c r="CF13" i="1"/>
  <c r="CD13" i="1"/>
  <c r="CN12" i="1"/>
  <c r="CL12" i="1"/>
  <c r="CJ12" i="1"/>
  <c r="CF12" i="1"/>
  <c r="CD12" i="1"/>
  <c r="CD26" i="1" s="1"/>
  <c r="CD28" i="1" s="1"/>
  <c r="BX108" i="1"/>
  <c r="BV108" i="1"/>
  <c r="BT108" i="1"/>
  <c r="BP108" i="1"/>
  <c r="BN108" i="1"/>
  <c r="BW106" i="1"/>
  <c r="BX106" i="1" s="1"/>
  <c r="BU106" i="1"/>
  <c r="BV106" i="1" s="1"/>
  <c r="BS106" i="1"/>
  <c r="BT106" i="1" s="1"/>
  <c r="BO106" i="1"/>
  <c r="BP106" i="1" s="1"/>
  <c r="BM106" i="1"/>
  <c r="BN106" i="1" s="1"/>
  <c r="BM105" i="1"/>
  <c r="BN105" i="1" s="1"/>
  <c r="BM104" i="1"/>
  <c r="BN104" i="1" s="1"/>
  <c r="BM103" i="1"/>
  <c r="BN103" i="1" s="1"/>
  <c r="BM102" i="1"/>
  <c r="BN102" i="1" s="1"/>
  <c r="BW101" i="1"/>
  <c r="BX101" i="1" s="1"/>
  <c r="BU101" i="1"/>
  <c r="BV101" i="1" s="1"/>
  <c r="BS101" i="1"/>
  <c r="BT101" i="1" s="1"/>
  <c r="BQ101" i="1"/>
  <c r="BR101" i="1" s="1"/>
  <c r="BO101" i="1"/>
  <c r="BP101" i="1" s="1"/>
  <c r="BM101" i="1"/>
  <c r="BN101" i="1" s="1"/>
  <c r="BW100" i="1"/>
  <c r="BX100" i="1" s="1"/>
  <c r="BU100" i="1"/>
  <c r="BV100" i="1" s="1"/>
  <c r="BS100" i="1"/>
  <c r="BT100" i="1" s="1"/>
  <c r="BQ100" i="1"/>
  <c r="BR100" i="1" s="1"/>
  <c r="BO100" i="1"/>
  <c r="BP100" i="1" s="1"/>
  <c r="BM100" i="1"/>
  <c r="BN100" i="1" s="1"/>
  <c r="BW99" i="1"/>
  <c r="BX99" i="1" s="1"/>
  <c r="BU99" i="1"/>
  <c r="BV99" i="1" s="1"/>
  <c r="BS99" i="1"/>
  <c r="BT99" i="1" s="1"/>
  <c r="BQ99" i="1"/>
  <c r="BR99" i="1" s="1"/>
  <c r="BO99" i="1"/>
  <c r="BP99" i="1" s="1"/>
  <c r="BM99" i="1"/>
  <c r="BN99" i="1" s="1"/>
  <c r="BW98" i="1"/>
  <c r="BX98" i="1" s="1"/>
  <c r="BU98" i="1"/>
  <c r="BV98" i="1" s="1"/>
  <c r="BS98" i="1"/>
  <c r="BT98" i="1" s="1"/>
  <c r="BQ98" i="1"/>
  <c r="BR98" i="1" s="1"/>
  <c r="BM98" i="1"/>
  <c r="BN98" i="1" s="1"/>
  <c r="BW97" i="1"/>
  <c r="BX97" i="1" s="1"/>
  <c r="BU97" i="1"/>
  <c r="BV97" i="1" s="1"/>
  <c r="BS97" i="1"/>
  <c r="BT97" i="1" s="1"/>
  <c r="BM97" i="1"/>
  <c r="BN97" i="1" s="1"/>
  <c r="BW96" i="1"/>
  <c r="BX96" i="1" s="1"/>
  <c r="BU96" i="1"/>
  <c r="BV96" i="1" s="1"/>
  <c r="BS96" i="1"/>
  <c r="BT96" i="1" s="1"/>
  <c r="BO96" i="1"/>
  <c r="BP96" i="1" s="1"/>
  <c r="BM96" i="1"/>
  <c r="BN96" i="1" s="1"/>
  <c r="BW95" i="1"/>
  <c r="BX95" i="1" s="1"/>
  <c r="BU95" i="1"/>
  <c r="BV95" i="1" s="1"/>
  <c r="BS95" i="1"/>
  <c r="BT95" i="1" s="1"/>
  <c r="BQ95" i="1"/>
  <c r="BR95" i="1" s="1"/>
  <c r="BM95" i="1"/>
  <c r="BN95" i="1" s="1"/>
  <c r="BW94" i="1"/>
  <c r="BX94" i="1" s="1"/>
  <c r="BU94" i="1"/>
  <c r="BV94" i="1" s="1"/>
  <c r="BS94" i="1"/>
  <c r="BT94" i="1" s="1"/>
  <c r="BO94" i="1"/>
  <c r="BP94" i="1" s="1"/>
  <c r="BM94" i="1"/>
  <c r="BN94" i="1" s="1"/>
  <c r="BW93" i="1"/>
  <c r="BU93" i="1"/>
  <c r="BS93" i="1"/>
  <c r="BO93" i="1"/>
  <c r="BM93" i="1"/>
  <c r="BY85" i="1"/>
  <c r="BM88" i="1" s="1"/>
  <c r="BW84" i="1"/>
  <c r="BU84" i="1"/>
  <c r="BS84" i="1"/>
  <c r="BO84" i="1"/>
  <c r="BM84" i="1"/>
  <c r="BX83" i="1"/>
  <c r="BV83" i="1"/>
  <c r="BT83" i="1"/>
  <c r="BP83" i="1"/>
  <c r="BN83" i="1"/>
  <c r="BN82" i="1"/>
  <c r="BN81" i="1"/>
  <c r="BN80" i="1"/>
  <c r="BN79" i="1"/>
  <c r="BX78" i="1"/>
  <c r="BV78" i="1"/>
  <c r="BT78" i="1"/>
  <c r="BR78" i="1"/>
  <c r="BP78" i="1"/>
  <c r="BN78" i="1"/>
  <c r="BX77" i="1"/>
  <c r="BV77" i="1"/>
  <c r="BT77" i="1"/>
  <c r="BR77" i="1"/>
  <c r="BP77" i="1"/>
  <c r="BN77" i="1"/>
  <c r="BX76" i="1"/>
  <c r="BV76" i="1"/>
  <c r="BT76" i="1"/>
  <c r="BR76" i="1"/>
  <c r="BP76" i="1"/>
  <c r="BN76" i="1"/>
  <c r="BX75" i="1"/>
  <c r="BV75" i="1"/>
  <c r="BT75" i="1"/>
  <c r="BR75" i="1"/>
  <c r="BP75" i="1"/>
  <c r="BN75" i="1"/>
  <c r="BX74" i="1"/>
  <c r="BV74" i="1"/>
  <c r="BT74" i="1"/>
  <c r="BP74" i="1"/>
  <c r="BN74" i="1"/>
  <c r="BX73" i="1"/>
  <c r="BV73" i="1"/>
  <c r="BT73" i="1"/>
  <c r="BP73" i="1"/>
  <c r="BN73" i="1"/>
  <c r="BX72" i="1"/>
  <c r="BV72" i="1"/>
  <c r="BT72" i="1"/>
  <c r="BR72" i="1"/>
  <c r="BP72" i="1"/>
  <c r="BN72" i="1"/>
  <c r="BX71" i="1"/>
  <c r="BV71" i="1"/>
  <c r="BT71" i="1"/>
  <c r="BP71" i="1"/>
  <c r="BN71" i="1"/>
  <c r="BX70" i="1"/>
  <c r="BV70" i="1"/>
  <c r="BT70" i="1"/>
  <c r="BP70" i="1"/>
  <c r="BN70" i="1"/>
  <c r="BN84" i="1" s="1"/>
  <c r="BN86" i="1" s="1"/>
  <c r="BY56" i="1"/>
  <c r="BW55" i="1"/>
  <c r="BU55" i="1"/>
  <c r="BS55" i="1"/>
  <c r="BO55" i="1"/>
  <c r="BM55" i="1"/>
  <c r="BX54" i="1"/>
  <c r="BV54" i="1"/>
  <c r="BT54" i="1"/>
  <c r="BP54" i="1"/>
  <c r="BN54" i="1"/>
  <c r="BN53" i="1"/>
  <c r="BN52" i="1"/>
  <c r="BN51" i="1"/>
  <c r="BN50" i="1"/>
  <c r="BX49" i="1"/>
  <c r="BV49" i="1"/>
  <c r="BT49" i="1"/>
  <c r="BR49" i="1"/>
  <c r="BP49" i="1"/>
  <c r="BN49" i="1"/>
  <c r="BX48" i="1"/>
  <c r="BV48" i="1"/>
  <c r="BT48" i="1"/>
  <c r="BR48" i="1"/>
  <c r="BP48" i="1"/>
  <c r="BN48" i="1"/>
  <c r="BX47" i="1"/>
  <c r="BV47" i="1"/>
  <c r="BT47" i="1"/>
  <c r="BR47" i="1"/>
  <c r="BP47" i="1"/>
  <c r="BN47" i="1"/>
  <c r="BX46" i="1"/>
  <c r="BV46" i="1"/>
  <c r="BT46" i="1"/>
  <c r="BR46" i="1"/>
  <c r="BP46" i="1"/>
  <c r="BN46" i="1"/>
  <c r="BX45" i="1"/>
  <c r="BV45" i="1"/>
  <c r="BT45" i="1"/>
  <c r="BP45" i="1"/>
  <c r="BN45" i="1"/>
  <c r="BX44" i="1"/>
  <c r="BV44" i="1"/>
  <c r="BT44" i="1"/>
  <c r="BP44" i="1"/>
  <c r="BN44" i="1"/>
  <c r="BX43" i="1"/>
  <c r="BV43" i="1"/>
  <c r="BT43" i="1"/>
  <c r="BR43" i="1"/>
  <c r="BP43" i="1"/>
  <c r="BN43" i="1"/>
  <c r="BX42" i="1"/>
  <c r="BV42" i="1"/>
  <c r="BT42" i="1"/>
  <c r="BP42" i="1"/>
  <c r="BN42" i="1"/>
  <c r="BX41" i="1"/>
  <c r="BV41" i="1"/>
  <c r="BT41" i="1"/>
  <c r="BP41" i="1"/>
  <c r="BN41" i="1"/>
  <c r="BY27" i="1"/>
  <c r="BM30" i="1" s="1"/>
  <c r="BW26" i="1"/>
  <c r="BU26" i="1"/>
  <c r="BS26" i="1"/>
  <c r="BM26" i="1"/>
  <c r="BX25" i="1"/>
  <c r="BV25" i="1"/>
  <c r="BT25" i="1"/>
  <c r="BP25" i="1"/>
  <c r="BN25" i="1"/>
  <c r="BN24" i="1"/>
  <c r="BN23" i="1"/>
  <c r="BN22" i="1"/>
  <c r="BN21" i="1"/>
  <c r="BX20" i="1"/>
  <c r="BV20" i="1"/>
  <c r="BT20" i="1"/>
  <c r="BR20" i="1"/>
  <c r="BP20" i="1"/>
  <c r="BN20" i="1"/>
  <c r="BX19" i="1"/>
  <c r="BV19" i="1"/>
  <c r="BT19" i="1"/>
  <c r="BR19" i="1"/>
  <c r="BP19" i="1"/>
  <c r="BN19" i="1"/>
  <c r="BV18" i="1"/>
  <c r="BT18" i="1"/>
  <c r="BR18" i="1"/>
  <c r="BN18" i="1"/>
  <c r="BX17" i="1"/>
  <c r="BV17" i="1"/>
  <c r="BT17" i="1"/>
  <c r="BR17" i="1"/>
  <c r="BN17" i="1"/>
  <c r="BX16" i="1"/>
  <c r="BV16" i="1"/>
  <c r="BT16" i="1"/>
  <c r="BP16" i="1"/>
  <c r="BN16" i="1"/>
  <c r="BX15" i="1"/>
  <c r="BV15" i="1"/>
  <c r="BT15" i="1"/>
  <c r="BP15" i="1"/>
  <c r="BN15" i="1"/>
  <c r="BV14" i="1"/>
  <c r="BT14" i="1"/>
  <c r="BR14" i="1"/>
  <c r="BP14" i="1"/>
  <c r="BN14" i="1"/>
  <c r="BX13" i="1"/>
  <c r="BV13" i="1"/>
  <c r="BT13" i="1"/>
  <c r="BP13" i="1"/>
  <c r="BN13" i="1"/>
  <c r="BX12" i="1"/>
  <c r="BV12" i="1"/>
  <c r="BT12" i="1"/>
  <c r="BP12" i="1"/>
  <c r="BN12" i="1"/>
  <c r="BH108" i="1"/>
  <c r="BF108" i="1"/>
  <c r="BD108" i="1"/>
  <c r="AZ108" i="1"/>
  <c r="AX108" i="1"/>
  <c r="BG106" i="1"/>
  <c r="BH106" i="1" s="1"/>
  <c r="BE106" i="1"/>
  <c r="BF106" i="1" s="1"/>
  <c r="BC106" i="1"/>
  <c r="BD106" i="1" s="1"/>
  <c r="AY106" i="1"/>
  <c r="AZ106" i="1" s="1"/>
  <c r="AW106" i="1"/>
  <c r="AX106" i="1" s="1"/>
  <c r="AW105" i="1"/>
  <c r="AX105" i="1" s="1"/>
  <c r="AW104" i="1"/>
  <c r="AX104" i="1" s="1"/>
  <c r="AW103" i="1"/>
  <c r="AX103" i="1" s="1"/>
  <c r="AW102" i="1"/>
  <c r="AX102" i="1" s="1"/>
  <c r="BG101" i="1"/>
  <c r="BH101" i="1" s="1"/>
  <c r="BE101" i="1"/>
  <c r="BF101" i="1" s="1"/>
  <c r="BC101" i="1"/>
  <c r="BD101" i="1" s="1"/>
  <c r="BA101" i="1"/>
  <c r="BB101" i="1" s="1"/>
  <c r="AY101" i="1"/>
  <c r="AZ101" i="1" s="1"/>
  <c r="AW101" i="1"/>
  <c r="AX101" i="1" s="1"/>
  <c r="BG100" i="1"/>
  <c r="BH100" i="1" s="1"/>
  <c r="BE100" i="1"/>
  <c r="BF100" i="1" s="1"/>
  <c r="BC100" i="1"/>
  <c r="BD100" i="1" s="1"/>
  <c r="BA100" i="1"/>
  <c r="BB100" i="1" s="1"/>
  <c r="AY100" i="1"/>
  <c r="AZ100" i="1" s="1"/>
  <c r="AW100" i="1"/>
  <c r="AX100" i="1" s="1"/>
  <c r="BG99" i="1"/>
  <c r="BH99" i="1" s="1"/>
  <c r="BE99" i="1"/>
  <c r="BF99" i="1" s="1"/>
  <c r="BC99" i="1"/>
  <c r="BD99" i="1" s="1"/>
  <c r="BA99" i="1"/>
  <c r="BB99" i="1" s="1"/>
  <c r="AY99" i="1"/>
  <c r="AZ99" i="1" s="1"/>
  <c r="AW99" i="1"/>
  <c r="AX99" i="1" s="1"/>
  <c r="BG98" i="1"/>
  <c r="BH98" i="1" s="1"/>
  <c r="BE98" i="1"/>
  <c r="BF98" i="1" s="1"/>
  <c r="BC98" i="1"/>
  <c r="BD98" i="1" s="1"/>
  <c r="BA98" i="1"/>
  <c r="BB98" i="1" s="1"/>
  <c r="AY98" i="1"/>
  <c r="AZ98" i="1" s="1"/>
  <c r="AW98" i="1"/>
  <c r="AX98" i="1" s="1"/>
  <c r="BG97" i="1"/>
  <c r="BH97" i="1" s="1"/>
  <c r="BE97" i="1"/>
  <c r="BF97" i="1" s="1"/>
  <c r="BC97" i="1"/>
  <c r="BD97" i="1" s="1"/>
  <c r="AY97" i="1"/>
  <c r="AZ97" i="1" s="1"/>
  <c r="AW97" i="1"/>
  <c r="AX97" i="1" s="1"/>
  <c r="BG96" i="1"/>
  <c r="BH96" i="1" s="1"/>
  <c r="BE96" i="1"/>
  <c r="BF96" i="1" s="1"/>
  <c r="BC96" i="1"/>
  <c r="BD96" i="1" s="1"/>
  <c r="AY96" i="1"/>
  <c r="AZ96" i="1" s="1"/>
  <c r="AW96" i="1"/>
  <c r="AX96" i="1" s="1"/>
  <c r="BG95" i="1"/>
  <c r="BH95" i="1" s="1"/>
  <c r="BE95" i="1"/>
  <c r="BF95" i="1" s="1"/>
  <c r="BC95" i="1"/>
  <c r="BD95" i="1" s="1"/>
  <c r="BA95" i="1"/>
  <c r="BB95" i="1" s="1"/>
  <c r="AY95" i="1"/>
  <c r="AZ95" i="1" s="1"/>
  <c r="AW95" i="1"/>
  <c r="AX95" i="1" s="1"/>
  <c r="BG94" i="1"/>
  <c r="BH94" i="1" s="1"/>
  <c r="BE94" i="1"/>
  <c r="BF94" i="1" s="1"/>
  <c r="BC94" i="1"/>
  <c r="BD94" i="1" s="1"/>
  <c r="AY94" i="1"/>
  <c r="AZ94" i="1" s="1"/>
  <c r="AW94" i="1"/>
  <c r="AX94" i="1" s="1"/>
  <c r="BG93" i="1"/>
  <c r="BH93" i="1" s="1"/>
  <c r="BE93" i="1"/>
  <c r="BF93" i="1" s="1"/>
  <c r="BC93" i="1"/>
  <c r="BD93" i="1" s="1"/>
  <c r="AY93" i="1"/>
  <c r="AZ93" i="1" s="1"/>
  <c r="AW93" i="1"/>
  <c r="AX93" i="1" s="1"/>
  <c r="BI85" i="1"/>
  <c r="BG84" i="1"/>
  <c r="BE84" i="1"/>
  <c r="BC84" i="1"/>
  <c r="AY84" i="1"/>
  <c r="AW84" i="1"/>
  <c r="BH83" i="1"/>
  <c r="BF83" i="1"/>
  <c r="BD83" i="1"/>
  <c r="AZ83" i="1"/>
  <c r="AX83" i="1"/>
  <c r="AX82" i="1"/>
  <c r="AX81" i="1"/>
  <c r="AX80" i="1"/>
  <c r="AX79" i="1"/>
  <c r="BH78" i="1"/>
  <c r="BF78" i="1"/>
  <c r="BD78" i="1"/>
  <c r="BB78" i="1"/>
  <c r="AZ78" i="1"/>
  <c r="AX78" i="1"/>
  <c r="BH77" i="1"/>
  <c r="BF77" i="1"/>
  <c r="BD77" i="1"/>
  <c r="BB77" i="1"/>
  <c r="AZ77" i="1"/>
  <c r="AX77" i="1"/>
  <c r="BH76" i="1"/>
  <c r="BF76" i="1"/>
  <c r="BD76" i="1"/>
  <c r="BB76" i="1"/>
  <c r="AZ76" i="1"/>
  <c r="AX76" i="1"/>
  <c r="BH75" i="1"/>
  <c r="BF75" i="1"/>
  <c r="BD75" i="1"/>
  <c r="BB75" i="1"/>
  <c r="AZ75" i="1"/>
  <c r="AX75" i="1"/>
  <c r="BH74" i="1"/>
  <c r="BF74" i="1"/>
  <c r="BD74" i="1"/>
  <c r="AZ74" i="1"/>
  <c r="AX74" i="1"/>
  <c r="BH73" i="1"/>
  <c r="BF73" i="1"/>
  <c r="BD73" i="1"/>
  <c r="AZ73" i="1"/>
  <c r="AX73" i="1"/>
  <c r="BH72" i="1"/>
  <c r="BF72" i="1"/>
  <c r="BD72" i="1"/>
  <c r="BB72" i="1"/>
  <c r="AZ72" i="1"/>
  <c r="AX72" i="1"/>
  <c r="BH71" i="1"/>
  <c r="BF71" i="1"/>
  <c r="BD71" i="1"/>
  <c r="AZ71" i="1"/>
  <c r="AX71" i="1"/>
  <c r="BH70" i="1"/>
  <c r="BF70" i="1"/>
  <c r="BD70" i="1"/>
  <c r="AZ70" i="1"/>
  <c r="AX70" i="1"/>
  <c r="BI56" i="1"/>
  <c r="AW59" i="1" s="1"/>
  <c r="BG55" i="1"/>
  <c r="BE55" i="1"/>
  <c r="BC55" i="1"/>
  <c r="AY55" i="1"/>
  <c r="AW55" i="1"/>
  <c r="BH54" i="1"/>
  <c r="BF54" i="1"/>
  <c r="BD54" i="1"/>
  <c r="AZ54" i="1"/>
  <c r="AX54" i="1"/>
  <c r="AX53" i="1"/>
  <c r="AX52" i="1"/>
  <c r="AX51" i="1"/>
  <c r="AX50" i="1"/>
  <c r="BH49" i="1"/>
  <c r="BF49" i="1"/>
  <c r="BD49" i="1"/>
  <c r="BB49" i="1"/>
  <c r="AZ49" i="1"/>
  <c r="AX49" i="1"/>
  <c r="BH48" i="1"/>
  <c r="BF48" i="1"/>
  <c r="BD48" i="1"/>
  <c r="BB48" i="1"/>
  <c r="AZ48" i="1"/>
  <c r="AX48" i="1"/>
  <c r="BH47" i="1"/>
  <c r="BF47" i="1"/>
  <c r="BD47" i="1"/>
  <c r="BB47" i="1"/>
  <c r="AZ47" i="1"/>
  <c r="AX47" i="1"/>
  <c r="BH46" i="1"/>
  <c r="BF46" i="1"/>
  <c r="BD46" i="1"/>
  <c r="BB46" i="1"/>
  <c r="AZ46" i="1"/>
  <c r="AX46" i="1"/>
  <c r="BH45" i="1"/>
  <c r="BF45" i="1"/>
  <c r="BD45" i="1"/>
  <c r="AZ45" i="1"/>
  <c r="AX45" i="1"/>
  <c r="BH44" i="1"/>
  <c r="BF44" i="1"/>
  <c r="BD44" i="1"/>
  <c r="AZ44" i="1"/>
  <c r="AX44" i="1"/>
  <c r="BH43" i="1"/>
  <c r="BF43" i="1"/>
  <c r="BD43" i="1"/>
  <c r="BB43" i="1"/>
  <c r="AZ43" i="1"/>
  <c r="AX43" i="1"/>
  <c r="BH42" i="1"/>
  <c r="BF42" i="1"/>
  <c r="BD42" i="1"/>
  <c r="AZ42" i="1"/>
  <c r="AX42" i="1"/>
  <c r="BH41" i="1"/>
  <c r="BF41" i="1"/>
  <c r="BD41" i="1"/>
  <c r="AZ41" i="1"/>
  <c r="AX41" i="1"/>
  <c r="BI27" i="1"/>
  <c r="BG26" i="1"/>
  <c r="BE26" i="1"/>
  <c r="BC26" i="1"/>
  <c r="AY26" i="1"/>
  <c r="AW26" i="1"/>
  <c r="BH25" i="1"/>
  <c r="BF25" i="1"/>
  <c r="BD25" i="1"/>
  <c r="AZ25" i="1"/>
  <c r="AX25" i="1"/>
  <c r="AX24" i="1"/>
  <c r="AX23" i="1"/>
  <c r="AX22" i="1"/>
  <c r="AX21" i="1"/>
  <c r="BH20" i="1"/>
  <c r="BF20" i="1"/>
  <c r="BD20" i="1"/>
  <c r="BB20" i="1"/>
  <c r="AZ20" i="1"/>
  <c r="AX20" i="1"/>
  <c r="BH19" i="1"/>
  <c r="BF19" i="1"/>
  <c r="BD19" i="1"/>
  <c r="BB19" i="1"/>
  <c r="AZ19" i="1"/>
  <c r="AX19" i="1"/>
  <c r="BH18" i="1"/>
  <c r="BF18" i="1"/>
  <c r="BD18" i="1"/>
  <c r="BB18" i="1"/>
  <c r="AZ18" i="1"/>
  <c r="AX18" i="1"/>
  <c r="BH17" i="1"/>
  <c r="BF17" i="1"/>
  <c r="BD17" i="1"/>
  <c r="BB17" i="1"/>
  <c r="AZ17" i="1"/>
  <c r="AX17" i="1"/>
  <c r="BH16" i="1"/>
  <c r="BF16" i="1"/>
  <c r="BD16" i="1"/>
  <c r="AZ16" i="1"/>
  <c r="AX16" i="1"/>
  <c r="BH15" i="1"/>
  <c r="BF15" i="1"/>
  <c r="BD15" i="1"/>
  <c r="AZ15" i="1"/>
  <c r="AX15" i="1"/>
  <c r="BH14" i="1"/>
  <c r="BF14" i="1"/>
  <c r="BD14" i="1"/>
  <c r="BB14" i="1"/>
  <c r="AZ14" i="1"/>
  <c r="AX14" i="1"/>
  <c r="BH13" i="1"/>
  <c r="BF13" i="1"/>
  <c r="BD13" i="1"/>
  <c r="AZ13" i="1"/>
  <c r="AX13" i="1"/>
  <c r="BH12" i="1"/>
  <c r="BF12" i="1"/>
  <c r="BD12" i="1"/>
  <c r="AZ12" i="1"/>
  <c r="AX12" i="1"/>
  <c r="AR108" i="1"/>
  <c r="AN108" i="1"/>
  <c r="AJ108" i="1"/>
  <c r="AQ106" i="1"/>
  <c r="AR106" i="1" s="1"/>
  <c r="AO106" i="1"/>
  <c r="AP106" i="1" s="1"/>
  <c r="AM106" i="1"/>
  <c r="AN106" i="1" s="1"/>
  <c r="AI106" i="1"/>
  <c r="AJ106" i="1" s="1"/>
  <c r="AG106" i="1"/>
  <c r="AH106" i="1" s="1"/>
  <c r="AG105" i="1"/>
  <c r="AH105" i="1" s="1"/>
  <c r="AG104" i="1"/>
  <c r="AH104" i="1" s="1"/>
  <c r="AG103" i="1"/>
  <c r="AH103" i="1" s="1"/>
  <c r="AG102" i="1"/>
  <c r="AH102" i="1" s="1"/>
  <c r="AQ101" i="1"/>
  <c r="AR101" i="1" s="1"/>
  <c r="AO101" i="1"/>
  <c r="AP101" i="1" s="1"/>
  <c r="AM101" i="1"/>
  <c r="AN101" i="1" s="1"/>
  <c r="AK101" i="1"/>
  <c r="AL101" i="1" s="1"/>
  <c r="AI101" i="1"/>
  <c r="AJ101" i="1" s="1"/>
  <c r="AG101" i="1"/>
  <c r="AH101" i="1" s="1"/>
  <c r="AQ100" i="1"/>
  <c r="AR100" i="1" s="1"/>
  <c r="AO100" i="1"/>
  <c r="AP100" i="1" s="1"/>
  <c r="AM100" i="1"/>
  <c r="AN100" i="1" s="1"/>
  <c r="AK100" i="1"/>
  <c r="AL100" i="1" s="1"/>
  <c r="AI100" i="1"/>
  <c r="AJ100" i="1" s="1"/>
  <c r="AG100" i="1"/>
  <c r="AH100" i="1" s="1"/>
  <c r="AQ99" i="1"/>
  <c r="AR99" i="1" s="1"/>
  <c r="AO99" i="1"/>
  <c r="AP99" i="1" s="1"/>
  <c r="AM99" i="1"/>
  <c r="AN99" i="1" s="1"/>
  <c r="AK99" i="1"/>
  <c r="AL99" i="1" s="1"/>
  <c r="AI99" i="1"/>
  <c r="AJ99" i="1" s="1"/>
  <c r="AG99" i="1"/>
  <c r="AH99" i="1" s="1"/>
  <c r="AQ98" i="1"/>
  <c r="AR98" i="1" s="1"/>
  <c r="AO98" i="1"/>
  <c r="AP98" i="1" s="1"/>
  <c r="AM98" i="1"/>
  <c r="AN98" i="1" s="1"/>
  <c r="AK98" i="1"/>
  <c r="AL98" i="1" s="1"/>
  <c r="AI98" i="1"/>
  <c r="AJ98" i="1" s="1"/>
  <c r="AG98" i="1"/>
  <c r="AH98" i="1" s="1"/>
  <c r="AQ97" i="1"/>
  <c r="AR97" i="1" s="1"/>
  <c r="AO97" i="1"/>
  <c r="AP97" i="1" s="1"/>
  <c r="AM97" i="1"/>
  <c r="AN97" i="1" s="1"/>
  <c r="AI97" i="1"/>
  <c r="AJ97" i="1" s="1"/>
  <c r="AQ96" i="1"/>
  <c r="AR96" i="1" s="1"/>
  <c r="AO96" i="1"/>
  <c r="AP96" i="1" s="1"/>
  <c r="AM96" i="1"/>
  <c r="AN96" i="1" s="1"/>
  <c r="AI96" i="1"/>
  <c r="AJ96" i="1" s="1"/>
  <c r="AG96" i="1"/>
  <c r="AH96" i="1" s="1"/>
  <c r="AQ95" i="1"/>
  <c r="AR95" i="1" s="1"/>
  <c r="AO95" i="1"/>
  <c r="AP95" i="1" s="1"/>
  <c r="AM95" i="1"/>
  <c r="AN95" i="1" s="1"/>
  <c r="AK95" i="1"/>
  <c r="AL95" i="1" s="1"/>
  <c r="AI95" i="1"/>
  <c r="AJ95" i="1" s="1"/>
  <c r="AG95" i="1"/>
  <c r="AH95" i="1" s="1"/>
  <c r="AQ94" i="1"/>
  <c r="AR94" i="1" s="1"/>
  <c r="AO94" i="1"/>
  <c r="AP94" i="1" s="1"/>
  <c r="AM94" i="1"/>
  <c r="AN94" i="1" s="1"/>
  <c r="AI94" i="1"/>
  <c r="AJ94" i="1" s="1"/>
  <c r="AG94" i="1"/>
  <c r="AH94" i="1" s="1"/>
  <c r="AQ93" i="1"/>
  <c r="AR93" i="1" s="1"/>
  <c r="AO93" i="1"/>
  <c r="AP93" i="1" s="1"/>
  <c r="AM93" i="1"/>
  <c r="AN93" i="1" s="1"/>
  <c r="AI93" i="1"/>
  <c r="AJ93" i="1" s="1"/>
  <c r="AG93" i="1"/>
  <c r="AH93" i="1" s="1"/>
  <c r="AS85" i="1"/>
  <c r="AG88" i="1" s="1"/>
  <c r="AQ84" i="1"/>
  <c r="AO84" i="1"/>
  <c r="AM84" i="1"/>
  <c r="AI84" i="1"/>
  <c r="AG84" i="1"/>
  <c r="AR83" i="1"/>
  <c r="AP83" i="1"/>
  <c r="AN83" i="1"/>
  <c r="AJ83" i="1"/>
  <c r="AH83" i="1"/>
  <c r="AH82" i="1"/>
  <c r="AH81" i="1"/>
  <c r="AH80" i="1"/>
  <c r="AH79" i="1"/>
  <c r="AR78" i="1"/>
  <c r="AP78" i="1"/>
  <c r="AN78" i="1"/>
  <c r="AL78" i="1"/>
  <c r="AJ78" i="1"/>
  <c r="AH78" i="1"/>
  <c r="AR77" i="1"/>
  <c r="AP77" i="1"/>
  <c r="AN77" i="1"/>
  <c r="AL77" i="1"/>
  <c r="AJ77" i="1"/>
  <c r="AH77" i="1"/>
  <c r="AR76" i="1"/>
  <c r="AP76" i="1"/>
  <c r="AN76" i="1"/>
  <c r="AL76" i="1"/>
  <c r="AJ76" i="1"/>
  <c r="AH76" i="1"/>
  <c r="AR75" i="1"/>
  <c r="AP75" i="1"/>
  <c r="AN75" i="1"/>
  <c r="AL75" i="1"/>
  <c r="AJ75" i="1"/>
  <c r="AH75" i="1"/>
  <c r="AR74" i="1"/>
  <c r="AP74" i="1"/>
  <c r="AN74" i="1"/>
  <c r="AJ74" i="1"/>
  <c r="AH74" i="1"/>
  <c r="AR73" i="1"/>
  <c r="AP73" i="1"/>
  <c r="AN73" i="1"/>
  <c r="AJ73" i="1"/>
  <c r="AH73" i="1"/>
  <c r="AR72" i="1"/>
  <c r="AP72" i="1"/>
  <c r="AN72" i="1"/>
  <c r="AL72" i="1"/>
  <c r="AJ72" i="1"/>
  <c r="AH72" i="1"/>
  <c r="AR71" i="1"/>
  <c r="AP71" i="1"/>
  <c r="AN71" i="1"/>
  <c r="AJ71" i="1"/>
  <c r="AH71" i="1"/>
  <c r="AR70" i="1"/>
  <c r="AP70" i="1"/>
  <c r="AN70" i="1"/>
  <c r="AJ70" i="1"/>
  <c r="AH70" i="1"/>
  <c r="AS56" i="1"/>
  <c r="AQ55" i="1"/>
  <c r="AO55" i="1"/>
  <c r="AM55" i="1"/>
  <c r="AI55" i="1"/>
  <c r="AG55" i="1"/>
  <c r="AR54" i="1"/>
  <c r="AP54" i="1"/>
  <c r="AN54" i="1"/>
  <c r="AJ54" i="1"/>
  <c r="AH54" i="1"/>
  <c r="AH53" i="1"/>
  <c r="AH52" i="1"/>
  <c r="AH51" i="1"/>
  <c r="AH50" i="1"/>
  <c r="AR49" i="1"/>
  <c r="AP49" i="1"/>
  <c r="AN49" i="1"/>
  <c r="AL49" i="1"/>
  <c r="AJ49" i="1"/>
  <c r="AH49" i="1"/>
  <c r="AR48" i="1"/>
  <c r="AP48" i="1"/>
  <c r="AN48" i="1"/>
  <c r="AL48" i="1"/>
  <c r="AJ48" i="1"/>
  <c r="AH48" i="1"/>
  <c r="AR47" i="1"/>
  <c r="AP47" i="1"/>
  <c r="AN47" i="1"/>
  <c r="AL47" i="1"/>
  <c r="AJ47" i="1"/>
  <c r="AH47" i="1"/>
  <c r="AR46" i="1"/>
  <c r="AP46" i="1"/>
  <c r="AN46" i="1"/>
  <c r="AL46" i="1"/>
  <c r="AJ46" i="1"/>
  <c r="AH46" i="1"/>
  <c r="AR45" i="1"/>
  <c r="AP45" i="1"/>
  <c r="AN45" i="1"/>
  <c r="AJ45" i="1"/>
  <c r="AH45" i="1"/>
  <c r="AR44" i="1"/>
  <c r="AP44" i="1"/>
  <c r="AN44" i="1"/>
  <c r="AJ44" i="1"/>
  <c r="AH44" i="1"/>
  <c r="AR43" i="1"/>
  <c r="AP43" i="1"/>
  <c r="AN43" i="1"/>
  <c r="AL43" i="1"/>
  <c r="AJ43" i="1"/>
  <c r="AH43" i="1"/>
  <c r="AR42" i="1"/>
  <c r="AP42" i="1"/>
  <c r="AN42" i="1"/>
  <c r="AJ42" i="1"/>
  <c r="AH42" i="1"/>
  <c r="AR41" i="1"/>
  <c r="AP41" i="1"/>
  <c r="AN41" i="1"/>
  <c r="AJ41" i="1"/>
  <c r="AH41" i="1"/>
  <c r="AS27" i="1"/>
  <c r="AG30" i="1" s="1"/>
  <c r="AQ26" i="1"/>
  <c r="AO26" i="1"/>
  <c r="AM26" i="1"/>
  <c r="AI26" i="1"/>
  <c r="AG26" i="1"/>
  <c r="AR25" i="1"/>
  <c r="AP25" i="1"/>
  <c r="AN25" i="1"/>
  <c r="AJ25" i="1"/>
  <c r="AH25" i="1"/>
  <c r="AH24" i="1"/>
  <c r="AH23" i="1"/>
  <c r="AH22" i="1"/>
  <c r="AH21" i="1"/>
  <c r="AR20" i="1"/>
  <c r="AP20" i="1"/>
  <c r="AN20" i="1"/>
  <c r="AL20" i="1"/>
  <c r="AJ20" i="1"/>
  <c r="AH20" i="1"/>
  <c r="AR19" i="1"/>
  <c r="AP19" i="1"/>
  <c r="AN19" i="1"/>
  <c r="AL19" i="1"/>
  <c r="AJ19" i="1"/>
  <c r="AH19" i="1"/>
  <c r="AR18" i="1"/>
  <c r="AP18" i="1"/>
  <c r="AN18" i="1"/>
  <c r="AL18" i="1"/>
  <c r="AJ18" i="1"/>
  <c r="AH18" i="1"/>
  <c r="AR17" i="1"/>
  <c r="AP17" i="1"/>
  <c r="AN17" i="1"/>
  <c r="AL17" i="1"/>
  <c r="AJ17" i="1"/>
  <c r="AH17" i="1"/>
  <c r="AR16" i="1"/>
  <c r="AP16" i="1"/>
  <c r="AN16" i="1"/>
  <c r="AJ16" i="1"/>
  <c r="AH16" i="1"/>
  <c r="AR15" i="1"/>
  <c r="AP15" i="1"/>
  <c r="AN15" i="1"/>
  <c r="AJ15" i="1"/>
  <c r="AH15" i="1"/>
  <c r="AR14" i="1"/>
  <c r="AP14" i="1"/>
  <c r="AN14" i="1"/>
  <c r="AL14" i="1"/>
  <c r="AJ14" i="1"/>
  <c r="AH14" i="1"/>
  <c r="AR13" i="1"/>
  <c r="AP13" i="1"/>
  <c r="AN13" i="1"/>
  <c r="AJ13" i="1"/>
  <c r="AH13" i="1"/>
  <c r="AR12" i="1"/>
  <c r="AP12" i="1"/>
  <c r="AN12" i="1"/>
  <c r="AJ12" i="1"/>
  <c r="AH12" i="1"/>
  <c r="AH26" i="1" s="1"/>
  <c r="AH28" i="1" s="1"/>
  <c r="AA108" i="1"/>
  <c r="Y108" i="1"/>
  <c r="W108" i="1"/>
  <c r="S108" i="1"/>
  <c r="Q108" i="1"/>
  <c r="Z106" i="1"/>
  <c r="AA106" i="1" s="1"/>
  <c r="X106" i="1"/>
  <c r="Y106" i="1" s="1"/>
  <c r="V106" i="1"/>
  <c r="W106" i="1" s="1"/>
  <c r="R106" i="1"/>
  <c r="S106" i="1" s="1"/>
  <c r="P106" i="1"/>
  <c r="Q106" i="1" s="1"/>
  <c r="P105" i="1"/>
  <c r="Q105" i="1" s="1"/>
  <c r="P104" i="1"/>
  <c r="Q104" i="1" s="1"/>
  <c r="P103" i="1"/>
  <c r="Q103" i="1" s="1"/>
  <c r="P102" i="1"/>
  <c r="Q102" i="1" s="1"/>
  <c r="Z101" i="1"/>
  <c r="AA101" i="1" s="1"/>
  <c r="X101" i="1"/>
  <c r="Y101" i="1" s="1"/>
  <c r="V101" i="1"/>
  <c r="W101" i="1" s="1"/>
  <c r="T101" i="1"/>
  <c r="U101" i="1" s="1"/>
  <c r="R101" i="1"/>
  <c r="S101" i="1" s="1"/>
  <c r="P101" i="1"/>
  <c r="Q101" i="1" s="1"/>
  <c r="Z100" i="1"/>
  <c r="AA100" i="1" s="1"/>
  <c r="X100" i="1"/>
  <c r="Y100" i="1" s="1"/>
  <c r="V100" i="1"/>
  <c r="W100" i="1" s="1"/>
  <c r="T100" i="1"/>
  <c r="U100" i="1" s="1"/>
  <c r="R100" i="1"/>
  <c r="S100" i="1" s="1"/>
  <c r="P100" i="1"/>
  <c r="Q100" i="1" s="1"/>
  <c r="Z99" i="1"/>
  <c r="AA99" i="1" s="1"/>
  <c r="X99" i="1"/>
  <c r="Y99" i="1" s="1"/>
  <c r="V99" i="1"/>
  <c r="W99" i="1" s="1"/>
  <c r="T99" i="1"/>
  <c r="U99" i="1" s="1"/>
  <c r="R99" i="1"/>
  <c r="S99" i="1" s="1"/>
  <c r="P99" i="1"/>
  <c r="Q99" i="1" s="1"/>
  <c r="Z98" i="1"/>
  <c r="AA98" i="1" s="1"/>
  <c r="X98" i="1"/>
  <c r="Y98" i="1" s="1"/>
  <c r="V98" i="1"/>
  <c r="W98" i="1" s="1"/>
  <c r="T98" i="1"/>
  <c r="U98" i="1" s="1"/>
  <c r="R98" i="1"/>
  <c r="S98" i="1" s="1"/>
  <c r="P98" i="1"/>
  <c r="Q98" i="1" s="1"/>
  <c r="Z97" i="1"/>
  <c r="AA97" i="1" s="1"/>
  <c r="X97" i="1"/>
  <c r="Y97" i="1" s="1"/>
  <c r="V97" i="1"/>
  <c r="W97" i="1" s="1"/>
  <c r="R97" i="1"/>
  <c r="S97" i="1" s="1"/>
  <c r="P97" i="1"/>
  <c r="Q97" i="1" s="1"/>
  <c r="Z96" i="1"/>
  <c r="AA96" i="1" s="1"/>
  <c r="X96" i="1"/>
  <c r="Y96" i="1" s="1"/>
  <c r="V96" i="1"/>
  <c r="W96" i="1" s="1"/>
  <c r="R96" i="1"/>
  <c r="S96" i="1" s="1"/>
  <c r="P96" i="1"/>
  <c r="Q96" i="1" s="1"/>
  <c r="Z95" i="1"/>
  <c r="AA95" i="1" s="1"/>
  <c r="X95" i="1"/>
  <c r="Y95" i="1" s="1"/>
  <c r="V95" i="1"/>
  <c r="W95" i="1" s="1"/>
  <c r="T95" i="1"/>
  <c r="U95" i="1" s="1"/>
  <c r="R95" i="1"/>
  <c r="S95" i="1" s="1"/>
  <c r="P95" i="1"/>
  <c r="Q95" i="1" s="1"/>
  <c r="Z94" i="1"/>
  <c r="AA94" i="1" s="1"/>
  <c r="X94" i="1"/>
  <c r="Y94" i="1" s="1"/>
  <c r="V94" i="1"/>
  <c r="W94" i="1" s="1"/>
  <c r="R94" i="1"/>
  <c r="S94" i="1" s="1"/>
  <c r="P94" i="1"/>
  <c r="Q94" i="1" s="1"/>
  <c r="Z93" i="1"/>
  <c r="X93" i="1"/>
  <c r="V93" i="1"/>
  <c r="R93" i="1"/>
  <c r="P93" i="1"/>
  <c r="AB85" i="1"/>
  <c r="P88" i="1" s="1"/>
  <c r="Z84" i="1"/>
  <c r="X84" i="1"/>
  <c r="V84" i="1"/>
  <c r="R84" i="1"/>
  <c r="P84" i="1"/>
  <c r="AA83" i="1"/>
  <c r="Y83" i="1"/>
  <c r="W83" i="1"/>
  <c r="S83" i="1"/>
  <c r="Q83" i="1"/>
  <c r="Q82" i="1"/>
  <c r="Q81" i="1"/>
  <c r="Q80" i="1"/>
  <c r="Q79" i="1"/>
  <c r="AA78" i="1"/>
  <c r="Y78" i="1"/>
  <c r="W78" i="1"/>
  <c r="U78" i="1"/>
  <c r="S78" i="1"/>
  <c r="Q78" i="1"/>
  <c r="AA77" i="1"/>
  <c r="Y77" i="1"/>
  <c r="W77" i="1"/>
  <c r="U77" i="1"/>
  <c r="S77" i="1"/>
  <c r="Q77" i="1"/>
  <c r="AA76" i="1"/>
  <c r="Y76" i="1"/>
  <c r="W76" i="1"/>
  <c r="U76" i="1"/>
  <c r="S76" i="1"/>
  <c r="Q76" i="1"/>
  <c r="AA75" i="1"/>
  <c r="Y75" i="1"/>
  <c r="W75" i="1"/>
  <c r="U75" i="1"/>
  <c r="S75" i="1"/>
  <c r="Q75" i="1"/>
  <c r="AA74" i="1"/>
  <c r="Y74" i="1"/>
  <c r="W74" i="1"/>
  <c r="S74" i="1"/>
  <c r="Q74" i="1"/>
  <c r="AA73" i="1"/>
  <c r="Y73" i="1"/>
  <c r="W73" i="1"/>
  <c r="S73" i="1"/>
  <c r="Q73" i="1"/>
  <c r="AA72" i="1"/>
  <c r="Y72" i="1"/>
  <c r="W72" i="1"/>
  <c r="U72" i="1"/>
  <c r="S72" i="1"/>
  <c r="Q72" i="1"/>
  <c r="AA71" i="1"/>
  <c r="Y71" i="1"/>
  <c r="W71" i="1"/>
  <c r="S71" i="1"/>
  <c r="Q71" i="1"/>
  <c r="AA70" i="1"/>
  <c r="Y70" i="1"/>
  <c r="W70" i="1"/>
  <c r="S70" i="1"/>
  <c r="Q70" i="1"/>
  <c r="AB56" i="1"/>
  <c r="P59" i="1" s="1"/>
  <c r="Z55" i="1"/>
  <c r="X55" i="1"/>
  <c r="V55" i="1"/>
  <c r="R55" i="1"/>
  <c r="P55" i="1"/>
  <c r="AA54" i="1"/>
  <c r="Y54" i="1"/>
  <c r="W54" i="1"/>
  <c r="S54" i="1"/>
  <c r="Q54" i="1"/>
  <c r="Q53" i="1"/>
  <c r="Q52" i="1"/>
  <c r="Q51" i="1"/>
  <c r="Q50" i="1"/>
  <c r="AA49" i="1"/>
  <c r="Y49" i="1"/>
  <c r="W49" i="1"/>
  <c r="U49" i="1"/>
  <c r="S49" i="1"/>
  <c r="Q49" i="1"/>
  <c r="AA48" i="1"/>
  <c r="Y48" i="1"/>
  <c r="W48" i="1"/>
  <c r="U48" i="1"/>
  <c r="S48" i="1"/>
  <c r="Q48" i="1"/>
  <c r="AA47" i="1"/>
  <c r="Y47" i="1"/>
  <c r="W47" i="1"/>
  <c r="U47" i="1"/>
  <c r="S47" i="1"/>
  <c r="Q47" i="1"/>
  <c r="AA46" i="1"/>
  <c r="Y46" i="1"/>
  <c r="W46" i="1"/>
  <c r="U46" i="1"/>
  <c r="S46" i="1"/>
  <c r="Q46" i="1"/>
  <c r="AA45" i="1"/>
  <c r="Y45" i="1"/>
  <c r="W45" i="1"/>
  <c r="S45" i="1"/>
  <c r="Q45" i="1"/>
  <c r="AA44" i="1"/>
  <c r="Y44" i="1"/>
  <c r="W44" i="1"/>
  <c r="S44" i="1"/>
  <c r="Q44" i="1"/>
  <c r="AA43" i="1"/>
  <c r="Y43" i="1"/>
  <c r="W43" i="1"/>
  <c r="U43" i="1"/>
  <c r="S43" i="1"/>
  <c r="Q43" i="1"/>
  <c r="AA42" i="1"/>
  <c r="Y42" i="1"/>
  <c r="W42" i="1"/>
  <c r="S42" i="1"/>
  <c r="Q42" i="1"/>
  <c r="AA41" i="1"/>
  <c r="Y41" i="1"/>
  <c r="W41" i="1"/>
  <c r="S41" i="1"/>
  <c r="Q41" i="1"/>
  <c r="AB27" i="1"/>
  <c r="Z26" i="1"/>
  <c r="X26" i="1"/>
  <c r="V26" i="1"/>
  <c r="R26" i="1"/>
  <c r="P26" i="1"/>
  <c r="AA25" i="1"/>
  <c r="Y25" i="1"/>
  <c r="W25" i="1"/>
  <c r="S25" i="1"/>
  <c r="Q25" i="1"/>
  <c r="Q24" i="1"/>
  <c r="Q23" i="1"/>
  <c r="Q22" i="1"/>
  <c r="Q21" i="1"/>
  <c r="AA20" i="1"/>
  <c r="Y20" i="1"/>
  <c r="W20" i="1"/>
  <c r="U20" i="1"/>
  <c r="S20" i="1"/>
  <c r="Q20" i="1"/>
  <c r="AA19" i="1"/>
  <c r="Y19" i="1"/>
  <c r="W19" i="1"/>
  <c r="U19" i="1"/>
  <c r="S19" i="1"/>
  <c r="Q19" i="1"/>
  <c r="AA18" i="1"/>
  <c r="Y18" i="1"/>
  <c r="W18" i="1"/>
  <c r="U18" i="1"/>
  <c r="S18" i="1"/>
  <c r="Q18" i="1"/>
  <c r="AA17" i="1"/>
  <c r="Y17" i="1"/>
  <c r="W17" i="1"/>
  <c r="U17" i="1"/>
  <c r="S17" i="1"/>
  <c r="Q17" i="1"/>
  <c r="AA16" i="1"/>
  <c r="Y16" i="1"/>
  <c r="W16" i="1"/>
  <c r="S16" i="1"/>
  <c r="Q16" i="1"/>
  <c r="AA15" i="1"/>
  <c r="Y15" i="1"/>
  <c r="W15" i="1"/>
  <c r="S15" i="1"/>
  <c r="Q15" i="1"/>
  <c r="AA14" i="1"/>
  <c r="Y14" i="1"/>
  <c r="W14" i="1"/>
  <c r="U14" i="1"/>
  <c r="S14" i="1"/>
  <c r="Q14" i="1"/>
  <c r="AA13" i="1"/>
  <c r="Y13" i="1"/>
  <c r="W13" i="1"/>
  <c r="S13" i="1"/>
  <c r="Q13" i="1"/>
  <c r="AA12" i="1"/>
  <c r="Y12" i="1"/>
  <c r="W12" i="1"/>
  <c r="S12" i="1"/>
  <c r="Q12" i="1"/>
  <c r="S26" i="1" l="1"/>
  <c r="S28" i="1" s="1"/>
  <c r="DL17" i="1"/>
  <c r="HM17" i="1"/>
  <c r="DR13" i="1"/>
  <c r="HS13" i="1"/>
  <c r="HT13" i="1" s="1"/>
  <c r="DJ19" i="1"/>
  <c r="HK19" i="1"/>
  <c r="DC13" i="1"/>
  <c r="CU17" i="1"/>
  <c r="DC17" i="1"/>
  <c r="CU19" i="1"/>
  <c r="DC19" i="1"/>
  <c r="CU20" i="1"/>
  <c r="CY55" i="1"/>
  <c r="CY57" i="1" s="1"/>
  <c r="DC55" i="1"/>
  <c r="CU55" i="1"/>
  <c r="CU57" i="1" s="1"/>
  <c r="CR59" i="1"/>
  <c r="CT100" i="1"/>
  <c r="CU100" i="1" s="1"/>
  <c r="CT101" i="1"/>
  <c r="CU101" i="1" s="1"/>
  <c r="DP14" i="1"/>
  <c r="DN16" i="1"/>
  <c r="DN18" i="1"/>
  <c r="DN108" i="1"/>
  <c r="DH22" i="1"/>
  <c r="HI22" i="1"/>
  <c r="HJ22" i="1" s="1"/>
  <c r="DH20" i="1"/>
  <c r="HI20" i="1"/>
  <c r="HJ20" i="1" s="1"/>
  <c r="DH18" i="1"/>
  <c r="HI18" i="1"/>
  <c r="HJ18" i="1" s="1"/>
  <c r="DH16" i="1"/>
  <c r="HI16" i="1"/>
  <c r="HJ16" i="1" s="1"/>
  <c r="DH14" i="1"/>
  <c r="HI14" i="1"/>
  <c r="HJ14" i="1" s="1"/>
  <c r="LO12" i="1"/>
  <c r="LN26" i="1"/>
  <c r="DI17" i="1"/>
  <c r="DJ15" i="1"/>
  <c r="HK15" i="1"/>
  <c r="HL15" i="1" s="1"/>
  <c r="LO15" i="1" s="1"/>
  <c r="DL14" i="1"/>
  <c r="HM14" i="1"/>
  <c r="HN14" i="1" s="1"/>
  <c r="DL19" i="1"/>
  <c r="HM19" i="1"/>
  <c r="DN25" i="1"/>
  <c r="HO25" i="1"/>
  <c r="DN19" i="1"/>
  <c r="HO19" i="1"/>
  <c r="DN17" i="1"/>
  <c r="HO17" i="1"/>
  <c r="HP17" i="1" s="1"/>
  <c r="DN15" i="1"/>
  <c r="HO15" i="1"/>
  <c r="HP15" i="1" s="1"/>
  <c r="DN13" i="1"/>
  <c r="HO13" i="1"/>
  <c r="HP13" i="1" s="1"/>
  <c r="DP19" i="1"/>
  <c r="HQ19" i="1"/>
  <c r="HR19" i="1" s="1"/>
  <c r="DP17" i="1"/>
  <c r="HQ17" i="1"/>
  <c r="HR17" i="1" s="1"/>
  <c r="DP15" i="1"/>
  <c r="HQ15" i="1"/>
  <c r="HR15" i="1" s="1"/>
  <c r="DP13" i="1"/>
  <c r="HQ13" i="1"/>
  <c r="HR13" i="1" s="1"/>
  <c r="DR25" i="1"/>
  <c r="HS25" i="1"/>
  <c r="DQ18" i="1"/>
  <c r="DQ15" i="1"/>
  <c r="DH41" i="1"/>
  <c r="HI41" i="1"/>
  <c r="DN41" i="1"/>
  <c r="HO41" i="1"/>
  <c r="DR41" i="1"/>
  <c r="HS41" i="1"/>
  <c r="HT41" i="1" s="1"/>
  <c r="DJ42" i="1"/>
  <c r="HK42" i="1"/>
  <c r="DP42" i="1"/>
  <c r="HQ42" i="1"/>
  <c r="HR42" i="1" s="1"/>
  <c r="DH43" i="1"/>
  <c r="HI43" i="1"/>
  <c r="HJ43" i="1" s="1"/>
  <c r="DL43" i="1"/>
  <c r="HM43" i="1"/>
  <c r="HN43" i="1" s="1"/>
  <c r="DP43" i="1"/>
  <c r="HQ43" i="1"/>
  <c r="HR43" i="1" s="1"/>
  <c r="DH44" i="1"/>
  <c r="HI44" i="1"/>
  <c r="HJ44" i="1" s="1"/>
  <c r="DN44" i="1"/>
  <c r="HO44" i="1"/>
  <c r="HP44" i="1" s="1"/>
  <c r="DR44" i="1"/>
  <c r="HS44" i="1"/>
  <c r="DJ45" i="1"/>
  <c r="HK45" i="1"/>
  <c r="DP45" i="1"/>
  <c r="HQ45" i="1"/>
  <c r="HR45" i="1" s="1"/>
  <c r="DH46" i="1"/>
  <c r="HI46" i="1"/>
  <c r="HJ46" i="1" s="1"/>
  <c r="DL46" i="1"/>
  <c r="HM46" i="1"/>
  <c r="HN46" i="1" s="1"/>
  <c r="DP46" i="1"/>
  <c r="HQ46" i="1"/>
  <c r="HR46" i="1" s="1"/>
  <c r="DH47" i="1"/>
  <c r="HI47" i="1"/>
  <c r="HJ47" i="1" s="1"/>
  <c r="DL47" i="1"/>
  <c r="HM47" i="1"/>
  <c r="HN47" i="1" s="1"/>
  <c r="DP47" i="1"/>
  <c r="HQ47" i="1"/>
  <c r="HR47" i="1" s="1"/>
  <c r="DH48" i="1"/>
  <c r="HI48" i="1"/>
  <c r="HJ48" i="1" s="1"/>
  <c r="DL48" i="1"/>
  <c r="HM48" i="1"/>
  <c r="DP48" i="1"/>
  <c r="HQ48" i="1"/>
  <c r="HR48" i="1" s="1"/>
  <c r="DH49" i="1"/>
  <c r="HI49" i="1"/>
  <c r="HJ49" i="1" s="1"/>
  <c r="DL49" i="1"/>
  <c r="HM49" i="1"/>
  <c r="HN49" i="1" s="1"/>
  <c r="DP49" i="1"/>
  <c r="HQ49" i="1"/>
  <c r="HR49" i="1" s="1"/>
  <c r="DH50" i="1"/>
  <c r="HI50" i="1"/>
  <c r="HJ50" i="1" s="1"/>
  <c r="DH52" i="1"/>
  <c r="HI52" i="1"/>
  <c r="HJ52" i="1" s="1"/>
  <c r="DH54" i="1"/>
  <c r="HI54" i="1"/>
  <c r="HJ54" i="1" s="1"/>
  <c r="DN54" i="1"/>
  <c r="HO54" i="1"/>
  <c r="DR54" i="1"/>
  <c r="HS54" i="1"/>
  <c r="HP70" i="1"/>
  <c r="HO93" i="1"/>
  <c r="HP93" i="1" s="1"/>
  <c r="HT70" i="1"/>
  <c r="DJ71" i="1"/>
  <c r="HK71" i="1"/>
  <c r="LP71" i="1" s="1"/>
  <c r="DP71" i="1"/>
  <c r="HQ71" i="1"/>
  <c r="DH72" i="1"/>
  <c r="HI72" i="1"/>
  <c r="DL72" i="1"/>
  <c r="HM72" i="1"/>
  <c r="LR72" i="1" s="1"/>
  <c r="DP72" i="1"/>
  <c r="HQ72" i="1"/>
  <c r="DH73" i="1"/>
  <c r="HI73" i="1"/>
  <c r="DN73" i="1"/>
  <c r="HO73" i="1"/>
  <c r="DJ74" i="1"/>
  <c r="HK74" i="1"/>
  <c r="LP74" i="1" s="1"/>
  <c r="DP74" i="1"/>
  <c r="HQ74" i="1"/>
  <c r="DH75" i="1"/>
  <c r="HI75" i="1"/>
  <c r="DL75" i="1"/>
  <c r="HM75" i="1"/>
  <c r="DP75" i="1"/>
  <c r="HQ75" i="1"/>
  <c r="DH76" i="1"/>
  <c r="HI76" i="1"/>
  <c r="DL76" i="1"/>
  <c r="HM76" i="1"/>
  <c r="LR76" i="1" s="1"/>
  <c r="DP76" i="1"/>
  <c r="HQ76" i="1"/>
  <c r="DH77" i="1"/>
  <c r="HI77" i="1"/>
  <c r="DL77" i="1"/>
  <c r="HM77" i="1"/>
  <c r="LR77" i="1" s="1"/>
  <c r="DP77" i="1"/>
  <c r="HQ77" i="1"/>
  <c r="DH78" i="1"/>
  <c r="HI78" i="1"/>
  <c r="DL78" i="1"/>
  <c r="HM78" i="1"/>
  <c r="LR78" i="1" s="1"/>
  <c r="DP78" i="1"/>
  <c r="HQ78" i="1"/>
  <c r="DH79" i="1"/>
  <c r="HI79" i="1"/>
  <c r="HI82" i="1"/>
  <c r="DG105" i="1"/>
  <c r="DH105" i="1" s="1"/>
  <c r="DJ83" i="1"/>
  <c r="HK83" i="1"/>
  <c r="LP83" i="1" s="1"/>
  <c r="DP83" i="1"/>
  <c r="HQ83" i="1"/>
  <c r="DH85" i="1"/>
  <c r="HJ85" i="1" s="1"/>
  <c r="HP108" i="1"/>
  <c r="HT108" i="1"/>
  <c r="AP108" i="1"/>
  <c r="DQ20" i="1"/>
  <c r="HI93" i="1"/>
  <c r="HJ93" i="1" s="1"/>
  <c r="HS42" i="1"/>
  <c r="LX42" i="1" s="1"/>
  <c r="HS49" i="1"/>
  <c r="HT49" i="1" s="1"/>
  <c r="HS74" i="1"/>
  <c r="HI104" i="1"/>
  <c r="HJ104" i="1" s="1"/>
  <c r="GD111" i="1"/>
  <c r="EZ111" i="1"/>
  <c r="GS59" i="1"/>
  <c r="KY109" i="1"/>
  <c r="KY113" i="1"/>
  <c r="LE114" i="1" s="1"/>
  <c r="LJ107" i="1"/>
  <c r="Y26" i="1"/>
  <c r="Y28" i="1" s="1"/>
  <c r="AZ55" i="1"/>
  <c r="AZ57" i="1" s="1"/>
  <c r="CF107" i="1"/>
  <c r="CF113" i="1" s="1"/>
  <c r="DH25" i="1"/>
  <c r="HI25" i="1"/>
  <c r="DH23" i="1"/>
  <c r="HI23" i="1"/>
  <c r="HJ23" i="1" s="1"/>
  <c r="DH21" i="1"/>
  <c r="HI21" i="1"/>
  <c r="HJ21" i="1" s="1"/>
  <c r="DH19" i="1"/>
  <c r="HI19" i="1"/>
  <c r="HJ19" i="1" s="1"/>
  <c r="DH17" i="1"/>
  <c r="HI17" i="1"/>
  <c r="HJ17" i="1" s="1"/>
  <c r="DH15" i="1"/>
  <c r="HI15" i="1"/>
  <c r="HJ15" i="1" s="1"/>
  <c r="DJ16" i="1"/>
  <c r="HK16" i="1"/>
  <c r="HL16" i="1" s="1"/>
  <c r="LO16" i="1" s="1"/>
  <c r="DJ13" i="1"/>
  <c r="HK13" i="1"/>
  <c r="HL13" i="1" s="1"/>
  <c r="DL20" i="1"/>
  <c r="HM20" i="1"/>
  <c r="HN20" i="1" s="1"/>
  <c r="LQ20" i="1" s="1"/>
  <c r="DL18" i="1"/>
  <c r="HM18" i="1"/>
  <c r="DN20" i="1"/>
  <c r="HO20" i="1"/>
  <c r="HP20" i="1" s="1"/>
  <c r="LS20" i="1" s="1"/>
  <c r="DN14" i="1"/>
  <c r="HO14" i="1"/>
  <c r="HP14" i="1" s="1"/>
  <c r="LU12" i="1"/>
  <c r="DP18" i="1"/>
  <c r="HQ18" i="1"/>
  <c r="HR18" i="1" s="1"/>
  <c r="DP16" i="1"/>
  <c r="HQ16" i="1"/>
  <c r="HR16" i="1" s="1"/>
  <c r="DR12" i="1"/>
  <c r="HS12" i="1"/>
  <c r="HT12" i="1" s="1"/>
  <c r="DR16" i="1"/>
  <c r="HS16" i="1"/>
  <c r="HT16" i="1" s="1"/>
  <c r="DR14" i="1"/>
  <c r="HS14" i="1"/>
  <c r="HT14" i="1" s="1"/>
  <c r="K24" i="1"/>
  <c r="HX30" i="1"/>
  <c r="IN59" i="1"/>
  <c r="JT59" i="1"/>
  <c r="KI30" i="1"/>
  <c r="IN30" i="1"/>
  <c r="JD30" i="1"/>
  <c r="JD59" i="1"/>
  <c r="JT30" i="1"/>
  <c r="KI59" i="1"/>
  <c r="JD88" i="1"/>
  <c r="JT111" i="1"/>
  <c r="HX88" i="1"/>
  <c r="JD111" i="1"/>
  <c r="JT88" i="1"/>
  <c r="IN111" i="1"/>
  <c r="KI111" i="1"/>
  <c r="IN88" i="1"/>
  <c r="KI88" i="1"/>
  <c r="EK88" i="1"/>
  <c r="EZ59" i="1"/>
  <c r="FO30" i="1"/>
  <c r="DV88" i="1"/>
  <c r="EK59" i="1"/>
  <c r="EZ30" i="1"/>
  <c r="GD59" i="1"/>
  <c r="GD30" i="1"/>
  <c r="EK30" i="1"/>
  <c r="EZ88" i="1"/>
  <c r="FO88" i="1"/>
  <c r="DV30" i="1"/>
  <c r="DV59" i="1"/>
  <c r="FO59" i="1"/>
  <c r="GD88" i="1"/>
  <c r="DH12" i="1"/>
  <c r="DH26" i="1" s="1"/>
  <c r="DH28" i="1" s="1"/>
  <c r="HI12" i="1"/>
  <c r="HI30" i="1"/>
  <c r="LZ27" i="1"/>
  <c r="LN30" i="1" s="1"/>
  <c r="DJ41" i="1"/>
  <c r="HK41" i="1"/>
  <c r="DP41" i="1"/>
  <c r="DP55" i="1" s="1"/>
  <c r="DP57" i="1" s="1"/>
  <c r="HQ41" i="1"/>
  <c r="DH42" i="1"/>
  <c r="HI42" i="1"/>
  <c r="HJ42" i="1" s="1"/>
  <c r="DN42" i="1"/>
  <c r="DN55" i="1" s="1"/>
  <c r="DN57" i="1" s="1"/>
  <c r="HO42" i="1"/>
  <c r="HP42" i="1" s="1"/>
  <c r="DJ43" i="1"/>
  <c r="HK43" i="1"/>
  <c r="HL43" i="1" s="1"/>
  <c r="DN43" i="1"/>
  <c r="HO43" i="1"/>
  <c r="HP43" i="1" s="1"/>
  <c r="DR43" i="1"/>
  <c r="HS43" i="1"/>
  <c r="HT43" i="1" s="1"/>
  <c r="DJ44" i="1"/>
  <c r="HK44" i="1"/>
  <c r="HL44" i="1" s="1"/>
  <c r="DP44" i="1"/>
  <c r="HQ44" i="1"/>
  <c r="HR44" i="1" s="1"/>
  <c r="DH45" i="1"/>
  <c r="HI45" i="1"/>
  <c r="HJ45" i="1" s="1"/>
  <c r="DN45" i="1"/>
  <c r="HO45" i="1"/>
  <c r="HP45" i="1" s="1"/>
  <c r="DR45" i="1"/>
  <c r="HS45" i="1"/>
  <c r="DJ46" i="1"/>
  <c r="HK46" i="1"/>
  <c r="HL46" i="1" s="1"/>
  <c r="DN46" i="1"/>
  <c r="HO46" i="1"/>
  <c r="DR46" i="1"/>
  <c r="HS46" i="1"/>
  <c r="DJ47" i="1"/>
  <c r="HK47" i="1"/>
  <c r="HL47" i="1" s="1"/>
  <c r="DN47" i="1"/>
  <c r="HO47" i="1"/>
  <c r="HP47" i="1" s="1"/>
  <c r="DJ48" i="1"/>
  <c r="HK48" i="1"/>
  <c r="DN48" i="1"/>
  <c r="HO48" i="1"/>
  <c r="DR48" i="1"/>
  <c r="HS48" i="1"/>
  <c r="HT48" i="1" s="1"/>
  <c r="DJ49" i="1"/>
  <c r="HK49" i="1"/>
  <c r="HL49" i="1" s="1"/>
  <c r="DN49" i="1"/>
  <c r="HO49" i="1"/>
  <c r="HP49" i="1" s="1"/>
  <c r="DH51" i="1"/>
  <c r="HI51" i="1"/>
  <c r="HJ51" i="1" s="1"/>
  <c r="DH53" i="1"/>
  <c r="HI53" i="1"/>
  <c r="HJ53" i="1" s="1"/>
  <c r="DJ54" i="1"/>
  <c r="HK54" i="1"/>
  <c r="DP54" i="1"/>
  <c r="HQ54" i="1"/>
  <c r="HR54" i="1" s="1"/>
  <c r="HU56" i="1"/>
  <c r="HR70" i="1"/>
  <c r="HQ93" i="1"/>
  <c r="HR93" i="1" s="1"/>
  <c r="DH71" i="1"/>
  <c r="HI71" i="1"/>
  <c r="DN71" i="1"/>
  <c r="HO71" i="1"/>
  <c r="LT71" i="1" s="1"/>
  <c r="DR71" i="1"/>
  <c r="HS71" i="1"/>
  <c r="HT71" i="1" s="1"/>
  <c r="DJ72" i="1"/>
  <c r="HK72" i="1"/>
  <c r="DN72" i="1"/>
  <c r="HO72" i="1"/>
  <c r="LT72" i="1" s="1"/>
  <c r="DR72" i="1"/>
  <c r="HS72" i="1"/>
  <c r="LX72" i="1" s="1"/>
  <c r="DJ73" i="1"/>
  <c r="HK73" i="1"/>
  <c r="DP73" i="1"/>
  <c r="HQ73" i="1"/>
  <c r="DH74" i="1"/>
  <c r="HI74" i="1"/>
  <c r="DN74" i="1"/>
  <c r="HO74" i="1"/>
  <c r="DJ75" i="1"/>
  <c r="HK75" i="1"/>
  <c r="DN75" i="1"/>
  <c r="HO75" i="1"/>
  <c r="DR75" i="1"/>
  <c r="HS75" i="1"/>
  <c r="DJ76" i="1"/>
  <c r="HK76" i="1"/>
  <c r="DN76" i="1"/>
  <c r="HO76" i="1"/>
  <c r="DR76" i="1"/>
  <c r="HS76" i="1"/>
  <c r="HT76" i="1" s="1"/>
  <c r="DJ77" i="1"/>
  <c r="HK77" i="1"/>
  <c r="LP77" i="1" s="1"/>
  <c r="DN77" i="1"/>
  <c r="HO77" i="1"/>
  <c r="DJ78" i="1"/>
  <c r="HK78" i="1"/>
  <c r="LP78" i="1" s="1"/>
  <c r="DN78" i="1"/>
  <c r="HO78" i="1"/>
  <c r="DR78" i="1"/>
  <c r="HS78" i="1"/>
  <c r="HT78" i="1" s="1"/>
  <c r="DH80" i="1"/>
  <c r="HI80" i="1"/>
  <c r="DN83" i="1"/>
  <c r="HO83" i="1"/>
  <c r="LT83" i="1" s="1"/>
  <c r="DR83" i="1"/>
  <c r="HS83" i="1"/>
  <c r="HL108" i="1"/>
  <c r="HR108" i="1"/>
  <c r="DJ14" i="1"/>
  <c r="HK14" i="1"/>
  <c r="HL14" i="1" s="1"/>
  <c r="LO14" i="1" s="1"/>
  <c r="DJ20" i="1"/>
  <c r="HK20" i="1"/>
  <c r="HL20" i="1" s="1"/>
  <c r="GS111" i="1"/>
  <c r="HS47" i="1"/>
  <c r="HS77" i="1"/>
  <c r="LX77" i="1" s="1"/>
  <c r="HK93" i="1"/>
  <c r="HL93" i="1" s="1"/>
  <c r="LA113" i="1"/>
  <c r="LE115" i="1" s="1"/>
  <c r="LA109" i="1"/>
  <c r="HS19" i="1"/>
  <c r="FO111" i="1"/>
  <c r="EK111" i="1"/>
  <c r="GS30" i="1"/>
  <c r="DV111" i="1"/>
  <c r="GG109" i="1"/>
  <c r="GA26" i="1"/>
  <c r="GA28" i="1" s="1"/>
  <c r="FO31" i="1" s="1"/>
  <c r="HC107" i="1"/>
  <c r="EN109" i="1"/>
  <c r="HE55" i="1"/>
  <c r="HE57" i="1" s="1"/>
  <c r="GS60" i="1" s="1"/>
  <c r="HD107" i="1"/>
  <c r="HD109" i="1" s="1"/>
  <c r="DY109" i="1"/>
  <c r="HT77" i="1"/>
  <c r="HE84" i="1"/>
  <c r="HE86" i="1" s="1"/>
  <c r="GS89" i="1" s="1"/>
  <c r="GK114" i="1"/>
  <c r="HT42" i="1"/>
  <c r="HS94" i="1"/>
  <c r="HT94" i="1" s="1"/>
  <c r="HE26" i="1"/>
  <c r="HE28" i="1" s="1"/>
  <c r="GS31" i="1" s="1"/>
  <c r="GT109" i="1"/>
  <c r="GZ109" i="1"/>
  <c r="GZ113" i="1"/>
  <c r="HB113" i="1"/>
  <c r="HB109" i="1"/>
  <c r="GV113" i="1"/>
  <c r="GV109" i="1"/>
  <c r="GT113" i="1"/>
  <c r="GO113" i="1"/>
  <c r="GK115" i="1" s="1"/>
  <c r="GO109" i="1"/>
  <c r="GP107" i="1"/>
  <c r="GP109" i="1" s="1"/>
  <c r="GD112" i="1" s="1"/>
  <c r="GO28" i="1"/>
  <c r="GP26" i="1"/>
  <c r="GP28" i="1" s="1"/>
  <c r="GD31" i="1" s="1"/>
  <c r="FV115" i="1"/>
  <c r="FV116" i="1" s="1"/>
  <c r="FK113" i="1"/>
  <c r="FG115" i="1" s="1"/>
  <c r="FG116" i="1" s="1"/>
  <c r="FK109" i="1"/>
  <c r="FL107" i="1"/>
  <c r="FL109" i="1" s="1"/>
  <c r="EZ112" i="1" s="1"/>
  <c r="EW107" i="1"/>
  <c r="EW109" i="1" s="1"/>
  <c r="EK112" i="1" s="1"/>
  <c r="EV113" i="1"/>
  <c r="ER115" i="1" s="1"/>
  <c r="ER116" i="1" s="1"/>
  <c r="EV109" i="1"/>
  <c r="EV28" i="1"/>
  <c r="EW26" i="1"/>
  <c r="EW28" i="1" s="1"/>
  <c r="EK31" i="1" s="1"/>
  <c r="EG113" i="1"/>
  <c r="EC115" i="1" s="1"/>
  <c r="EC116" i="1" s="1"/>
  <c r="EG109" i="1"/>
  <c r="EH107" i="1"/>
  <c r="EH109" i="1" s="1"/>
  <c r="DV112" i="1" s="1"/>
  <c r="EG28" i="1"/>
  <c r="EH26" i="1"/>
  <c r="EH28" i="1" s="1"/>
  <c r="DV31" i="1" s="1"/>
  <c r="CJ26" i="1"/>
  <c r="CJ28" i="1" s="1"/>
  <c r="BT26" i="1"/>
  <c r="BT28" i="1" s="1"/>
  <c r="BD55" i="1"/>
  <c r="BD57" i="1" s="1"/>
  <c r="AN26" i="1"/>
  <c r="AN28" i="1" s="1"/>
  <c r="CX107" i="1"/>
  <c r="BT84" i="1"/>
  <c r="BT86" i="1" s="1"/>
  <c r="DM84" i="1"/>
  <c r="DB26" i="1"/>
  <c r="DB101" i="1"/>
  <c r="DC101" i="1" s="1"/>
  <c r="CT26" i="1"/>
  <c r="DQ17" i="1"/>
  <c r="BP17" i="1"/>
  <c r="BO26" i="1"/>
  <c r="BO95" i="1"/>
  <c r="BP95" i="1" s="1"/>
  <c r="BH55" i="1"/>
  <c r="CU84" i="1"/>
  <c r="CU86" i="1" s="1"/>
  <c r="DG84" i="1"/>
  <c r="BX84" i="1"/>
  <c r="BX86" i="1" s="1"/>
  <c r="AZ84" i="1"/>
  <c r="AZ86" i="1" s="1"/>
  <c r="DQ84" i="1"/>
  <c r="DI84" i="1"/>
  <c r="DB107" i="1"/>
  <c r="CU26" i="1"/>
  <c r="CU28" i="1" s="1"/>
  <c r="CN26" i="1"/>
  <c r="CN28" i="1" s="1"/>
  <c r="BX26" i="1"/>
  <c r="BX28" i="1" s="1"/>
  <c r="BO107" i="1"/>
  <c r="AZ26" i="1"/>
  <c r="AZ28" i="1" s="1"/>
  <c r="AR26" i="1"/>
  <c r="AR28" i="1" s="1"/>
  <c r="AJ107" i="1"/>
  <c r="AJ113" i="1" s="1"/>
  <c r="BF84" i="1"/>
  <c r="BF86" i="1" s="1"/>
  <c r="DO84" i="1"/>
  <c r="BN26" i="1"/>
  <c r="BN28" i="1" s="1"/>
  <c r="BF26" i="1"/>
  <c r="BF28" i="1" s="1"/>
  <c r="DP108" i="1"/>
  <c r="DS85" i="1"/>
  <c r="DG88" i="1" s="1"/>
  <c r="DH108" i="1"/>
  <c r="BF55" i="1"/>
  <c r="BF57" i="1" s="1"/>
  <c r="AP107" i="1"/>
  <c r="AP113" i="1" s="1"/>
  <c r="DS27" i="1"/>
  <c r="DG30" i="1" s="1"/>
  <c r="DH70" i="1"/>
  <c r="DJ70" i="1"/>
  <c r="DN70" i="1"/>
  <c r="DP70" i="1"/>
  <c r="DP84" i="1" s="1"/>
  <c r="DP86" i="1" s="1"/>
  <c r="DR70" i="1"/>
  <c r="DH55" i="1"/>
  <c r="DH57" i="1" s="1"/>
  <c r="DR55" i="1"/>
  <c r="DG55" i="1"/>
  <c r="DI55" i="1"/>
  <c r="DM55" i="1"/>
  <c r="DO55" i="1"/>
  <c r="DQ55" i="1"/>
  <c r="DS56" i="1"/>
  <c r="DG59" i="1" s="1"/>
  <c r="CR88" i="1"/>
  <c r="Q26" i="1"/>
  <c r="Q28" i="1" s="1"/>
  <c r="W26" i="1"/>
  <c r="W28" i="1" s="1"/>
  <c r="AA26" i="1"/>
  <c r="AA28" i="1" s="1"/>
  <c r="Q55" i="1"/>
  <c r="Q57" i="1" s="1"/>
  <c r="W55" i="1"/>
  <c r="W57" i="1" s="1"/>
  <c r="AA55" i="1"/>
  <c r="AA57" i="1" s="1"/>
  <c r="S55" i="1"/>
  <c r="S57" i="1" s="1"/>
  <c r="Y55" i="1"/>
  <c r="Y57" i="1" s="1"/>
  <c r="S84" i="1"/>
  <c r="S86" i="1" s="1"/>
  <c r="Y84" i="1"/>
  <c r="Y86" i="1" s="1"/>
  <c r="AB108" i="1"/>
  <c r="P111" i="1" s="1"/>
  <c r="AJ26" i="1"/>
  <c r="AJ28" i="1" s="1"/>
  <c r="AN55" i="1"/>
  <c r="AN57" i="1" s="1"/>
  <c r="AR55" i="1"/>
  <c r="AJ55" i="1"/>
  <c r="AJ57" i="1" s="1"/>
  <c r="AG59" i="1"/>
  <c r="AJ84" i="1"/>
  <c r="AJ86" i="1" s="1"/>
  <c r="AP84" i="1"/>
  <c r="AP86" i="1" s="1"/>
  <c r="AX26" i="1"/>
  <c r="AX28" i="1" s="1"/>
  <c r="BD26" i="1"/>
  <c r="BD28" i="1" s="1"/>
  <c r="BH26" i="1"/>
  <c r="BH28" i="1" s="1"/>
  <c r="AW30" i="1"/>
  <c r="AW88" i="1"/>
  <c r="AZ107" i="1"/>
  <c r="AZ113" i="1" s="1"/>
  <c r="BP26" i="1"/>
  <c r="BP28" i="1" s="1"/>
  <c r="BN55" i="1"/>
  <c r="BN57" i="1" s="1"/>
  <c r="BT55" i="1"/>
  <c r="BT57" i="1" s="1"/>
  <c r="BX55" i="1"/>
  <c r="BP55" i="1"/>
  <c r="BP57" i="1" s="1"/>
  <c r="BM59" i="1"/>
  <c r="BP84" i="1"/>
  <c r="BP86" i="1" s="1"/>
  <c r="BV84" i="1"/>
  <c r="BV86" i="1" s="1"/>
  <c r="BS107" i="1"/>
  <c r="BW107" i="1"/>
  <c r="CF26" i="1"/>
  <c r="CF28" i="1" s="1"/>
  <c r="CJ55" i="1"/>
  <c r="CJ57" i="1" s="1"/>
  <c r="CN55" i="1"/>
  <c r="CN57" i="1" s="1"/>
  <c r="CF55" i="1"/>
  <c r="CF57" i="1" s="1"/>
  <c r="CF84" i="1"/>
  <c r="CF86" i="1" s="1"/>
  <c r="CL84" i="1"/>
  <c r="CL86" i="1" s="1"/>
  <c r="CY26" i="1"/>
  <c r="CY28" i="1" s="1"/>
  <c r="DC26" i="1"/>
  <c r="DC28" i="1" s="1"/>
  <c r="CR30" i="1"/>
  <c r="CS84" i="1"/>
  <c r="CS86" i="1" s="1"/>
  <c r="CY84" i="1"/>
  <c r="CY86" i="1" s="1"/>
  <c r="DC84" i="1"/>
  <c r="DC86" i="1" s="1"/>
  <c r="CT107" i="1"/>
  <c r="K13" i="1"/>
  <c r="K15" i="1"/>
  <c r="K25" i="1"/>
  <c r="DI93" i="1"/>
  <c r="CZ107" i="1"/>
  <c r="CS26" i="1"/>
  <c r="CS28" i="1" s="1"/>
  <c r="DA55" i="1"/>
  <c r="DA57" i="1" s="1"/>
  <c r="CS55" i="1"/>
  <c r="CS57" i="1" s="1"/>
  <c r="DD108" i="1"/>
  <c r="CR111" i="1" s="1"/>
  <c r="DA84" i="1"/>
  <c r="DA86" i="1" s="1"/>
  <c r="CR107" i="1"/>
  <c r="DG94" i="1"/>
  <c r="CL55" i="1"/>
  <c r="CL57" i="1" s="1"/>
  <c r="CL107" i="1"/>
  <c r="CL113" i="1" s="1"/>
  <c r="CD55" i="1"/>
  <c r="CD57" i="1" s="1"/>
  <c r="CO108" i="1"/>
  <c r="CC111" i="1" s="1"/>
  <c r="DO26" i="1"/>
  <c r="CL26" i="1"/>
  <c r="CL28" i="1" s="1"/>
  <c r="DH13" i="1"/>
  <c r="BV55" i="1"/>
  <c r="BV57" i="1" s="1"/>
  <c r="BY108" i="1"/>
  <c r="BM111" i="1" s="1"/>
  <c r="BU107" i="1"/>
  <c r="BM107" i="1"/>
  <c r="DG99" i="1"/>
  <c r="DH99" i="1" s="1"/>
  <c r="AX55" i="1"/>
  <c r="AX57" i="1" s="1"/>
  <c r="BI108" i="1"/>
  <c r="AW111" i="1" s="1"/>
  <c r="BF107" i="1"/>
  <c r="BF113" i="1" s="1"/>
  <c r="AP55" i="1"/>
  <c r="AP57" i="1" s="1"/>
  <c r="AH55" i="1"/>
  <c r="AH57" i="1" s="1"/>
  <c r="AP26" i="1"/>
  <c r="AP28" i="1" s="1"/>
  <c r="AS108" i="1"/>
  <c r="AG111" i="1" s="1"/>
  <c r="DG93" i="1"/>
  <c r="DG103" i="1"/>
  <c r="DH103" i="1" s="1"/>
  <c r="DG101" i="1"/>
  <c r="DH101" i="1" s="1"/>
  <c r="DG97" i="1"/>
  <c r="DH97" i="1" s="1"/>
  <c r="DG95" i="1"/>
  <c r="DH95" i="1" s="1"/>
  <c r="DG106" i="1"/>
  <c r="DH106" i="1" s="1"/>
  <c r="DG104" i="1"/>
  <c r="DH104" i="1" s="1"/>
  <c r="DG102" i="1"/>
  <c r="DG100" i="1"/>
  <c r="DH100" i="1" s="1"/>
  <c r="DG98" i="1"/>
  <c r="DG96" i="1"/>
  <c r="DH96" i="1" s="1"/>
  <c r="K17" i="1"/>
  <c r="K18" i="1"/>
  <c r="K19" i="1"/>
  <c r="K20" i="1"/>
  <c r="DI26" i="1"/>
  <c r="DN26" i="1"/>
  <c r="DN28" i="1" s="1"/>
  <c r="DG26" i="1"/>
  <c r="DM26" i="1"/>
  <c r="DM93" i="1"/>
  <c r="DQ93" i="1"/>
  <c r="DI94" i="1"/>
  <c r="DJ94" i="1" s="1"/>
  <c r="DO94" i="1"/>
  <c r="DP94" i="1" s="1"/>
  <c r="DK95" i="1"/>
  <c r="DL95" i="1" s="1"/>
  <c r="DO95" i="1"/>
  <c r="DP95" i="1" s="1"/>
  <c r="DM96" i="1"/>
  <c r="DN96" i="1" s="1"/>
  <c r="DQ96" i="1"/>
  <c r="DR96" i="1" s="1"/>
  <c r="DI97" i="1"/>
  <c r="DJ97" i="1" s="1"/>
  <c r="DO97" i="1"/>
  <c r="DP97" i="1" s="1"/>
  <c r="DH98" i="1"/>
  <c r="DK98" i="1"/>
  <c r="DL98" i="1" s="1"/>
  <c r="DO98" i="1"/>
  <c r="DP98" i="1" s="1"/>
  <c r="DK99" i="1"/>
  <c r="DL99" i="1" s="1"/>
  <c r="DO99" i="1"/>
  <c r="DP99" i="1" s="1"/>
  <c r="DK100" i="1"/>
  <c r="DL100" i="1" s="1"/>
  <c r="DO100" i="1"/>
  <c r="DP100" i="1" s="1"/>
  <c r="DK101" i="1"/>
  <c r="DL101" i="1" s="1"/>
  <c r="DO101" i="1"/>
  <c r="DP101" i="1" s="1"/>
  <c r="DH102" i="1"/>
  <c r="DM106" i="1"/>
  <c r="DN106" i="1" s="1"/>
  <c r="DQ106" i="1"/>
  <c r="DR106" i="1" s="1"/>
  <c r="DR108" i="1"/>
  <c r="DO93" i="1"/>
  <c r="DM94" i="1"/>
  <c r="DN94" i="1" s="1"/>
  <c r="DI95" i="1"/>
  <c r="DJ95" i="1" s="1"/>
  <c r="DQ95" i="1"/>
  <c r="DR95" i="1" s="1"/>
  <c r="DO96" i="1"/>
  <c r="DP96" i="1" s="1"/>
  <c r="DM97" i="1"/>
  <c r="DN97" i="1" s="1"/>
  <c r="DI98" i="1"/>
  <c r="DJ98" i="1" s="1"/>
  <c r="DM99" i="1"/>
  <c r="DN99" i="1" s="1"/>
  <c r="DI100" i="1"/>
  <c r="DJ100" i="1" s="1"/>
  <c r="DQ100" i="1"/>
  <c r="DR100" i="1" s="1"/>
  <c r="DM101" i="1"/>
  <c r="DN101" i="1" s="1"/>
  <c r="DI106" i="1"/>
  <c r="DJ106" i="1" s="1"/>
  <c r="DJ12" i="1"/>
  <c r="DP12" i="1"/>
  <c r="DH94" i="1"/>
  <c r="DQ94" i="1"/>
  <c r="DR94" i="1" s="1"/>
  <c r="DM95" i="1"/>
  <c r="DN95" i="1" s="1"/>
  <c r="DI96" i="1"/>
  <c r="DJ96" i="1" s="1"/>
  <c r="DQ97" i="1"/>
  <c r="DR97" i="1" s="1"/>
  <c r="DM98" i="1"/>
  <c r="DN98" i="1" s="1"/>
  <c r="DI99" i="1"/>
  <c r="DJ99" i="1" s="1"/>
  <c r="DQ99" i="1"/>
  <c r="DR99" i="1" s="1"/>
  <c r="DM100" i="1"/>
  <c r="DN100" i="1" s="1"/>
  <c r="DI101" i="1"/>
  <c r="DJ101" i="1" s="1"/>
  <c r="DQ101" i="1"/>
  <c r="DR101" i="1" s="1"/>
  <c r="DO106" i="1"/>
  <c r="DP106" i="1" s="1"/>
  <c r="DC57" i="1"/>
  <c r="DA26" i="1"/>
  <c r="DA28" i="1" s="1"/>
  <c r="CS93" i="1"/>
  <c r="CS107" i="1" s="1"/>
  <c r="CU93" i="1"/>
  <c r="CY93" i="1"/>
  <c r="CY107" i="1" s="1"/>
  <c r="DA93" i="1"/>
  <c r="DA107" i="1" s="1"/>
  <c r="DC93" i="1"/>
  <c r="DC107" i="1" s="1"/>
  <c r="CO55" i="1"/>
  <c r="CO57" i="1" s="1"/>
  <c r="CC60" i="1" s="1"/>
  <c r="CC107" i="1"/>
  <c r="CI107" i="1"/>
  <c r="CM107" i="1"/>
  <c r="CF109" i="1"/>
  <c r="CD84" i="1"/>
  <c r="CD86" i="1" s="1"/>
  <c r="CJ84" i="1"/>
  <c r="CJ86" i="1" s="1"/>
  <c r="CN84" i="1"/>
  <c r="CD107" i="1"/>
  <c r="CJ107" i="1"/>
  <c r="CN107" i="1"/>
  <c r="CE107" i="1"/>
  <c r="CK107" i="1"/>
  <c r="BX57" i="1"/>
  <c r="BV26" i="1"/>
  <c r="BV28" i="1" s="1"/>
  <c r="BN93" i="1"/>
  <c r="BN107" i="1" s="1"/>
  <c r="BP93" i="1"/>
  <c r="BP107" i="1" s="1"/>
  <c r="BT93" i="1"/>
  <c r="BT107" i="1" s="1"/>
  <c r="BV93" i="1"/>
  <c r="BV107" i="1" s="1"/>
  <c r="BX93" i="1"/>
  <c r="BX107" i="1" s="1"/>
  <c r="BH57" i="1"/>
  <c r="AW107" i="1"/>
  <c r="BC107" i="1"/>
  <c r="BG107" i="1"/>
  <c r="AX84" i="1"/>
  <c r="AX86" i="1" s="1"/>
  <c r="BD84" i="1"/>
  <c r="BD86" i="1" s="1"/>
  <c r="BH84" i="1"/>
  <c r="AX107" i="1"/>
  <c r="BD107" i="1"/>
  <c r="BH107" i="1"/>
  <c r="AY107" i="1"/>
  <c r="BE107" i="1"/>
  <c r="BF109" i="1"/>
  <c r="AR57" i="1"/>
  <c r="AG107" i="1"/>
  <c r="AM107" i="1"/>
  <c r="AQ107" i="1"/>
  <c r="AH84" i="1"/>
  <c r="AH86" i="1" s="1"/>
  <c r="AN84" i="1"/>
  <c r="AN86" i="1" s="1"/>
  <c r="AR84" i="1"/>
  <c r="AH107" i="1"/>
  <c r="AN107" i="1"/>
  <c r="AR107" i="1"/>
  <c r="AI107" i="1"/>
  <c r="AO107" i="1"/>
  <c r="X107" i="1"/>
  <c r="Y93" i="1"/>
  <c r="Y107" i="1" s="1"/>
  <c r="Q84" i="1"/>
  <c r="Q86" i="1" s="1"/>
  <c r="W84" i="1"/>
  <c r="W86" i="1" s="1"/>
  <c r="AA84" i="1"/>
  <c r="P107" i="1"/>
  <c r="Q93" i="1"/>
  <c r="Q107" i="1" s="1"/>
  <c r="V107" i="1"/>
  <c r="W93" i="1"/>
  <c r="W107" i="1" s="1"/>
  <c r="Z107" i="1"/>
  <c r="AA93" i="1"/>
  <c r="AA107" i="1" s="1"/>
  <c r="R107" i="1"/>
  <c r="S93" i="1"/>
  <c r="S107" i="1" s="1"/>
  <c r="LU83" i="1" l="1"/>
  <c r="PY83" i="1"/>
  <c r="PZ83" i="1" s="1"/>
  <c r="PY71" i="1"/>
  <c r="LT94" i="1"/>
  <c r="LU71" i="1"/>
  <c r="HP54" i="1"/>
  <c r="LT54" i="1"/>
  <c r="HP25" i="1"/>
  <c r="LT25" i="1"/>
  <c r="HP46" i="1"/>
  <c r="LT46" i="1"/>
  <c r="HP48" i="1"/>
  <c r="LT48" i="1"/>
  <c r="HP19" i="1"/>
  <c r="HP26" i="1" s="1"/>
  <c r="HP28" i="1" s="1"/>
  <c r="LT19" i="1"/>
  <c r="PY72" i="1"/>
  <c r="LU72" i="1"/>
  <c r="LU84" i="1" s="1"/>
  <c r="LU86" i="1" s="1"/>
  <c r="LT84" i="1"/>
  <c r="LT95" i="1"/>
  <c r="HO84" i="1"/>
  <c r="HN18" i="1"/>
  <c r="LQ18" i="1" s="1"/>
  <c r="LR18" i="1"/>
  <c r="AB26" i="1"/>
  <c r="AB28" i="1" s="1"/>
  <c r="P31" i="1" s="1"/>
  <c r="HJ25" i="1"/>
  <c r="LN25" i="1"/>
  <c r="HI106" i="1"/>
  <c r="HJ106" i="1" s="1"/>
  <c r="HT47" i="1"/>
  <c r="LX47" i="1"/>
  <c r="LY42" i="1"/>
  <c r="QC42" i="1"/>
  <c r="LX94" i="1"/>
  <c r="LY94" i="1" s="1"/>
  <c r="HT46" i="1"/>
  <c r="LX46" i="1"/>
  <c r="HT45" i="1"/>
  <c r="LX45" i="1"/>
  <c r="HS97" i="1"/>
  <c r="HT97" i="1" s="1"/>
  <c r="HT54" i="1"/>
  <c r="LX54" i="1"/>
  <c r="HT44" i="1"/>
  <c r="LX44" i="1"/>
  <c r="HT25" i="1"/>
  <c r="LX25" i="1"/>
  <c r="HT19" i="1"/>
  <c r="LX19" i="1"/>
  <c r="HT75" i="1"/>
  <c r="LX75" i="1"/>
  <c r="LY77" i="1"/>
  <c r="QC77" i="1"/>
  <c r="LX100" i="1"/>
  <c r="LY100" i="1" s="1"/>
  <c r="HS100" i="1"/>
  <c r="HT100" i="1" s="1"/>
  <c r="HS84" i="1"/>
  <c r="PU83" i="1"/>
  <c r="PV83" i="1" s="1"/>
  <c r="LQ83" i="1"/>
  <c r="HN48" i="1"/>
  <c r="LR48" i="1"/>
  <c r="AB55" i="1"/>
  <c r="AB57" i="1" s="1"/>
  <c r="P60" i="1" s="1"/>
  <c r="HL48" i="1"/>
  <c r="LP48" i="1"/>
  <c r="HL42" i="1"/>
  <c r="LP42" i="1"/>
  <c r="DJ55" i="1"/>
  <c r="DJ57" i="1" s="1"/>
  <c r="HL54" i="1"/>
  <c r="LP54" i="1"/>
  <c r="HN19" i="1"/>
  <c r="LR19" i="1"/>
  <c r="PW19" i="1" s="1"/>
  <c r="PX19" i="1" s="1"/>
  <c r="LS72" i="1"/>
  <c r="PW72" i="1"/>
  <c r="LQ77" i="1"/>
  <c r="PU77" i="1"/>
  <c r="PV77" i="1" s="1"/>
  <c r="DJ84" i="1"/>
  <c r="DJ86" i="1" s="1"/>
  <c r="LS77" i="1"/>
  <c r="PW77" i="1"/>
  <c r="LQ71" i="1"/>
  <c r="PU71" i="1"/>
  <c r="CU107" i="1"/>
  <c r="DD107" i="1" s="1"/>
  <c r="DD109" i="1" s="1"/>
  <c r="CR112" i="1" s="1"/>
  <c r="HL19" i="1"/>
  <c r="LO19" i="1" s="1"/>
  <c r="LP19" i="1"/>
  <c r="PU19" i="1" s="1"/>
  <c r="HN17" i="1"/>
  <c r="LR17" i="1"/>
  <c r="PW17" i="1" s="1"/>
  <c r="LS17" i="1"/>
  <c r="LS76" i="1"/>
  <c r="PW76" i="1"/>
  <c r="HL45" i="1"/>
  <c r="LP45" i="1"/>
  <c r="HT74" i="1"/>
  <c r="LX74" i="1"/>
  <c r="LX84" i="1" s="1"/>
  <c r="LY72" i="1"/>
  <c r="QC72" i="1"/>
  <c r="LX95" i="1"/>
  <c r="LQ74" i="1"/>
  <c r="PU74" i="1"/>
  <c r="LS78" i="1"/>
  <c r="PW78" i="1"/>
  <c r="LQ78" i="1"/>
  <c r="PU78" i="1"/>
  <c r="LP84" i="1"/>
  <c r="HP41" i="1"/>
  <c r="HO55" i="1"/>
  <c r="HJ41" i="1"/>
  <c r="HJ55" i="1" s="1"/>
  <c r="HJ57" i="1" s="1"/>
  <c r="HI55" i="1"/>
  <c r="HS15" i="1"/>
  <c r="HT15" i="1" s="1"/>
  <c r="DR15" i="1"/>
  <c r="DR26" i="1" s="1"/>
  <c r="HR26" i="1"/>
  <c r="HR28" i="1" s="1"/>
  <c r="LQ14" i="1"/>
  <c r="DJ17" i="1"/>
  <c r="HK17" i="1"/>
  <c r="LP17" i="1" s="1"/>
  <c r="PU17" i="1" s="1"/>
  <c r="DJ26" i="1"/>
  <c r="DJ28" i="1" s="1"/>
  <c r="DR17" i="1"/>
  <c r="HS17" i="1"/>
  <c r="HI59" i="1"/>
  <c r="HR83" i="1"/>
  <c r="HQ106" i="1"/>
  <c r="HR106" i="1" s="1"/>
  <c r="HL83" i="1"/>
  <c r="HK106" i="1"/>
  <c r="HL106" i="1" s="1"/>
  <c r="HJ79" i="1"/>
  <c r="HI102" i="1"/>
  <c r="HJ102" i="1" s="1"/>
  <c r="HR78" i="1"/>
  <c r="HQ101" i="1"/>
  <c r="HR101" i="1" s="1"/>
  <c r="HN78" i="1"/>
  <c r="HM101" i="1"/>
  <c r="HN101" i="1" s="1"/>
  <c r="HJ78" i="1"/>
  <c r="HI101" i="1"/>
  <c r="HJ101" i="1" s="1"/>
  <c r="HR77" i="1"/>
  <c r="HQ100" i="1"/>
  <c r="HR100" i="1" s="1"/>
  <c r="HN77" i="1"/>
  <c r="HM100" i="1"/>
  <c r="HN100" i="1" s="1"/>
  <c r="HJ77" i="1"/>
  <c r="HI100" i="1"/>
  <c r="HJ100" i="1" s="1"/>
  <c r="HR76" i="1"/>
  <c r="HQ99" i="1"/>
  <c r="HR99" i="1" s="1"/>
  <c r="HN76" i="1"/>
  <c r="HM99" i="1"/>
  <c r="HN99" i="1" s="1"/>
  <c r="HJ76" i="1"/>
  <c r="HI99" i="1"/>
  <c r="HJ99" i="1" s="1"/>
  <c r="HR75" i="1"/>
  <c r="HQ98" i="1"/>
  <c r="HR98" i="1" s="1"/>
  <c r="HN75" i="1"/>
  <c r="HM98" i="1"/>
  <c r="HN98" i="1" s="1"/>
  <c r="HJ75" i="1"/>
  <c r="HI98" i="1"/>
  <c r="HJ98" i="1" s="1"/>
  <c r="HR74" i="1"/>
  <c r="HQ97" i="1"/>
  <c r="HR97" i="1" s="1"/>
  <c r="HL74" i="1"/>
  <c r="HK97" i="1"/>
  <c r="HL97" i="1" s="1"/>
  <c r="HP73" i="1"/>
  <c r="HO96" i="1"/>
  <c r="HP96" i="1" s="1"/>
  <c r="HJ73" i="1"/>
  <c r="HI96" i="1"/>
  <c r="HJ96" i="1" s="1"/>
  <c r="HR72" i="1"/>
  <c r="HQ95" i="1"/>
  <c r="HR95" i="1" s="1"/>
  <c r="HN72" i="1"/>
  <c r="HM95" i="1"/>
  <c r="HN95" i="1" s="1"/>
  <c r="HJ72" i="1"/>
  <c r="HI95" i="1"/>
  <c r="HJ95" i="1" s="1"/>
  <c r="HR71" i="1"/>
  <c r="HQ94" i="1"/>
  <c r="HL71" i="1"/>
  <c r="HK94" i="1"/>
  <c r="HL94" i="1" s="1"/>
  <c r="LV93" i="1"/>
  <c r="DP26" i="1"/>
  <c r="DP28" i="1" s="1"/>
  <c r="DS108" i="1"/>
  <c r="DG111" i="1" s="1"/>
  <c r="AS55" i="1"/>
  <c r="AS57" i="1" s="1"/>
  <c r="AG60" i="1" s="1"/>
  <c r="DR84" i="1"/>
  <c r="DR86" i="1" s="1"/>
  <c r="DN84" i="1"/>
  <c r="DN86" i="1" s="1"/>
  <c r="DH84" i="1"/>
  <c r="DH86" i="1" s="1"/>
  <c r="HS55" i="1"/>
  <c r="HQ26" i="1"/>
  <c r="HT83" i="1"/>
  <c r="HS106" i="1"/>
  <c r="HT106" i="1" s="1"/>
  <c r="HP83" i="1"/>
  <c r="HO106" i="1"/>
  <c r="HP106" i="1" s="1"/>
  <c r="HJ80" i="1"/>
  <c r="HI103" i="1"/>
  <c r="HJ103" i="1" s="1"/>
  <c r="HP78" i="1"/>
  <c r="HO101" i="1"/>
  <c r="HP101" i="1" s="1"/>
  <c r="HL78" i="1"/>
  <c r="HK101" i="1"/>
  <c r="HL101" i="1" s="1"/>
  <c r="HP77" i="1"/>
  <c r="HO100" i="1"/>
  <c r="HP100" i="1" s="1"/>
  <c r="HL77" i="1"/>
  <c r="HK100" i="1"/>
  <c r="HL100" i="1" s="1"/>
  <c r="HP76" i="1"/>
  <c r="HO99" i="1"/>
  <c r="HP99" i="1" s="1"/>
  <c r="HL76" i="1"/>
  <c r="HK99" i="1"/>
  <c r="HL99" i="1" s="1"/>
  <c r="HP75" i="1"/>
  <c r="HO98" i="1"/>
  <c r="HP98" i="1" s="1"/>
  <c r="HL75" i="1"/>
  <c r="HK98" i="1"/>
  <c r="HL98" i="1" s="1"/>
  <c r="HP74" i="1"/>
  <c r="HO97" i="1"/>
  <c r="HP97" i="1" s="1"/>
  <c r="HJ74" i="1"/>
  <c r="HI97" i="1"/>
  <c r="HJ97" i="1" s="1"/>
  <c r="HR73" i="1"/>
  <c r="HQ96" i="1"/>
  <c r="HR96" i="1" s="1"/>
  <c r="HL73" i="1"/>
  <c r="HK96" i="1"/>
  <c r="HL96" i="1" s="1"/>
  <c r="HT72" i="1"/>
  <c r="HT84" i="1" s="1"/>
  <c r="HT86" i="1" s="1"/>
  <c r="HS95" i="1"/>
  <c r="HT95" i="1" s="1"/>
  <c r="HP72" i="1"/>
  <c r="HO95" i="1"/>
  <c r="HP95" i="1" s="1"/>
  <c r="HL72" i="1"/>
  <c r="HK95" i="1"/>
  <c r="HL95" i="1" s="1"/>
  <c r="LV94" i="1"/>
  <c r="LW94" i="1" s="1"/>
  <c r="HP71" i="1"/>
  <c r="HO94" i="1"/>
  <c r="HP94" i="1" s="1"/>
  <c r="HJ71" i="1"/>
  <c r="HI94" i="1"/>
  <c r="HJ94" i="1" s="1"/>
  <c r="HI84" i="1"/>
  <c r="HR41" i="1"/>
  <c r="HQ55" i="1"/>
  <c r="HL41" i="1"/>
  <c r="HK55" i="1"/>
  <c r="HJ12" i="1"/>
  <c r="HJ26" i="1" s="1"/>
  <c r="HI26" i="1"/>
  <c r="LW12" i="1"/>
  <c r="LT26" i="1"/>
  <c r="LS14" i="1"/>
  <c r="LO13" i="1"/>
  <c r="LE116" i="1"/>
  <c r="HO26" i="1"/>
  <c r="LV97" i="1"/>
  <c r="LW97" i="1" s="1"/>
  <c r="HK84" i="1"/>
  <c r="HS96" i="1"/>
  <c r="HT96" i="1" s="1"/>
  <c r="DR20" i="1"/>
  <c r="HS20" i="1"/>
  <c r="HJ108" i="1"/>
  <c r="HU108" i="1" s="1"/>
  <c r="HI111" i="1" s="1"/>
  <c r="HU85" i="1"/>
  <c r="HJ82" i="1"/>
  <c r="HI105" i="1"/>
  <c r="HJ105" i="1" s="1"/>
  <c r="HS93" i="1"/>
  <c r="HT93" i="1" s="1"/>
  <c r="DR18" i="1"/>
  <c r="HS18" i="1"/>
  <c r="HQ84" i="1"/>
  <c r="HD113" i="1"/>
  <c r="HE107" i="1"/>
  <c r="HE109" i="1" s="1"/>
  <c r="GS112" i="1" s="1"/>
  <c r="GK116" i="1"/>
  <c r="GZ115" i="1"/>
  <c r="GZ114" i="1"/>
  <c r="DS84" i="1"/>
  <c r="BI55" i="1"/>
  <c r="BI57" i="1" s="1"/>
  <c r="AW60" i="1" s="1"/>
  <c r="DQ98" i="1"/>
  <c r="DR98" i="1" s="1"/>
  <c r="DQ26" i="1"/>
  <c r="AJ109" i="1"/>
  <c r="DD84" i="1"/>
  <c r="DD86" i="1" s="1"/>
  <c r="CR89" i="1" s="1"/>
  <c r="BY84" i="1"/>
  <c r="BY86" i="1" s="1"/>
  <c r="BM89" i="1" s="1"/>
  <c r="AZ109" i="1"/>
  <c r="BI26" i="1"/>
  <c r="BI28" i="1" s="1"/>
  <c r="AW31" i="1" s="1"/>
  <c r="AS26" i="1"/>
  <c r="AS28" i="1" s="1"/>
  <c r="AG31" i="1" s="1"/>
  <c r="CO26" i="1"/>
  <c r="CO28" i="1" s="1"/>
  <c r="CC31" i="1" s="1"/>
  <c r="AP109" i="1"/>
  <c r="DS86" i="1"/>
  <c r="DG89" i="1" s="1"/>
  <c r="DR57" i="1"/>
  <c r="DS55" i="1"/>
  <c r="DS57" i="1" s="1"/>
  <c r="DG60" i="1" s="1"/>
  <c r="DD55" i="1"/>
  <c r="DD57" i="1" s="1"/>
  <c r="CR60" i="1" s="1"/>
  <c r="CL109" i="1"/>
  <c r="BY55" i="1"/>
  <c r="BY57" i="1" s="1"/>
  <c r="BM60" i="1" s="1"/>
  <c r="DN93" i="1"/>
  <c r="DN107" i="1" s="1"/>
  <c r="DM107" i="1"/>
  <c r="DJ93" i="1"/>
  <c r="DJ107" i="1" s="1"/>
  <c r="DI107" i="1"/>
  <c r="DP93" i="1"/>
  <c r="DP107" i="1" s="1"/>
  <c r="DO107" i="1"/>
  <c r="DR93" i="1"/>
  <c r="DQ107" i="1"/>
  <c r="DH93" i="1"/>
  <c r="DH107" i="1" s="1"/>
  <c r="DG107" i="1"/>
  <c r="DC113" i="1"/>
  <c r="DC109" i="1"/>
  <c r="CY113" i="1"/>
  <c r="CY109" i="1"/>
  <c r="CS113" i="1"/>
  <c r="CS109" i="1"/>
  <c r="DD26" i="1"/>
  <c r="DD28" i="1" s="1"/>
  <c r="CR31" i="1" s="1"/>
  <c r="DA113" i="1"/>
  <c r="DA109" i="1"/>
  <c r="CU109" i="1"/>
  <c r="CJ113" i="1"/>
  <c r="CJ109" i="1"/>
  <c r="CN86" i="1"/>
  <c r="CO84" i="1"/>
  <c r="CO86" i="1" s="1"/>
  <c r="CC89" i="1" s="1"/>
  <c r="CN113" i="1"/>
  <c r="CN109" i="1"/>
  <c r="CO107" i="1"/>
  <c r="CO109" i="1" s="1"/>
  <c r="CC112" i="1" s="1"/>
  <c r="CD113" i="1"/>
  <c r="CJ114" i="1" s="1"/>
  <c r="CD109" i="1"/>
  <c r="BY107" i="1"/>
  <c r="BY109" i="1" s="1"/>
  <c r="BM112" i="1" s="1"/>
  <c r="BX113" i="1"/>
  <c r="BX109" i="1"/>
  <c r="BT113" i="1"/>
  <c r="BT109" i="1"/>
  <c r="BN113" i="1"/>
  <c r="BN109" i="1"/>
  <c r="BY26" i="1"/>
  <c r="BY28" i="1" s="1"/>
  <c r="BM31" i="1" s="1"/>
  <c r="BV113" i="1"/>
  <c r="BV109" i="1"/>
  <c r="BP113" i="1"/>
  <c r="BP109" i="1"/>
  <c r="BD113" i="1"/>
  <c r="BD109" i="1"/>
  <c r="BH86" i="1"/>
  <c r="BI84" i="1"/>
  <c r="BI86" i="1" s="1"/>
  <c r="AW89" i="1" s="1"/>
  <c r="BH113" i="1"/>
  <c r="BH109" i="1"/>
  <c r="BI107" i="1"/>
  <c r="BI109" i="1" s="1"/>
  <c r="AW112" i="1" s="1"/>
  <c r="AX113" i="1"/>
  <c r="BD114" i="1" s="1"/>
  <c r="AX109" i="1"/>
  <c r="AN113" i="1"/>
  <c r="AN109" i="1"/>
  <c r="AR86" i="1"/>
  <c r="AS84" i="1"/>
  <c r="AS86" i="1" s="1"/>
  <c r="AG89" i="1" s="1"/>
  <c r="AR113" i="1"/>
  <c r="AR109" i="1"/>
  <c r="AS107" i="1"/>
  <c r="AS109" i="1" s="1"/>
  <c r="AG112" i="1" s="1"/>
  <c r="AH113" i="1"/>
  <c r="AN114" i="1" s="1"/>
  <c r="AH109" i="1"/>
  <c r="Y113" i="1"/>
  <c r="Y109" i="1"/>
  <c r="S113" i="1"/>
  <c r="S109" i="1"/>
  <c r="AB107" i="1"/>
  <c r="AB109" i="1" s="1"/>
  <c r="P112" i="1" s="1"/>
  <c r="AA113" i="1"/>
  <c r="AA109" i="1"/>
  <c r="W113" i="1"/>
  <c r="W109" i="1"/>
  <c r="Q113" i="1"/>
  <c r="Q109" i="1"/>
  <c r="AA86" i="1"/>
  <c r="AB84" i="1"/>
  <c r="AB86" i="1" s="1"/>
  <c r="P89" i="1" s="1"/>
  <c r="HP84" i="1" l="1"/>
  <c r="HP86" i="1" s="1"/>
  <c r="PZ94" i="1"/>
  <c r="PZ71" i="1"/>
  <c r="PY54" i="1"/>
  <c r="PZ54" i="1" s="1"/>
  <c r="LU54" i="1"/>
  <c r="PY25" i="1"/>
  <c r="LU25" i="1"/>
  <c r="LT106" i="1"/>
  <c r="LU46" i="1"/>
  <c r="PY46" i="1"/>
  <c r="LT98" i="1"/>
  <c r="HP55" i="1"/>
  <c r="HP57" i="1" s="1"/>
  <c r="LU48" i="1"/>
  <c r="LU55" i="1" s="1"/>
  <c r="LU57" i="1" s="1"/>
  <c r="PY48" i="1"/>
  <c r="LT55" i="1"/>
  <c r="HP107" i="1"/>
  <c r="HP113" i="1" s="1"/>
  <c r="PY19" i="1"/>
  <c r="LT100" i="1"/>
  <c r="LU19" i="1"/>
  <c r="LU26" i="1" s="1"/>
  <c r="PZ72" i="1"/>
  <c r="PZ84" i="1" s="1"/>
  <c r="PZ86" i="1" s="1"/>
  <c r="PY84" i="1"/>
  <c r="PW18" i="1"/>
  <c r="PX18" i="1" s="1"/>
  <c r="LS18" i="1"/>
  <c r="LO25" i="1"/>
  <c r="PS25" i="1"/>
  <c r="LY47" i="1"/>
  <c r="QC47" i="1"/>
  <c r="LX99" i="1"/>
  <c r="LY99" i="1" s="1"/>
  <c r="QD42" i="1"/>
  <c r="QD94" i="1"/>
  <c r="LY46" i="1"/>
  <c r="QC46" i="1"/>
  <c r="QD46" i="1" s="1"/>
  <c r="HT55" i="1"/>
  <c r="HT57" i="1" s="1"/>
  <c r="LY45" i="1"/>
  <c r="QC45" i="1"/>
  <c r="QD45" i="1" s="1"/>
  <c r="LY54" i="1"/>
  <c r="QC54" i="1"/>
  <c r="QD54" i="1" s="1"/>
  <c r="LY44" i="1"/>
  <c r="QC44" i="1"/>
  <c r="LX55" i="1"/>
  <c r="LX96" i="1"/>
  <c r="LY96" i="1" s="1"/>
  <c r="QC25" i="1"/>
  <c r="LY25" i="1"/>
  <c r="LX106" i="1"/>
  <c r="LY106" i="1" s="1"/>
  <c r="QC19" i="1"/>
  <c r="LY19" i="1"/>
  <c r="LY26" i="1" s="1"/>
  <c r="LY28" i="1" s="1"/>
  <c r="LX26" i="1"/>
  <c r="LY75" i="1"/>
  <c r="QC75" i="1"/>
  <c r="LX98" i="1"/>
  <c r="LY98" i="1" s="1"/>
  <c r="QD77" i="1"/>
  <c r="LQ84" i="1"/>
  <c r="LS48" i="1"/>
  <c r="PW48" i="1"/>
  <c r="PX48" i="1" s="1"/>
  <c r="LQ48" i="1"/>
  <c r="PU48" i="1"/>
  <c r="PV48" i="1" s="1"/>
  <c r="LQ42" i="1"/>
  <c r="PU42" i="1"/>
  <c r="PV42" i="1" s="1"/>
  <c r="LP94" i="1"/>
  <c r="LQ94" i="1" s="1"/>
  <c r="LQ54" i="1"/>
  <c r="PU54" i="1"/>
  <c r="LP106" i="1"/>
  <c r="LQ106" i="1" s="1"/>
  <c r="LS19" i="1"/>
  <c r="LQ26" i="1" s="1"/>
  <c r="LQ19" i="1"/>
  <c r="PX72" i="1"/>
  <c r="PX95" i="1"/>
  <c r="CU113" i="1"/>
  <c r="CY115" i="1" s="1"/>
  <c r="PX100" i="1"/>
  <c r="PX77" i="1"/>
  <c r="PV71" i="1"/>
  <c r="PV19" i="1"/>
  <c r="PV100" i="1"/>
  <c r="PX17" i="1"/>
  <c r="PX98" i="1"/>
  <c r="PV17" i="1"/>
  <c r="PV26" i="1" s="1"/>
  <c r="PV98" i="1"/>
  <c r="PU26" i="1"/>
  <c r="LP26" i="1"/>
  <c r="LQ17" i="1"/>
  <c r="PX76" i="1"/>
  <c r="PX99" i="1"/>
  <c r="LQ45" i="1"/>
  <c r="PU45" i="1"/>
  <c r="LP55" i="1"/>
  <c r="LP97" i="1"/>
  <c r="LQ97" i="1" s="1"/>
  <c r="LY74" i="1"/>
  <c r="QC74" i="1"/>
  <c r="LX97" i="1"/>
  <c r="LY97" i="1" s="1"/>
  <c r="LY95" i="1"/>
  <c r="QD72" i="1"/>
  <c r="QC84" i="1"/>
  <c r="PV74" i="1"/>
  <c r="PX101" i="1"/>
  <c r="PX78" i="1"/>
  <c r="PU84" i="1"/>
  <c r="PV78" i="1"/>
  <c r="LQ86" i="1"/>
  <c r="LU28" i="1"/>
  <c r="HJ28" i="1"/>
  <c r="DR28" i="1"/>
  <c r="DS26" i="1"/>
  <c r="DS28" i="1" s="1"/>
  <c r="DG31" i="1" s="1"/>
  <c r="HT17" i="1"/>
  <c r="HS98" i="1"/>
  <c r="LV96" i="1"/>
  <c r="LW96" i="1" s="1"/>
  <c r="HT18" i="1"/>
  <c r="HS99" i="1"/>
  <c r="HT99" i="1" s="1"/>
  <c r="HI88" i="1"/>
  <c r="HT20" i="1"/>
  <c r="HS101" i="1"/>
  <c r="HT101" i="1" s="1"/>
  <c r="HL55" i="1"/>
  <c r="HR55" i="1"/>
  <c r="HR57" i="1" s="1"/>
  <c r="HJ107" i="1"/>
  <c r="HP109" i="1"/>
  <c r="HK107" i="1"/>
  <c r="HS26" i="1"/>
  <c r="HL84" i="1"/>
  <c r="HL86" i="1" s="1"/>
  <c r="LU94" i="1"/>
  <c r="LP95" i="1"/>
  <c r="LU95" i="1"/>
  <c r="HJ84" i="1"/>
  <c r="LN97" i="1"/>
  <c r="LO97" i="1" s="1"/>
  <c r="LU97" i="1"/>
  <c r="LP98" i="1"/>
  <c r="LQ98" i="1" s="1"/>
  <c r="LU98" i="1"/>
  <c r="LP99" i="1"/>
  <c r="LQ99" i="1" s="1"/>
  <c r="LU99" i="1"/>
  <c r="LP100" i="1"/>
  <c r="LQ100" i="1" s="1"/>
  <c r="LU100" i="1"/>
  <c r="LP101" i="1"/>
  <c r="LQ101" i="1" s="1"/>
  <c r="LU101" i="1"/>
  <c r="LN106" i="1"/>
  <c r="LO106" i="1" s="1"/>
  <c r="LU106" i="1"/>
  <c r="HR84" i="1"/>
  <c r="HR86" i="1" s="1"/>
  <c r="DR107" i="1"/>
  <c r="LN95" i="1"/>
  <c r="LO95" i="1" s="1"/>
  <c r="LR95" i="1"/>
  <c r="LS95" i="1" s="1"/>
  <c r="LV95" i="1"/>
  <c r="LW95" i="1" s="1"/>
  <c r="LN96" i="1"/>
  <c r="LO96" i="1" s="1"/>
  <c r="LU96" i="1"/>
  <c r="LR98" i="1"/>
  <c r="LS98" i="1" s="1"/>
  <c r="LN99" i="1"/>
  <c r="LO99" i="1" s="1"/>
  <c r="LR99" i="1"/>
  <c r="LS99" i="1" s="1"/>
  <c r="LN100" i="1"/>
  <c r="LO100" i="1" s="1"/>
  <c r="LR100" i="1"/>
  <c r="LS100" i="1" s="1"/>
  <c r="LN101" i="1"/>
  <c r="LO101" i="1" s="1"/>
  <c r="LR101" i="1"/>
  <c r="LS101" i="1" s="1"/>
  <c r="LV106" i="1"/>
  <c r="LW106" i="1" s="1"/>
  <c r="HO107" i="1"/>
  <c r="LV100" i="1"/>
  <c r="LW100" i="1" s="1"/>
  <c r="HI107" i="1"/>
  <c r="LW93" i="1"/>
  <c r="HL107" i="1"/>
  <c r="HR94" i="1"/>
  <c r="HR107" i="1" s="1"/>
  <c r="HQ107" i="1"/>
  <c r="HL17" i="1"/>
  <c r="HK26" i="1"/>
  <c r="GZ116" i="1"/>
  <c r="BT115" i="1"/>
  <c r="W115" i="1"/>
  <c r="DH113" i="1"/>
  <c r="DH109" i="1"/>
  <c r="DR113" i="1"/>
  <c r="DR109" i="1"/>
  <c r="DS107" i="1"/>
  <c r="DS109" i="1" s="1"/>
  <c r="DG112" i="1" s="1"/>
  <c r="DP113" i="1"/>
  <c r="DP109" i="1"/>
  <c r="DJ113" i="1"/>
  <c r="DJ109" i="1"/>
  <c r="DN113" i="1"/>
  <c r="DN109" i="1"/>
  <c r="CY114" i="1"/>
  <c r="CJ115" i="1"/>
  <c r="CJ116" i="1" s="1"/>
  <c r="BT114" i="1"/>
  <c r="BD115" i="1"/>
  <c r="BD116" i="1" s="1"/>
  <c r="AN115" i="1"/>
  <c r="AN116" i="1" s="1"/>
  <c r="W114" i="1"/>
  <c r="PZ25" i="1" l="1"/>
  <c r="PY106" i="1"/>
  <c r="PZ106" i="1" s="1"/>
  <c r="PZ46" i="1"/>
  <c r="PZ98" i="1"/>
  <c r="PZ48" i="1"/>
  <c r="PZ57" i="1" s="1"/>
  <c r="PY55" i="1"/>
  <c r="PZ19" i="1"/>
  <c r="PZ26" i="1" s="1"/>
  <c r="PZ28" i="1" s="1"/>
  <c r="PY26" i="1"/>
  <c r="PZ100" i="1"/>
  <c r="PZ95" i="1"/>
  <c r="PT25" i="1"/>
  <c r="PT26" i="1" s="1"/>
  <c r="PT28" i="1" s="1"/>
  <c r="QD47" i="1"/>
  <c r="QD99" i="1"/>
  <c r="LY55" i="1"/>
  <c r="LY57" i="1" s="1"/>
  <c r="QD44" i="1"/>
  <c r="QD57" i="1" s="1"/>
  <c r="QD96" i="1"/>
  <c r="QC55" i="1"/>
  <c r="QD25" i="1"/>
  <c r="QD106" i="1"/>
  <c r="QD19" i="1"/>
  <c r="QD26" i="1" s="1"/>
  <c r="QD28" i="1" s="1"/>
  <c r="QC26" i="1"/>
  <c r="QD100" i="1"/>
  <c r="LX107" i="1"/>
  <c r="LY84" i="1"/>
  <c r="LY86" i="1" s="1"/>
  <c r="QD75" i="1"/>
  <c r="QD98" i="1"/>
  <c r="W116" i="1"/>
  <c r="PV94" i="1"/>
  <c r="LQ55" i="1"/>
  <c r="PV54" i="1"/>
  <c r="PV106" i="1"/>
  <c r="CY116" i="1"/>
  <c r="PV84" i="1"/>
  <c r="PV28" i="1"/>
  <c r="LY107" i="1"/>
  <c r="LY113" i="1" s="1"/>
  <c r="PV45" i="1"/>
  <c r="PU55" i="1"/>
  <c r="PV97" i="1"/>
  <c r="LQ57" i="1"/>
  <c r="QD74" i="1"/>
  <c r="QD84" i="1" s="1"/>
  <c r="QD86" i="1" s="1"/>
  <c r="QD97" i="1"/>
  <c r="LZ84" i="1"/>
  <c r="LZ86" i="1" s="1"/>
  <c r="LN89" i="1" s="1"/>
  <c r="QD95" i="1"/>
  <c r="PV86" i="1"/>
  <c r="PV101" i="1"/>
  <c r="LU107" i="1"/>
  <c r="HJ86" i="1"/>
  <c r="HU84" i="1"/>
  <c r="HU86" i="1" s="1"/>
  <c r="HI89" i="1" s="1"/>
  <c r="LQ95" i="1"/>
  <c r="LQ107" i="1" s="1"/>
  <c r="LP107" i="1"/>
  <c r="HJ113" i="1"/>
  <c r="HJ109" i="1"/>
  <c r="LN88" i="1"/>
  <c r="HT98" i="1"/>
  <c r="HT107" i="1" s="1"/>
  <c r="HS107" i="1"/>
  <c r="LT107" i="1"/>
  <c r="LU93" i="1"/>
  <c r="HR113" i="1"/>
  <c r="HR109" i="1"/>
  <c r="HL26" i="1"/>
  <c r="HL113" i="1"/>
  <c r="HL109" i="1"/>
  <c r="LN94" i="1"/>
  <c r="LO94" i="1" s="1"/>
  <c r="HL57" i="1"/>
  <c r="HU55" i="1"/>
  <c r="HU57" i="1" s="1"/>
  <c r="HI60" i="1" s="1"/>
  <c r="LV101" i="1"/>
  <c r="LW101" i="1" s="1"/>
  <c r="LV99" i="1"/>
  <c r="LW99" i="1" s="1"/>
  <c r="LQ28" i="1"/>
  <c r="HT26" i="1"/>
  <c r="HT28" i="1" s="1"/>
  <c r="BT116" i="1"/>
  <c r="DN114" i="1"/>
  <c r="DN115" i="1"/>
  <c r="QE26" i="1" l="1"/>
  <c r="QE28" i="1" s="1"/>
  <c r="PS31" i="1" s="1"/>
  <c r="PZ107" i="1"/>
  <c r="PZ109" i="1" s="1"/>
  <c r="PT106" i="1"/>
  <c r="PS107" i="1"/>
  <c r="LY109" i="1"/>
  <c r="LZ55" i="1"/>
  <c r="QD107" i="1"/>
  <c r="QD109" i="1" s="1"/>
  <c r="PU107" i="1"/>
  <c r="PV55" i="1"/>
  <c r="PV57" i="1" s="1"/>
  <c r="PV107" i="1"/>
  <c r="QE86" i="1"/>
  <c r="PS89" i="1" s="1"/>
  <c r="QC107" i="1"/>
  <c r="QD113" i="1"/>
  <c r="LW26" i="1"/>
  <c r="LV98" i="1"/>
  <c r="LV26" i="1"/>
  <c r="HL28" i="1"/>
  <c r="HU26" i="1"/>
  <c r="HU28" i="1" s="1"/>
  <c r="HI31" i="1" s="1"/>
  <c r="HT113" i="1"/>
  <c r="HP115" i="1" s="1"/>
  <c r="HU107" i="1"/>
  <c r="HU109" i="1" s="1"/>
  <c r="HI112" i="1" s="1"/>
  <c r="HT109" i="1"/>
  <c r="LO17" i="1"/>
  <c r="LO26" i="1" s="1"/>
  <c r="LN98" i="1"/>
  <c r="LO98" i="1" s="1"/>
  <c r="LU113" i="1"/>
  <c r="LU109" i="1"/>
  <c r="LO93" i="1"/>
  <c r="HP114" i="1"/>
  <c r="LQ113" i="1"/>
  <c r="LQ109" i="1"/>
  <c r="DN116" i="1"/>
  <c r="PV109" i="1" l="1"/>
  <c r="QE107" i="1"/>
  <c r="QE109" i="1" s="1"/>
  <c r="PZ113" i="1"/>
  <c r="PT113" i="1"/>
  <c r="PZ114" i="1" s="1"/>
  <c r="PT109" i="1"/>
  <c r="PS112" i="1"/>
  <c r="PV113" i="1"/>
  <c r="PZ115" i="1" s="1"/>
  <c r="LO28" i="1"/>
  <c r="LZ26" i="1"/>
  <c r="LZ28" i="1" s="1"/>
  <c r="LN31" i="1" s="1"/>
  <c r="LO107" i="1"/>
  <c r="LN107" i="1"/>
  <c r="LU115" i="1"/>
  <c r="LW98" i="1"/>
  <c r="LW107" i="1" s="1"/>
  <c r="LV107" i="1"/>
  <c r="HP116" i="1"/>
  <c r="LW28" i="1"/>
  <c r="PZ116" i="1" l="1"/>
  <c r="LZ107" i="1"/>
  <c r="LO109" i="1"/>
  <c r="LO113" i="1"/>
  <c r="LW113" i="1"/>
  <c r="HX26" i="1"/>
  <c r="HX93" i="1"/>
  <c r="HX107" i="1" s="1"/>
  <c r="HY12" i="1"/>
  <c r="HY26" i="1"/>
  <c r="IJ26" i="1" s="1"/>
  <c r="IJ28" i="1" s="1"/>
  <c r="HX31" i="1" s="1"/>
  <c r="LU114" i="1" l="1"/>
  <c r="LU116" i="1" s="1"/>
  <c r="HY28" i="1"/>
  <c r="HY93" i="1"/>
  <c r="HY107" i="1" s="1"/>
  <c r="IJ107" i="1" l="1"/>
  <c r="HY113" i="1"/>
  <c r="IE114" i="1" s="1"/>
  <c r="IE116" i="1" s="1"/>
  <c r="HY57" i="1"/>
  <c r="HY108" i="1"/>
  <c r="HY109" i="1" s="1"/>
  <c r="IJ56" i="1"/>
  <c r="IJ57" i="1" l="1"/>
  <c r="HX60" i="1" s="1"/>
  <c r="HX59" i="1"/>
  <c r="IJ108" i="1"/>
  <c r="LJ56" i="1" l="1"/>
  <c r="LW56" i="1"/>
  <c r="IJ109" i="1"/>
  <c r="HX112" i="1" s="1"/>
  <c r="HX111" i="1"/>
  <c r="LG108" i="1"/>
  <c r="KX59" i="1" l="1"/>
  <c r="LJ57" i="1"/>
  <c r="KX60" i="1" s="1"/>
  <c r="LZ56" i="1"/>
  <c r="LZ57" i="1" s="1"/>
  <c r="LW57" i="1"/>
  <c r="LG109" i="1"/>
  <c r="LJ108" i="1"/>
  <c r="LW108" i="1"/>
  <c r="LN59" i="1" l="1"/>
  <c r="LN60" i="1"/>
  <c r="LJ109" i="1"/>
  <c r="KX112" i="1" s="1"/>
  <c r="KX111" i="1"/>
  <c r="LW109" i="1"/>
  <c r="LZ108" i="1"/>
  <c r="LN111" i="1" l="1"/>
  <c r="LZ109" i="1"/>
  <c r="LN112" i="1" s="1"/>
</calcChain>
</file>

<file path=xl/sharedStrings.xml><?xml version="1.0" encoding="utf-8"?>
<sst xmlns="http://schemas.openxmlformats.org/spreadsheetml/2006/main" count="3913" uniqueCount="39">
  <si>
    <t>1 смена</t>
  </si>
  <si>
    <t>2 р-ж</t>
  </si>
  <si>
    <t>3 р-м</t>
  </si>
  <si>
    <t>м. кв.</t>
  </si>
  <si>
    <t>Зачистка и обезжирка</t>
  </si>
  <si>
    <t>Грунт</t>
  </si>
  <si>
    <t>Патина</t>
  </si>
  <si>
    <t>Протирка</t>
  </si>
  <si>
    <t>Лак</t>
  </si>
  <si>
    <t>Женева-луара</t>
  </si>
  <si>
    <t>Женева слива+орех</t>
  </si>
  <si>
    <t>Турин-1</t>
  </si>
  <si>
    <t>Турин-3 молочн</t>
  </si>
  <si>
    <t>Турин-3 темный</t>
  </si>
  <si>
    <t>София золото</t>
  </si>
  <si>
    <t>София вишня</t>
  </si>
  <si>
    <t>Канзас</t>
  </si>
  <si>
    <t>София светлая</t>
  </si>
  <si>
    <t xml:space="preserve"> -на Balestrini  канзас</t>
  </si>
  <si>
    <t xml:space="preserve"> -на Balestrini София вишня</t>
  </si>
  <si>
    <t xml:space="preserve"> -на Balestrini София золото</t>
  </si>
  <si>
    <t xml:space="preserve"> -на Balestrini София светл</t>
  </si>
  <si>
    <t>Гнутые,шт</t>
  </si>
  <si>
    <t>∑ план. вр.</t>
  </si>
  <si>
    <t>FA 2</t>
  </si>
  <si>
    <t>план/FA2</t>
  </si>
  <si>
    <t>Условный фасад</t>
  </si>
  <si>
    <t>2 смена</t>
  </si>
  <si>
    <t>3 смена</t>
  </si>
  <si>
    <t>чел.</t>
  </si>
  <si>
    <t>04.11-08.11.2013</t>
  </si>
  <si>
    <t xml:space="preserve"> </t>
  </si>
  <si>
    <t>Гнутые</t>
  </si>
  <si>
    <t>11.11-15.11.2013</t>
  </si>
  <si>
    <t>01.11-15.11.2013</t>
  </si>
  <si>
    <t>01.11-22.11.2013</t>
  </si>
  <si>
    <t>18.11-22.11.2013</t>
  </si>
  <si>
    <t>25.11-29.11.2013</t>
  </si>
  <si>
    <t>01.11-29.11.2013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</si>
</sst>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9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16" fontId="2" fillId="0" borderId="0" xfId="0" applyNumberFormat="1" applyFont="1"/>
    <xf numFmtId="0" fontId="2" fillId="0" borderId="0" xfId="0" applyFont="1"/>
    <xf numFmtId="0" fontId="0" fillId="0" borderId="0" xfId="0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justify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164" fontId="0" fillId="0" borderId="8" xfId="0" applyNumberFormat="1" applyFill="1" applyBorder="1" applyAlignment="1">
      <alignment horizontal="center"/>
    </xf>
    <xf numFmtId="0" fontId="0" fillId="0" borderId="8" xfId="0" applyFill="1" applyBorder="1"/>
    <xf numFmtId="164" fontId="0" fillId="0" borderId="9" xfId="0" applyNumberFormat="1" applyFill="1" applyBorder="1" applyAlignment="1">
      <alignment horizontal="center"/>
    </xf>
    <xf numFmtId="0" fontId="0" fillId="0" borderId="10" xfId="0" applyBorder="1" applyAlignment="1">
      <alignment horizontal="right"/>
    </xf>
    <xf numFmtId="0" fontId="2" fillId="0" borderId="11" xfId="0" applyFont="1" applyBorder="1"/>
    <xf numFmtId="164" fontId="0" fillId="0" borderId="12" xfId="0" applyNumberForma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0" fontId="3" fillId="0" borderId="0" xfId="0" applyFont="1" applyFill="1"/>
    <xf numFmtId="1" fontId="0" fillId="0" borderId="0" xfId="0" applyNumberForma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/>
    <xf numFmtId="0" fontId="2" fillId="0" borderId="0" xfId="0" applyFont="1" applyFill="1"/>
    <xf numFmtId="1" fontId="2" fillId="0" borderId="0" xfId="0" applyNumberFormat="1" applyFont="1" applyFill="1"/>
    <xf numFmtId="164" fontId="0" fillId="0" borderId="0" xfId="0" applyNumberFormat="1" applyFill="1" applyBorder="1" applyAlignment="1">
      <alignment horizontal="center"/>
    </xf>
    <xf numFmtId="164" fontId="4" fillId="0" borderId="0" xfId="0" applyNumberFormat="1" applyFont="1" applyFill="1" applyAlignment="1">
      <alignment horizontal="center"/>
    </xf>
    <xf numFmtId="0" fontId="2" fillId="2" borderId="0" xfId="0" applyFont="1" applyFill="1"/>
    <xf numFmtId="2" fontId="2" fillId="2" borderId="0" xfId="0" applyNumberFormat="1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0" fontId="2" fillId="0" borderId="0" xfId="0" applyFont="1" applyFill="1" applyBorder="1"/>
    <xf numFmtId="3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Fill="1"/>
    <xf numFmtId="9" fontId="0" fillId="0" borderId="0" xfId="1" applyFont="1" applyFill="1"/>
    <xf numFmtId="9" fontId="2" fillId="0" borderId="0" xfId="1" applyFont="1" applyFill="1"/>
    <xf numFmtId="166" fontId="0" fillId="0" borderId="0" xfId="0" applyNumberFormat="1" applyFill="1"/>
    <xf numFmtId="3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Fill="1"/>
    <xf numFmtId="166" fontId="0" fillId="0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Border="1" applyAlignment="1"/>
    <xf numFmtId="164" fontId="0" fillId="0" borderId="0" xfId="0" applyNumberFormat="1" applyBorder="1" applyAlignment="1"/>
    <xf numFmtId="164" fontId="2" fillId="0" borderId="0" xfId="0" applyNumberFormat="1" applyFont="1"/>
    <xf numFmtId="0" fontId="0" fillId="0" borderId="8" xfId="0" applyFill="1" applyBorder="1" applyAlignment="1">
      <alignment horizontal="center"/>
    </xf>
    <xf numFmtId="0" fontId="0" fillId="0" borderId="8" xfId="0" applyFill="1" applyBorder="1" applyAlignment="1">
      <alignment horizontal="center" vertical="justify"/>
    </xf>
    <xf numFmtId="0" fontId="0" fillId="0" borderId="0" xfId="0" applyFill="1" applyBorder="1" applyAlignment="1">
      <alignment horizontal="center"/>
    </xf>
    <xf numFmtId="166" fontId="0" fillId="0" borderId="8" xfId="0" applyNumberFormat="1" applyFill="1" applyBorder="1"/>
    <xf numFmtId="164" fontId="0" fillId="0" borderId="14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6" fontId="0" fillId="0" borderId="8" xfId="0" applyNumberFormat="1" applyFill="1" applyBorder="1" applyAlignment="1">
      <alignment horizontal="center"/>
    </xf>
    <xf numFmtId="164" fontId="6" fillId="0" borderId="8" xfId="0" applyNumberFormat="1" applyFont="1" applyFill="1" applyBorder="1" applyAlignment="1">
      <alignment horizontal="center"/>
    </xf>
    <xf numFmtId="164" fontId="5" fillId="0" borderId="8" xfId="0" applyNumberFormat="1" applyFont="1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E122"/>
  <sheetViews>
    <sheetView tabSelected="1" topLeftCell="PK1" workbookViewId="0">
      <selection activeCell="QD56" sqref="QD56"/>
    </sheetView>
  </sheetViews>
  <sheetFormatPr defaultRowHeight="15" x14ac:dyDescent="0.25"/>
  <cols>
    <col min="1" max="1" width="16.28515625" customWidth="1"/>
    <col min="2" max="2" width="6" bestFit="1" customWidth="1"/>
    <col min="3" max="3" width="5" customWidth="1"/>
    <col min="4" max="4" width="5.140625" customWidth="1"/>
    <col min="5" max="7" width="5" customWidth="1"/>
    <col min="8" max="8" width="4.42578125" customWidth="1"/>
    <col min="9" max="9" width="6.140625" customWidth="1"/>
    <col min="10" max="10" width="6" customWidth="1"/>
    <col min="11" max="11" width="5.140625" customWidth="1"/>
    <col min="12" max="12" width="8.140625" customWidth="1"/>
    <col min="15" max="15" width="25.140625" bestFit="1" customWidth="1"/>
    <col min="16" max="16" width="12" bestFit="1" customWidth="1"/>
    <col min="18" max="18" width="6.140625" bestFit="1" customWidth="1"/>
    <col min="19" max="19" width="8.28515625" bestFit="1" customWidth="1"/>
    <col min="20" max="20" width="5.5703125" bestFit="1" customWidth="1"/>
    <col min="21" max="21" width="5.7109375" bestFit="1" customWidth="1"/>
    <col min="22" max="22" width="7.5703125" bestFit="1" customWidth="1"/>
    <col min="23" max="23" width="8.28515625" bestFit="1" customWidth="1"/>
    <col min="24" max="24" width="6.140625" bestFit="1" customWidth="1"/>
    <col min="25" max="25" width="9.7109375" bestFit="1" customWidth="1"/>
    <col min="26" max="26" width="6.140625" bestFit="1" customWidth="1"/>
    <col min="27" max="27" width="8.28515625" bestFit="1" customWidth="1"/>
    <col min="32" max="32" width="25.140625" bestFit="1" customWidth="1"/>
    <col min="33" max="33" width="12" bestFit="1" customWidth="1"/>
    <col min="35" max="35" width="6.140625" bestFit="1" customWidth="1"/>
    <col min="36" max="36" width="8.28515625" bestFit="1" customWidth="1"/>
    <col min="37" max="37" width="5.5703125" bestFit="1" customWidth="1"/>
    <col min="38" max="38" width="5.7109375" bestFit="1" customWidth="1"/>
    <col min="39" max="39" width="7.5703125" bestFit="1" customWidth="1"/>
    <col min="40" max="40" width="8.28515625" bestFit="1" customWidth="1"/>
    <col min="41" max="41" width="6.140625" bestFit="1" customWidth="1"/>
    <col min="42" max="42" width="9.7109375" bestFit="1" customWidth="1"/>
    <col min="43" max="43" width="6.140625" bestFit="1" customWidth="1"/>
    <col min="44" max="44" width="8.28515625" bestFit="1" customWidth="1"/>
    <col min="48" max="48" width="25.140625" bestFit="1" customWidth="1"/>
    <col min="49" max="49" width="12" bestFit="1" customWidth="1"/>
    <col min="51" max="51" width="6.140625" bestFit="1" customWidth="1"/>
    <col min="52" max="52" width="8.28515625" bestFit="1" customWidth="1"/>
    <col min="53" max="53" width="5.5703125" bestFit="1" customWidth="1"/>
    <col min="54" max="54" width="5.7109375" bestFit="1" customWidth="1"/>
    <col min="55" max="55" width="7.5703125" bestFit="1" customWidth="1"/>
    <col min="56" max="56" width="8.28515625" bestFit="1" customWidth="1"/>
    <col min="57" max="57" width="6.140625" bestFit="1" customWidth="1"/>
    <col min="58" max="58" width="9.7109375" bestFit="1" customWidth="1"/>
    <col min="59" max="59" width="6.140625" bestFit="1" customWidth="1"/>
    <col min="60" max="60" width="8.28515625" bestFit="1" customWidth="1"/>
    <col min="64" max="64" width="25.140625" bestFit="1" customWidth="1"/>
    <col min="65" max="65" width="12" bestFit="1" customWidth="1"/>
    <col min="67" max="67" width="8.5703125" bestFit="1" customWidth="1"/>
    <col min="68" max="68" width="8.28515625" bestFit="1" customWidth="1"/>
    <col min="69" max="69" width="5.5703125" bestFit="1" customWidth="1"/>
    <col min="70" max="70" width="5.7109375" bestFit="1" customWidth="1"/>
    <col min="71" max="71" width="7.5703125" bestFit="1" customWidth="1"/>
    <col min="72" max="72" width="8.28515625" bestFit="1" customWidth="1"/>
    <col min="73" max="73" width="6.140625" bestFit="1" customWidth="1"/>
    <col min="74" max="74" width="9.7109375" bestFit="1" customWidth="1"/>
    <col min="75" max="75" width="6.140625" bestFit="1" customWidth="1"/>
    <col min="76" max="76" width="8.28515625" bestFit="1" customWidth="1"/>
    <col min="80" max="80" width="25.140625" bestFit="1" customWidth="1"/>
    <col min="81" max="81" width="12" bestFit="1" customWidth="1"/>
    <col min="83" max="83" width="6.140625" bestFit="1" customWidth="1"/>
    <col min="84" max="84" width="8.28515625" bestFit="1" customWidth="1"/>
    <col min="85" max="85" width="5.5703125" bestFit="1" customWidth="1"/>
    <col min="86" max="86" width="5.7109375" bestFit="1" customWidth="1"/>
    <col min="87" max="87" width="7.5703125" bestFit="1" customWidth="1"/>
    <col min="88" max="88" width="8.28515625" bestFit="1" customWidth="1"/>
    <col min="89" max="89" width="6.140625" bestFit="1" customWidth="1"/>
    <col min="90" max="90" width="9.7109375" bestFit="1" customWidth="1"/>
    <col min="91" max="91" width="6.140625" bestFit="1" customWidth="1"/>
    <col min="92" max="92" width="8.28515625" bestFit="1" customWidth="1"/>
    <col min="95" max="95" width="25.140625" bestFit="1" customWidth="1"/>
    <col min="96" max="96" width="12" bestFit="1" customWidth="1"/>
    <col min="98" max="98" width="6.140625" bestFit="1" customWidth="1"/>
    <col min="99" max="99" width="8.28515625" bestFit="1" customWidth="1"/>
    <col min="100" max="100" width="5.5703125" bestFit="1" customWidth="1"/>
    <col min="101" max="101" width="5.7109375" bestFit="1" customWidth="1"/>
    <col min="102" max="102" width="7.5703125" bestFit="1" customWidth="1"/>
    <col min="103" max="103" width="8.28515625" bestFit="1" customWidth="1"/>
    <col min="104" max="104" width="6.140625" bestFit="1" customWidth="1"/>
    <col min="105" max="105" width="9.7109375" bestFit="1" customWidth="1"/>
    <col min="106" max="106" width="6.140625" bestFit="1" customWidth="1"/>
    <col min="107" max="107" width="8.28515625" bestFit="1" customWidth="1"/>
    <col min="110" max="110" width="25.140625" bestFit="1" customWidth="1"/>
    <col min="111" max="111" width="12" bestFit="1" customWidth="1"/>
    <col min="113" max="113" width="6.140625" bestFit="1" customWidth="1"/>
    <col min="114" max="114" width="8.28515625" bestFit="1" customWidth="1"/>
    <col min="115" max="115" width="7.42578125" bestFit="1" customWidth="1"/>
    <col min="116" max="116" width="5.7109375" bestFit="1" customWidth="1"/>
    <col min="117" max="117" width="7.5703125" bestFit="1" customWidth="1"/>
    <col min="118" max="118" width="8.28515625" bestFit="1" customWidth="1"/>
    <col min="119" max="119" width="6.140625" bestFit="1" customWidth="1"/>
    <col min="120" max="120" width="9.7109375" bestFit="1" customWidth="1"/>
    <col min="121" max="121" width="6.140625" bestFit="1" customWidth="1"/>
    <col min="122" max="122" width="8.28515625" bestFit="1" customWidth="1"/>
    <col min="125" max="125" width="25.140625" bestFit="1" customWidth="1"/>
    <col min="126" max="126" width="12" bestFit="1" customWidth="1"/>
    <col min="128" max="128" width="6.140625" bestFit="1" customWidth="1"/>
    <col min="129" max="129" width="8.28515625" bestFit="1" customWidth="1"/>
    <col min="130" max="130" width="5.5703125" bestFit="1" customWidth="1"/>
    <col min="131" max="131" width="5.7109375" bestFit="1" customWidth="1"/>
    <col min="132" max="132" width="7.5703125" bestFit="1" customWidth="1"/>
    <col min="133" max="133" width="8.28515625" bestFit="1" customWidth="1"/>
    <col min="134" max="134" width="6.140625" bestFit="1" customWidth="1"/>
    <col min="135" max="135" width="9.7109375" bestFit="1" customWidth="1"/>
    <col min="136" max="136" width="6.140625" bestFit="1" customWidth="1"/>
    <col min="137" max="137" width="8.28515625" bestFit="1" customWidth="1"/>
    <col min="140" max="140" width="25.140625" bestFit="1" customWidth="1"/>
    <col min="141" max="141" width="12" bestFit="1" customWidth="1"/>
    <col min="143" max="143" width="6.140625" bestFit="1" customWidth="1"/>
    <col min="144" max="144" width="8.28515625" bestFit="1" customWidth="1"/>
    <col min="145" max="145" width="5.5703125" bestFit="1" customWidth="1"/>
    <col min="146" max="146" width="5.7109375" bestFit="1" customWidth="1"/>
    <col min="147" max="147" width="7.5703125" bestFit="1" customWidth="1"/>
    <col min="148" max="148" width="8.28515625" bestFit="1" customWidth="1"/>
    <col min="149" max="149" width="6.140625" bestFit="1" customWidth="1"/>
    <col min="150" max="150" width="9.7109375" bestFit="1" customWidth="1"/>
    <col min="151" max="151" width="6.140625" bestFit="1" customWidth="1"/>
    <col min="152" max="152" width="8.28515625" bestFit="1" customWidth="1"/>
    <col min="155" max="155" width="25.140625" bestFit="1" customWidth="1"/>
    <col min="156" max="156" width="12" bestFit="1" customWidth="1"/>
    <col min="158" max="158" width="6.140625" bestFit="1" customWidth="1"/>
    <col min="159" max="159" width="8.28515625" bestFit="1" customWidth="1"/>
    <col min="160" max="160" width="5.5703125" bestFit="1" customWidth="1"/>
    <col min="161" max="161" width="5.7109375" bestFit="1" customWidth="1"/>
    <col min="162" max="162" width="7.5703125" bestFit="1" customWidth="1"/>
    <col min="163" max="163" width="8.28515625" bestFit="1" customWidth="1"/>
    <col min="164" max="164" width="6.140625" bestFit="1" customWidth="1"/>
    <col min="165" max="165" width="9.7109375" bestFit="1" customWidth="1"/>
    <col min="166" max="166" width="6.140625" bestFit="1" customWidth="1"/>
    <col min="167" max="167" width="8.28515625" bestFit="1" customWidth="1"/>
    <col min="170" max="170" width="25.140625" bestFit="1" customWidth="1"/>
    <col min="171" max="171" width="12" bestFit="1" customWidth="1"/>
    <col min="173" max="173" width="6.140625" bestFit="1" customWidth="1"/>
    <col min="174" max="174" width="8.28515625" bestFit="1" customWidth="1"/>
    <col min="175" max="175" width="5.5703125" bestFit="1" customWidth="1"/>
    <col min="176" max="176" width="5.7109375" bestFit="1" customWidth="1"/>
    <col min="177" max="177" width="7.5703125" bestFit="1" customWidth="1"/>
    <col min="178" max="178" width="8.28515625" bestFit="1" customWidth="1"/>
    <col min="179" max="179" width="6.140625" bestFit="1" customWidth="1"/>
    <col min="180" max="180" width="9.7109375" bestFit="1" customWidth="1"/>
    <col min="181" max="181" width="6.140625" bestFit="1" customWidth="1"/>
    <col min="182" max="182" width="8.28515625" bestFit="1" customWidth="1"/>
    <col min="185" max="185" width="25.140625" bestFit="1" customWidth="1"/>
    <col min="186" max="186" width="12" bestFit="1" customWidth="1"/>
    <col min="188" max="188" width="6.140625" bestFit="1" customWidth="1"/>
    <col min="189" max="189" width="8.28515625" bestFit="1" customWidth="1"/>
    <col min="190" max="190" width="5.5703125" bestFit="1" customWidth="1"/>
    <col min="191" max="191" width="5.7109375" bestFit="1" customWidth="1"/>
    <col min="192" max="192" width="7.5703125" bestFit="1" customWidth="1"/>
    <col min="193" max="193" width="8.28515625" bestFit="1" customWidth="1"/>
    <col min="194" max="194" width="6.140625" bestFit="1" customWidth="1"/>
    <col min="195" max="195" width="9.7109375" bestFit="1" customWidth="1"/>
    <col min="196" max="196" width="6.5703125" bestFit="1" customWidth="1"/>
    <col min="197" max="197" width="8.28515625" bestFit="1" customWidth="1"/>
    <col min="200" max="200" width="25.140625" bestFit="1" customWidth="1"/>
    <col min="201" max="201" width="12" bestFit="1" customWidth="1"/>
    <col min="203" max="203" width="6.140625" bestFit="1" customWidth="1"/>
    <col min="204" max="204" width="8.28515625" bestFit="1" customWidth="1"/>
    <col min="205" max="205" width="7.42578125" bestFit="1" customWidth="1"/>
    <col min="206" max="206" width="5.7109375" bestFit="1" customWidth="1"/>
    <col min="207" max="207" width="7.5703125" bestFit="1" customWidth="1"/>
    <col min="208" max="208" width="8.28515625" bestFit="1" customWidth="1"/>
    <col min="209" max="209" width="6.140625" bestFit="1" customWidth="1"/>
    <col min="210" max="210" width="9.7109375" bestFit="1" customWidth="1"/>
    <col min="211" max="211" width="6.140625" bestFit="1" customWidth="1"/>
    <col min="212" max="212" width="8.28515625" bestFit="1" customWidth="1"/>
    <col min="216" max="216" width="25.140625" bestFit="1" customWidth="1"/>
    <col min="217" max="217" width="12" bestFit="1" customWidth="1"/>
    <col min="219" max="219" width="6.140625" bestFit="1" customWidth="1"/>
    <col min="220" max="220" width="8.28515625" bestFit="1" customWidth="1"/>
    <col min="221" max="221" width="7.42578125" bestFit="1" customWidth="1"/>
    <col min="222" max="222" width="5.7109375" bestFit="1" customWidth="1"/>
    <col min="223" max="223" width="7.5703125" bestFit="1" customWidth="1"/>
    <col min="224" max="224" width="8.28515625" bestFit="1" customWidth="1"/>
    <col min="225" max="225" width="6.140625" bestFit="1" customWidth="1"/>
    <col min="226" max="226" width="9.7109375" bestFit="1" customWidth="1"/>
    <col min="227" max="227" width="6.140625" bestFit="1" customWidth="1"/>
    <col min="228" max="228" width="8.28515625" bestFit="1" customWidth="1"/>
    <col min="231" max="231" width="25.140625" bestFit="1" customWidth="1"/>
    <col min="232" max="232" width="12" bestFit="1" customWidth="1"/>
    <col min="234" max="234" width="6.140625" bestFit="1" customWidth="1"/>
    <col min="235" max="235" width="8.28515625" bestFit="1" customWidth="1"/>
    <col min="236" max="236" width="5.5703125" bestFit="1" customWidth="1"/>
    <col min="237" max="237" width="5.7109375" bestFit="1" customWidth="1"/>
    <col min="238" max="238" width="7.5703125" bestFit="1" customWidth="1"/>
    <col min="239" max="239" width="8.28515625" bestFit="1" customWidth="1"/>
    <col min="240" max="240" width="6.140625" bestFit="1" customWidth="1"/>
    <col min="241" max="241" width="9.7109375" bestFit="1" customWidth="1"/>
    <col min="242" max="242" width="6.5703125" bestFit="1" customWidth="1"/>
    <col min="243" max="243" width="8.28515625" bestFit="1" customWidth="1"/>
    <col min="247" max="247" width="25.140625" bestFit="1" customWidth="1"/>
    <col min="248" max="248" width="12" bestFit="1" customWidth="1"/>
    <col min="250" max="250" width="6.140625" bestFit="1" customWidth="1"/>
    <col min="251" max="251" width="8.28515625" bestFit="1" customWidth="1"/>
    <col min="252" max="252" width="5.5703125" bestFit="1" customWidth="1"/>
    <col min="253" max="253" width="5.7109375" bestFit="1" customWidth="1"/>
    <col min="254" max="254" width="7.5703125" bestFit="1" customWidth="1"/>
    <col min="255" max="255" width="8.28515625" bestFit="1" customWidth="1"/>
    <col min="256" max="256" width="6.140625" bestFit="1" customWidth="1"/>
    <col min="257" max="257" width="9.7109375" bestFit="1" customWidth="1"/>
    <col min="258" max="258" width="6.5703125" bestFit="1" customWidth="1"/>
    <col min="259" max="259" width="8.28515625" bestFit="1" customWidth="1"/>
    <col min="263" max="263" width="25.140625" bestFit="1" customWidth="1"/>
    <col min="264" max="264" width="12" bestFit="1" customWidth="1"/>
    <col min="266" max="266" width="6.140625" bestFit="1" customWidth="1"/>
    <col min="267" max="267" width="8.28515625" bestFit="1" customWidth="1"/>
    <col min="268" max="268" width="5.5703125" bestFit="1" customWidth="1"/>
    <col min="269" max="269" width="5.7109375" bestFit="1" customWidth="1"/>
    <col min="270" max="270" width="7.5703125" bestFit="1" customWidth="1"/>
    <col min="271" max="271" width="8.28515625" bestFit="1" customWidth="1"/>
    <col min="272" max="272" width="6.140625" bestFit="1" customWidth="1"/>
    <col min="273" max="273" width="9.7109375" bestFit="1" customWidth="1"/>
    <col min="274" max="274" width="6.5703125" bestFit="1" customWidth="1"/>
    <col min="275" max="275" width="8.28515625" bestFit="1" customWidth="1"/>
    <col min="279" max="279" width="25.140625" bestFit="1" customWidth="1"/>
    <col min="280" max="280" width="12" bestFit="1" customWidth="1"/>
    <col min="282" max="282" width="6.140625" bestFit="1" customWidth="1"/>
    <col min="283" max="283" width="8.28515625" bestFit="1" customWidth="1"/>
    <col min="284" max="284" width="5.5703125" bestFit="1" customWidth="1"/>
    <col min="285" max="285" width="5.7109375" bestFit="1" customWidth="1"/>
    <col min="286" max="286" width="7.5703125" bestFit="1" customWidth="1"/>
    <col min="287" max="287" width="8.28515625" bestFit="1" customWidth="1"/>
    <col min="288" max="288" width="6.140625" bestFit="1" customWidth="1"/>
    <col min="289" max="289" width="9.7109375" bestFit="1" customWidth="1"/>
    <col min="290" max="290" width="6.5703125" bestFit="1" customWidth="1"/>
    <col min="291" max="291" width="8.28515625" bestFit="1" customWidth="1"/>
    <col min="294" max="294" width="25.140625" bestFit="1" customWidth="1"/>
    <col min="295" max="295" width="12" bestFit="1" customWidth="1"/>
    <col min="297" max="297" width="6.140625" bestFit="1" customWidth="1"/>
    <col min="298" max="298" width="8.28515625" bestFit="1" customWidth="1"/>
    <col min="299" max="299" width="5.5703125" bestFit="1" customWidth="1"/>
    <col min="300" max="300" width="5.7109375" bestFit="1" customWidth="1"/>
    <col min="301" max="301" width="7.5703125" bestFit="1" customWidth="1"/>
    <col min="302" max="302" width="8.28515625" bestFit="1" customWidth="1"/>
    <col min="303" max="303" width="6.140625" bestFit="1" customWidth="1"/>
    <col min="304" max="304" width="9.7109375" bestFit="1" customWidth="1"/>
    <col min="305" max="305" width="6.5703125" bestFit="1" customWidth="1"/>
    <col min="306" max="306" width="8.28515625" bestFit="1" customWidth="1"/>
    <col min="309" max="309" width="25.140625" bestFit="1" customWidth="1"/>
    <col min="310" max="310" width="12" bestFit="1" customWidth="1"/>
    <col min="312" max="312" width="6.140625" bestFit="1" customWidth="1"/>
    <col min="313" max="313" width="8.28515625" bestFit="1" customWidth="1"/>
    <col min="314" max="314" width="7.42578125" bestFit="1" customWidth="1"/>
    <col min="315" max="315" width="5.7109375" bestFit="1" customWidth="1"/>
    <col min="316" max="316" width="7.5703125" bestFit="1" customWidth="1"/>
    <col min="317" max="317" width="8.28515625" bestFit="1" customWidth="1"/>
    <col min="318" max="318" width="6.140625" bestFit="1" customWidth="1"/>
    <col min="319" max="319" width="9.7109375" bestFit="1" customWidth="1"/>
    <col min="320" max="320" width="6.140625" bestFit="1" customWidth="1"/>
    <col min="321" max="321" width="8.28515625" bestFit="1" customWidth="1"/>
    <col min="325" max="325" width="25.140625" bestFit="1" customWidth="1"/>
    <col min="326" max="326" width="12" bestFit="1" customWidth="1"/>
    <col min="328" max="328" width="6.140625" bestFit="1" customWidth="1"/>
    <col min="329" max="329" width="8.28515625" bestFit="1" customWidth="1"/>
    <col min="330" max="330" width="7.42578125" bestFit="1" customWidth="1"/>
    <col min="331" max="331" width="5.7109375" bestFit="1" customWidth="1"/>
    <col min="332" max="332" width="7.5703125" bestFit="1" customWidth="1"/>
    <col min="333" max="333" width="8.28515625" bestFit="1" customWidth="1"/>
    <col min="334" max="334" width="6.140625" bestFit="1" customWidth="1"/>
    <col min="335" max="335" width="9.7109375" bestFit="1" customWidth="1"/>
    <col min="336" max="336" width="6.140625" bestFit="1" customWidth="1"/>
    <col min="337" max="337" width="8.28515625" bestFit="1" customWidth="1"/>
    <col min="340" max="340" width="25.140625" bestFit="1" customWidth="1"/>
    <col min="341" max="341" width="12" bestFit="1" customWidth="1"/>
    <col min="343" max="343" width="6.140625" bestFit="1" customWidth="1"/>
    <col min="344" max="344" width="8.28515625" bestFit="1" customWidth="1"/>
    <col min="345" max="345" width="5.5703125" bestFit="1" customWidth="1"/>
    <col min="346" max="346" width="5.7109375" bestFit="1" customWidth="1"/>
    <col min="347" max="347" width="7.5703125" bestFit="1" customWidth="1"/>
    <col min="348" max="348" width="8.28515625" bestFit="1" customWidth="1"/>
    <col min="349" max="349" width="6.140625" bestFit="1" customWidth="1"/>
    <col min="350" max="350" width="9.7109375" bestFit="1" customWidth="1"/>
    <col min="351" max="351" width="6.5703125" bestFit="1" customWidth="1"/>
    <col min="352" max="352" width="8.28515625" bestFit="1" customWidth="1"/>
    <col min="356" max="356" width="25.140625" bestFit="1" customWidth="1"/>
    <col min="357" max="357" width="12" bestFit="1" customWidth="1"/>
    <col min="359" max="359" width="6.140625" bestFit="1" customWidth="1"/>
    <col min="360" max="360" width="8.28515625" bestFit="1" customWidth="1"/>
    <col min="361" max="361" width="5.5703125" bestFit="1" customWidth="1"/>
    <col min="362" max="362" width="5.7109375" bestFit="1" customWidth="1"/>
    <col min="363" max="363" width="7.5703125" bestFit="1" customWidth="1"/>
    <col min="364" max="364" width="8.28515625" bestFit="1" customWidth="1"/>
    <col min="365" max="365" width="6.140625" bestFit="1" customWidth="1"/>
    <col min="366" max="366" width="9.7109375" bestFit="1" customWidth="1"/>
    <col min="367" max="367" width="6.5703125" bestFit="1" customWidth="1"/>
    <col min="368" max="368" width="8.28515625" bestFit="1" customWidth="1"/>
    <col min="372" max="372" width="25.140625" bestFit="1" customWidth="1"/>
    <col min="373" max="373" width="12" bestFit="1" customWidth="1"/>
    <col min="375" max="375" width="6.140625" bestFit="1" customWidth="1"/>
    <col min="376" max="376" width="8.28515625" bestFit="1" customWidth="1"/>
    <col min="377" max="377" width="5.5703125" bestFit="1" customWidth="1"/>
    <col min="378" max="378" width="5.7109375" bestFit="1" customWidth="1"/>
    <col min="379" max="379" width="7.5703125" bestFit="1" customWidth="1"/>
    <col min="380" max="380" width="8.28515625" bestFit="1" customWidth="1"/>
    <col min="381" max="381" width="6.140625" bestFit="1" customWidth="1"/>
    <col min="382" max="382" width="9.7109375" bestFit="1" customWidth="1"/>
    <col min="383" max="383" width="6.5703125" bestFit="1" customWidth="1"/>
    <col min="384" max="384" width="8.28515625" bestFit="1" customWidth="1"/>
    <col min="388" max="388" width="25.140625" bestFit="1" customWidth="1"/>
    <col min="389" max="389" width="12" bestFit="1" customWidth="1"/>
    <col min="391" max="391" width="6.140625" bestFit="1" customWidth="1"/>
    <col min="392" max="392" width="8.28515625" bestFit="1" customWidth="1"/>
    <col min="393" max="393" width="5.5703125" bestFit="1" customWidth="1"/>
    <col min="394" max="394" width="5.7109375" bestFit="1" customWidth="1"/>
    <col min="395" max="395" width="7.5703125" bestFit="1" customWidth="1"/>
    <col min="396" max="396" width="8.28515625" bestFit="1" customWidth="1"/>
    <col min="397" max="397" width="6.140625" bestFit="1" customWidth="1"/>
    <col min="398" max="398" width="9.7109375" bestFit="1" customWidth="1"/>
    <col min="399" max="399" width="6.5703125" bestFit="1" customWidth="1"/>
    <col min="400" max="400" width="8.28515625" bestFit="1" customWidth="1"/>
    <col min="403" max="403" width="25.140625" bestFit="1" customWidth="1"/>
    <col min="404" max="404" width="12" bestFit="1" customWidth="1"/>
    <col min="406" max="406" width="6.140625" bestFit="1" customWidth="1"/>
    <col min="407" max="407" width="8.28515625" bestFit="1" customWidth="1"/>
    <col min="408" max="408" width="5.5703125" bestFit="1" customWidth="1"/>
    <col min="409" max="409" width="5.7109375" bestFit="1" customWidth="1"/>
    <col min="410" max="410" width="7.5703125" bestFit="1" customWidth="1"/>
    <col min="411" max="411" width="8.28515625" bestFit="1" customWidth="1"/>
    <col min="412" max="412" width="6.140625" bestFit="1" customWidth="1"/>
    <col min="413" max="413" width="9.7109375" bestFit="1" customWidth="1"/>
    <col min="414" max="414" width="6.5703125" bestFit="1" customWidth="1"/>
    <col min="415" max="415" width="8.28515625" bestFit="1" customWidth="1"/>
    <col min="418" max="418" width="25.140625" bestFit="1" customWidth="1"/>
    <col min="419" max="419" width="12" bestFit="1" customWidth="1"/>
    <col min="421" max="421" width="6.140625" bestFit="1" customWidth="1"/>
    <col min="422" max="422" width="8.28515625" bestFit="1" customWidth="1"/>
    <col min="423" max="423" width="7.42578125" bestFit="1" customWidth="1"/>
    <col min="424" max="424" width="5.7109375" bestFit="1" customWidth="1"/>
    <col min="425" max="425" width="7.5703125" bestFit="1" customWidth="1"/>
    <col min="426" max="426" width="8.28515625" bestFit="1" customWidth="1"/>
    <col min="427" max="427" width="6.140625" bestFit="1" customWidth="1"/>
    <col min="428" max="428" width="9.7109375" bestFit="1" customWidth="1"/>
    <col min="429" max="429" width="6.140625" bestFit="1" customWidth="1"/>
    <col min="430" max="430" width="8.28515625" bestFit="1" customWidth="1"/>
    <col min="434" max="434" width="25.140625" bestFit="1" customWidth="1"/>
    <col min="435" max="435" width="12" bestFit="1" customWidth="1"/>
    <col min="437" max="437" width="6.140625" bestFit="1" customWidth="1"/>
    <col min="438" max="438" width="8.28515625" bestFit="1" customWidth="1"/>
    <col min="439" max="439" width="7.42578125" bestFit="1" customWidth="1"/>
    <col min="440" max="440" width="5.7109375" bestFit="1" customWidth="1"/>
    <col min="441" max="441" width="7.5703125" bestFit="1" customWidth="1"/>
    <col min="442" max="442" width="8.28515625" bestFit="1" customWidth="1"/>
    <col min="443" max="443" width="6.140625" bestFit="1" customWidth="1"/>
    <col min="444" max="444" width="9.7109375" bestFit="1" customWidth="1"/>
    <col min="445" max="445" width="6.140625" bestFit="1" customWidth="1"/>
    <col min="446" max="446" width="8.28515625" bestFit="1" customWidth="1"/>
  </cols>
  <sheetData>
    <row r="3" spans="1:446" x14ac:dyDescent="0.25">
      <c r="O3" s="1">
        <v>41579</v>
      </c>
      <c r="Q3" s="2"/>
      <c r="R3" s="2"/>
      <c r="S3" s="2"/>
      <c r="T3" s="2"/>
      <c r="AF3" s="1">
        <v>41582</v>
      </c>
      <c r="AH3" s="2"/>
      <c r="AI3" s="2"/>
      <c r="AJ3" s="2"/>
      <c r="AK3" s="2"/>
      <c r="AV3" s="1">
        <v>41583</v>
      </c>
      <c r="AX3" s="2"/>
      <c r="AY3" s="2"/>
      <c r="AZ3" s="2"/>
      <c r="BA3" s="2"/>
      <c r="BL3" s="1">
        <v>41584</v>
      </c>
      <c r="BN3" s="2"/>
      <c r="BO3" s="2"/>
      <c r="BP3" s="2"/>
      <c r="BQ3" s="2"/>
      <c r="CB3" s="1">
        <v>41585</v>
      </c>
      <c r="CD3" s="2"/>
      <c r="CE3" s="2"/>
      <c r="CF3" s="2"/>
      <c r="CG3" s="2"/>
      <c r="CQ3" s="1">
        <v>41586</v>
      </c>
      <c r="CS3" s="2"/>
      <c r="CT3" s="2"/>
      <c r="CU3" s="2"/>
      <c r="CV3" s="2"/>
      <c r="DF3" s="1" t="s">
        <v>30</v>
      </c>
      <c r="DH3" s="2"/>
      <c r="DI3" s="2"/>
      <c r="DJ3" s="2"/>
      <c r="DK3" s="2"/>
      <c r="DU3" s="1">
        <v>41589</v>
      </c>
      <c r="DW3" s="2"/>
      <c r="DX3" s="2"/>
      <c r="DY3" s="2"/>
      <c r="DZ3" s="2"/>
      <c r="EJ3" s="1">
        <v>41590</v>
      </c>
      <c r="EL3" s="2"/>
      <c r="EM3" s="2"/>
      <c r="EN3" s="2"/>
      <c r="EO3" s="2"/>
      <c r="EY3" s="1">
        <v>41591</v>
      </c>
      <c r="FA3" s="2"/>
      <c r="FB3" s="2"/>
      <c r="FC3" s="2"/>
      <c r="FD3" s="2"/>
      <c r="FN3" s="1">
        <v>41592</v>
      </c>
      <c r="FP3" s="2"/>
      <c r="FQ3" s="2"/>
      <c r="FR3" s="2"/>
      <c r="FS3" s="2"/>
      <c r="GC3" s="1">
        <v>41593</v>
      </c>
      <c r="GE3" s="2"/>
      <c r="GF3" s="2"/>
      <c r="GG3" s="2"/>
      <c r="GH3" s="2"/>
      <c r="GR3" s="1" t="s">
        <v>33</v>
      </c>
      <c r="GT3" s="2"/>
      <c r="GU3" s="2"/>
      <c r="GV3" s="2"/>
      <c r="GW3" s="2"/>
      <c r="HH3" s="1" t="s">
        <v>34</v>
      </c>
      <c r="HJ3" s="2"/>
      <c r="HK3" s="2"/>
      <c r="HL3" s="2"/>
      <c r="HM3" s="2"/>
      <c r="HW3" s="1">
        <v>41596</v>
      </c>
      <c r="HY3" s="2"/>
      <c r="HZ3" s="2"/>
      <c r="IA3" s="2"/>
      <c r="IB3" s="2"/>
      <c r="IM3" s="1">
        <v>41597</v>
      </c>
      <c r="IO3" s="2"/>
      <c r="IP3" s="2"/>
      <c r="IQ3" s="2"/>
      <c r="IR3" s="2"/>
      <c r="JC3" s="1">
        <v>41598</v>
      </c>
      <c r="JE3" s="2"/>
      <c r="JF3" s="2"/>
      <c r="JG3" s="2"/>
      <c r="JH3" s="2"/>
      <c r="JS3" s="1">
        <v>41599</v>
      </c>
      <c r="JU3" s="2"/>
      <c r="JV3" s="2"/>
      <c r="JW3" s="2"/>
      <c r="JX3" s="2"/>
      <c r="KH3" s="1">
        <v>41600</v>
      </c>
      <c r="KJ3" s="2"/>
      <c r="KK3" s="2"/>
      <c r="KL3" s="2"/>
      <c r="KM3" s="2"/>
      <c r="KW3" s="1" t="s">
        <v>36</v>
      </c>
      <c r="KY3" s="2"/>
      <c r="KZ3" s="2"/>
      <c r="LA3" s="2"/>
      <c r="LB3" s="2"/>
      <c r="LM3" s="1" t="s">
        <v>35</v>
      </c>
      <c r="LO3" s="2"/>
      <c r="LP3" s="2"/>
      <c r="LQ3" s="2"/>
      <c r="LR3" s="2"/>
      <c r="MB3" s="1">
        <v>41603</v>
      </c>
      <c r="MD3" s="2"/>
      <c r="ME3" s="2"/>
      <c r="MF3" s="2"/>
      <c r="MG3" s="2"/>
      <c r="MR3" s="1">
        <v>41604</v>
      </c>
      <c r="MT3" s="2"/>
      <c r="MU3" s="2"/>
      <c r="MV3" s="2"/>
      <c r="MW3" s="2"/>
      <c r="NH3" s="1">
        <v>41605</v>
      </c>
      <c r="NJ3" s="2"/>
      <c r="NK3" s="2"/>
      <c r="NL3" s="2"/>
      <c r="NM3" s="2"/>
      <c r="NX3" s="1">
        <v>41606</v>
      </c>
      <c r="NZ3" s="2"/>
      <c r="OA3" s="2"/>
      <c r="OB3" s="2"/>
      <c r="OC3" s="2"/>
      <c r="OM3" s="1">
        <v>41607</v>
      </c>
      <c r="OO3" s="2"/>
      <c r="OP3" s="2"/>
      <c r="OQ3" s="2"/>
      <c r="OR3" s="2"/>
      <c r="PB3" s="1" t="s">
        <v>37</v>
      </c>
      <c r="PD3" s="2"/>
      <c r="PE3" s="2"/>
      <c r="PF3" s="2"/>
      <c r="PG3" s="2"/>
      <c r="PR3" s="1" t="s">
        <v>38</v>
      </c>
      <c r="PT3" s="2"/>
      <c r="PU3" s="2"/>
      <c r="PV3" s="2"/>
      <c r="PW3" s="2"/>
    </row>
    <row r="4" spans="1:446" x14ac:dyDescent="0.25">
      <c r="O4" s="1"/>
      <c r="Q4" s="2"/>
      <c r="R4" s="2"/>
      <c r="S4" s="2"/>
      <c r="T4" s="2"/>
      <c r="AF4" s="1"/>
      <c r="AH4" s="2"/>
      <c r="AI4" s="2"/>
      <c r="AJ4" s="2"/>
      <c r="AK4" s="2"/>
      <c r="AV4" s="1"/>
      <c r="AX4" s="2"/>
      <c r="AY4" s="2"/>
      <c r="AZ4" s="2"/>
      <c r="BA4" s="2"/>
      <c r="BL4" s="1"/>
      <c r="BN4" s="2"/>
      <c r="BO4" s="2"/>
      <c r="BP4" s="2"/>
      <c r="BQ4" s="2"/>
      <c r="CB4" s="1"/>
      <c r="CD4" s="2"/>
      <c r="CE4" s="2"/>
      <c r="CF4" s="2"/>
      <c r="CG4" s="2"/>
      <c r="CQ4" s="1"/>
      <c r="CS4" s="2"/>
      <c r="CT4" s="2"/>
      <c r="CU4" s="2"/>
      <c r="CV4" s="2"/>
      <c r="DF4" s="1"/>
      <c r="DH4" s="2"/>
      <c r="DI4" s="2"/>
      <c r="DJ4" s="2"/>
      <c r="DK4" s="2"/>
      <c r="DU4" s="1"/>
      <c r="DW4" s="2"/>
      <c r="DX4" s="2"/>
      <c r="DY4" s="2"/>
      <c r="DZ4" s="2"/>
      <c r="EJ4" s="1"/>
      <c r="EL4" s="2"/>
      <c r="EM4" s="2"/>
      <c r="EN4" s="2"/>
      <c r="EO4" s="2"/>
      <c r="EY4" s="1"/>
      <c r="FA4" s="2"/>
      <c r="FB4" s="2"/>
      <c r="FC4" s="2"/>
      <c r="FD4" s="2"/>
      <c r="FN4" s="1"/>
      <c r="FP4" s="2"/>
      <c r="FQ4" s="2"/>
      <c r="FR4" s="2"/>
      <c r="FS4" s="2"/>
      <c r="GC4" s="1"/>
      <c r="GE4" s="2"/>
      <c r="GF4" s="2"/>
      <c r="GG4" s="2"/>
      <c r="GH4" s="2"/>
      <c r="GR4" s="1"/>
      <c r="GT4" s="2"/>
      <c r="GU4" s="2"/>
      <c r="GV4" s="2"/>
      <c r="GW4" s="2"/>
      <c r="HH4" s="1"/>
      <c r="HJ4" s="2"/>
      <c r="HK4" s="2"/>
      <c r="HL4" s="2"/>
      <c r="HM4" s="2"/>
      <c r="HW4" s="1"/>
      <c r="HY4" s="2"/>
      <c r="HZ4" s="2"/>
      <c r="IA4" s="2"/>
      <c r="IB4" s="2"/>
      <c r="IM4" s="1"/>
      <c r="IO4" s="2"/>
      <c r="IP4" s="2"/>
      <c r="IQ4" s="2"/>
      <c r="IR4" s="2"/>
      <c r="JC4" s="1"/>
      <c r="JE4" s="2"/>
      <c r="JF4" s="2"/>
      <c r="JG4" s="2"/>
      <c r="JH4" s="2"/>
      <c r="JS4" s="1"/>
      <c r="JU4" s="2"/>
      <c r="JV4" s="2"/>
      <c r="JW4" s="2"/>
      <c r="JX4" s="2"/>
      <c r="KH4" s="1"/>
      <c r="KJ4" s="2"/>
      <c r="KK4" s="2"/>
      <c r="KL4" s="2"/>
      <c r="KM4" s="2"/>
      <c r="KW4" s="1"/>
      <c r="KY4" s="2"/>
      <c r="KZ4" s="2"/>
      <c r="LA4" s="2"/>
      <c r="LB4" s="2"/>
      <c r="LM4" s="1"/>
      <c r="LO4" s="2"/>
      <c r="LP4" s="2"/>
      <c r="LQ4" s="2"/>
      <c r="LR4" s="2"/>
      <c r="MB4" s="1"/>
      <c r="MD4" s="2"/>
      <c r="ME4" s="2"/>
      <c r="MF4" s="2"/>
      <c r="MG4" s="2"/>
      <c r="MR4" s="1"/>
      <c r="MT4" s="2"/>
      <c r="MU4" s="2"/>
      <c r="MV4" s="2"/>
      <c r="MW4" s="2"/>
      <c r="NH4" s="1"/>
      <c r="NJ4" s="2"/>
      <c r="NK4" s="2"/>
      <c r="NL4" s="2"/>
      <c r="NM4" s="2"/>
      <c r="NX4" s="1"/>
      <c r="NZ4" s="2"/>
      <c r="OA4" s="2"/>
      <c r="OB4" s="2"/>
      <c r="OC4" s="2"/>
      <c r="OM4" s="1"/>
      <c r="OO4" s="2"/>
      <c r="OP4" s="2"/>
      <c r="OQ4" s="2"/>
      <c r="OR4" s="2"/>
      <c r="PB4" s="1"/>
      <c r="PD4" s="2"/>
      <c r="PE4" s="2"/>
      <c r="PF4" s="2"/>
      <c r="PG4" s="2"/>
      <c r="PR4" s="1"/>
      <c r="PT4" s="2"/>
      <c r="PU4" s="2"/>
      <c r="PV4" s="2"/>
      <c r="PW4" s="2"/>
    </row>
    <row r="5" spans="1:446" x14ac:dyDescent="0.25">
      <c r="O5" s="1"/>
      <c r="Q5" s="2"/>
      <c r="R5" s="2"/>
      <c r="S5" s="2"/>
      <c r="T5" s="2"/>
      <c r="AF5" s="1"/>
      <c r="AH5" s="2"/>
      <c r="AI5" s="2"/>
      <c r="AJ5" s="2"/>
      <c r="AK5" s="2"/>
      <c r="AV5" s="1"/>
      <c r="AX5" s="2"/>
      <c r="AY5" s="2"/>
      <c r="AZ5" s="2"/>
      <c r="BA5" s="2"/>
      <c r="BL5" s="1"/>
      <c r="BN5" s="2"/>
      <c r="BO5" s="2"/>
      <c r="BP5" s="2"/>
      <c r="BQ5" s="2"/>
      <c r="CB5" s="1"/>
      <c r="CD5" s="2"/>
      <c r="CE5" s="2"/>
      <c r="CF5" s="2"/>
      <c r="CG5" s="2"/>
      <c r="CQ5" s="1"/>
      <c r="CS5" s="2"/>
      <c r="CT5" s="2"/>
      <c r="CU5" s="2"/>
      <c r="CV5" s="2"/>
      <c r="DF5" s="1"/>
      <c r="DH5" s="2"/>
      <c r="DI5" s="2"/>
      <c r="DJ5" s="2"/>
      <c r="DK5" s="2"/>
      <c r="DU5" s="1"/>
      <c r="DW5" s="2"/>
      <c r="DX5" s="2"/>
      <c r="DY5" s="2"/>
      <c r="DZ5" s="2"/>
      <c r="EJ5" s="1"/>
      <c r="EL5" s="2"/>
      <c r="EM5" s="2"/>
      <c r="EN5" s="2"/>
      <c r="EO5" s="2"/>
      <c r="EY5" s="1"/>
      <c r="FA5" s="2"/>
      <c r="FB5" s="2"/>
      <c r="FC5" s="2"/>
      <c r="FD5" s="2"/>
      <c r="FN5" s="1"/>
      <c r="FP5" s="2"/>
      <c r="FQ5" s="2"/>
      <c r="FR5" s="2"/>
      <c r="FS5" s="2"/>
      <c r="GC5" s="1"/>
      <c r="GE5" s="2"/>
      <c r="GF5" s="2"/>
      <c r="GG5" s="2"/>
      <c r="GH5" s="2"/>
      <c r="GR5" s="1"/>
      <c r="GT5" s="2"/>
      <c r="GU5" s="2"/>
      <c r="GV5" s="2"/>
      <c r="GW5" s="2"/>
      <c r="HH5" s="1"/>
      <c r="HJ5" s="2"/>
      <c r="HK5" s="2"/>
      <c r="HL5" s="2"/>
      <c r="HM5" s="2"/>
      <c r="HW5" s="1"/>
      <c r="HY5" s="2"/>
      <c r="HZ5" s="2"/>
      <c r="IA5" s="2"/>
      <c r="IB5" s="2"/>
      <c r="IM5" s="1"/>
      <c r="IO5" s="2"/>
      <c r="IP5" s="2"/>
      <c r="IQ5" s="2"/>
      <c r="IR5" s="2"/>
      <c r="JC5" s="1"/>
      <c r="JE5" s="2"/>
      <c r="JF5" s="2"/>
      <c r="JG5" s="2"/>
      <c r="JH5" s="2"/>
      <c r="JS5" s="1"/>
      <c r="JU5" s="2"/>
      <c r="JV5" s="2"/>
      <c r="JW5" s="2"/>
      <c r="JX5" s="2"/>
      <c r="KH5" s="1"/>
      <c r="KJ5" s="2"/>
      <c r="KK5" s="2"/>
      <c r="KL5" s="2"/>
      <c r="KM5" s="2"/>
      <c r="KW5" s="1"/>
      <c r="KY5" s="2"/>
      <c r="KZ5" s="2"/>
      <c r="LA5" s="2"/>
      <c r="LB5" s="2"/>
      <c r="LM5" s="1"/>
      <c r="LO5" s="2"/>
      <c r="LP5" s="2"/>
      <c r="LQ5" s="2"/>
      <c r="LR5" s="2"/>
      <c r="MB5" s="1"/>
      <c r="MD5" s="2"/>
      <c r="ME5" s="2"/>
      <c r="MF5" s="2"/>
      <c r="MG5" s="2"/>
      <c r="MR5" s="1"/>
      <c r="MT5" s="2"/>
      <c r="MU5" s="2"/>
      <c r="MV5" s="2"/>
      <c r="MW5" s="2"/>
      <c r="NH5" s="1"/>
      <c r="NJ5" s="2"/>
      <c r="NK5" s="2"/>
      <c r="NL5" s="2"/>
      <c r="NM5" s="2"/>
      <c r="NX5" s="1"/>
      <c r="NZ5" s="2"/>
      <c r="OA5" s="2"/>
      <c r="OB5" s="2"/>
      <c r="OC5" s="2"/>
      <c r="OM5" s="1"/>
      <c r="OO5" s="2"/>
      <c r="OP5" s="2"/>
      <c r="OQ5" s="2"/>
      <c r="OR5" s="2"/>
      <c r="PB5" s="1"/>
      <c r="PD5" s="2"/>
      <c r="PE5" s="2"/>
      <c r="PF5" s="2"/>
      <c r="PG5" s="2"/>
      <c r="PR5" s="1"/>
      <c r="PT5" s="2"/>
      <c r="PU5" s="2"/>
      <c r="PV5" s="2"/>
      <c r="PW5" s="2"/>
    </row>
    <row r="6" spans="1:446" x14ac:dyDescent="0.25">
      <c r="O6" s="1"/>
      <c r="Q6" s="2"/>
      <c r="R6" s="2"/>
      <c r="S6" s="2"/>
      <c r="T6" s="2"/>
      <c r="AF6" s="1"/>
      <c r="AH6" s="2"/>
      <c r="AI6" s="2"/>
      <c r="AJ6" s="2"/>
      <c r="AK6" s="2"/>
      <c r="AV6" s="1"/>
      <c r="AX6" s="2"/>
      <c r="AY6" s="2"/>
      <c r="AZ6" s="2"/>
      <c r="BA6" s="2"/>
      <c r="BL6" s="1"/>
      <c r="BN6" s="2"/>
      <c r="BO6" s="2"/>
      <c r="BP6" s="2"/>
      <c r="BQ6" s="2"/>
      <c r="CB6" s="1"/>
      <c r="CD6" s="2"/>
      <c r="CE6" s="2"/>
      <c r="CF6" s="2"/>
      <c r="CG6" s="2"/>
      <c r="CQ6" s="1"/>
      <c r="CS6" s="2"/>
      <c r="CT6" s="2"/>
      <c r="CU6" s="2"/>
      <c r="CV6" s="2"/>
      <c r="DF6" s="1"/>
      <c r="DH6" s="2"/>
      <c r="DI6" s="2"/>
      <c r="DJ6" s="2"/>
      <c r="DK6" s="2"/>
      <c r="DU6" s="1"/>
      <c r="DW6" s="2"/>
      <c r="DX6" s="2"/>
      <c r="DY6" s="2"/>
      <c r="DZ6" s="2"/>
      <c r="EJ6" s="1"/>
      <c r="EL6" s="2"/>
      <c r="EM6" s="2"/>
      <c r="EN6" s="2"/>
      <c r="EO6" s="2"/>
      <c r="EY6" s="1"/>
      <c r="FA6" s="2"/>
      <c r="FB6" s="2"/>
      <c r="FC6" s="2"/>
      <c r="FD6" s="2"/>
      <c r="FN6" s="1"/>
      <c r="FP6" s="2"/>
      <c r="FQ6" s="2"/>
      <c r="FR6" s="2"/>
      <c r="FS6" s="2"/>
      <c r="GC6" s="1"/>
      <c r="GE6" s="2"/>
      <c r="GF6" s="2"/>
      <c r="GG6" s="2"/>
      <c r="GH6" s="2"/>
      <c r="GR6" s="1"/>
      <c r="GT6" s="2"/>
      <c r="GU6" s="2"/>
      <c r="GV6" s="2"/>
      <c r="GW6" s="2"/>
      <c r="HA6" s="1"/>
      <c r="HH6" s="1"/>
      <c r="HJ6" s="2"/>
      <c r="HK6" s="2"/>
      <c r="HL6" s="2"/>
      <c r="HM6" s="2"/>
      <c r="HQ6" s="1"/>
      <c r="HW6" s="1"/>
      <c r="HY6" s="2"/>
      <c r="HZ6" s="2"/>
      <c r="IA6" s="2"/>
      <c r="IB6" s="2"/>
      <c r="IM6" s="1"/>
      <c r="IO6" s="2"/>
      <c r="IP6" s="2"/>
      <c r="IQ6" s="2"/>
      <c r="IR6" s="2"/>
      <c r="JC6" s="1"/>
      <c r="JE6" s="2"/>
      <c r="JF6" s="2"/>
      <c r="JG6" s="2"/>
      <c r="JH6" s="2"/>
      <c r="JS6" s="1"/>
      <c r="JU6" s="2"/>
      <c r="JV6" s="2"/>
      <c r="JW6" s="2"/>
      <c r="JX6" s="2"/>
      <c r="KH6" s="1"/>
      <c r="KJ6" s="2"/>
      <c r="KK6" s="2"/>
      <c r="KL6" s="2"/>
      <c r="KM6" s="2"/>
      <c r="KW6" s="1"/>
      <c r="KY6" s="2"/>
      <c r="KZ6" s="2"/>
      <c r="LA6" s="2"/>
      <c r="LB6" s="2"/>
      <c r="LF6" s="1"/>
      <c r="LM6" s="1"/>
      <c r="LO6" s="2"/>
      <c r="LP6" s="2"/>
      <c r="LQ6" s="2"/>
      <c r="LR6" s="2"/>
      <c r="LV6" s="1"/>
      <c r="MB6" s="1"/>
      <c r="MD6" s="2"/>
      <c r="ME6" s="2"/>
      <c r="MF6" s="2"/>
      <c r="MG6" s="2"/>
      <c r="MR6" s="1"/>
      <c r="MT6" s="2"/>
      <c r="MU6" s="2"/>
      <c r="MV6" s="2"/>
      <c r="MW6" s="2"/>
      <c r="NH6" s="1"/>
      <c r="NJ6" s="2"/>
      <c r="NK6" s="2"/>
      <c r="NL6" s="2"/>
      <c r="NM6" s="2"/>
      <c r="NX6" s="1"/>
      <c r="NZ6" s="2"/>
      <c r="OA6" s="2"/>
      <c r="OB6" s="2"/>
      <c r="OC6" s="2"/>
      <c r="OM6" s="1"/>
      <c r="OO6" s="2"/>
      <c r="OP6" s="2"/>
      <c r="OQ6" s="2"/>
      <c r="OR6" s="2"/>
      <c r="PB6" s="1"/>
      <c r="PD6" s="2"/>
      <c r="PE6" s="2"/>
      <c r="PF6" s="2"/>
      <c r="PG6" s="2"/>
      <c r="PK6" s="1"/>
      <c r="PR6" s="1"/>
      <c r="PT6" s="2"/>
      <c r="PU6" s="2"/>
      <c r="PV6" s="2"/>
      <c r="PW6" s="2"/>
      <c r="QA6" s="1"/>
    </row>
    <row r="7" spans="1:446" x14ac:dyDescent="0.25">
      <c r="O7" s="1"/>
      <c r="Q7" s="2"/>
      <c r="R7" s="2"/>
      <c r="S7" s="2"/>
      <c r="T7" s="2"/>
      <c r="AF7" s="1"/>
      <c r="AH7" s="2"/>
      <c r="AI7" s="2"/>
      <c r="AJ7" s="2"/>
      <c r="AK7" s="2"/>
      <c r="AV7" s="1"/>
      <c r="AX7" s="2"/>
      <c r="AY7" s="2"/>
      <c r="AZ7" s="2"/>
      <c r="BA7" s="2"/>
      <c r="BL7" s="1"/>
      <c r="BN7" s="2"/>
      <c r="BO7" s="2"/>
      <c r="BP7" s="2"/>
      <c r="BQ7" s="2"/>
      <c r="CB7" s="1"/>
      <c r="CD7" s="2"/>
      <c r="CE7" s="2"/>
      <c r="CF7" s="2"/>
      <c r="CG7" s="2"/>
      <c r="CQ7" s="1"/>
      <c r="CS7" s="2"/>
      <c r="CT7" s="2"/>
      <c r="CU7" s="2"/>
      <c r="CV7" s="2"/>
      <c r="DF7" s="1"/>
      <c r="DH7" s="2"/>
      <c r="DI7" s="2"/>
      <c r="DJ7" s="2"/>
      <c r="DK7" s="2"/>
      <c r="DU7" s="1"/>
      <c r="DW7" s="2"/>
      <c r="DX7" s="2"/>
      <c r="DY7" s="2"/>
      <c r="DZ7" s="2"/>
      <c r="EJ7" s="1"/>
      <c r="EL7" s="2"/>
      <c r="EM7" s="2"/>
      <c r="EN7" s="2"/>
      <c r="EO7" s="2"/>
      <c r="EY7" s="1"/>
      <c r="FA7" s="2"/>
      <c r="FB7" s="2"/>
      <c r="FC7" s="2"/>
      <c r="FD7" s="2"/>
      <c r="FN7" s="1"/>
      <c r="FP7" s="2"/>
      <c r="FQ7" s="2"/>
      <c r="FR7" s="2"/>
      <c r="FS7" s="2"/>
      <c r="GC7" s="1"/>
      <c r="GE7" s="2"/>
      <c r="GF7" s="2"/>
      <c r="GG7" s="2"/>
      <c r="GH7" s="2"/>
      <c r="GR7" s="1"/>
      <c r="GT7" s="2"/>
      <c r="GU7" s="2"/>
      <c r="GV7" s="2"/>
      <c r="GW7" s="2"/>
      <c r="HH7" s="1"/>
      <c r="HJ7" s="2"/>
      <c r="HK7" s="2"/>
      <c r="HL7" s="2"/>
      <c r="HM7" s="2"/>
      <c r="HW7" s="1"/>
      <c r="HY7" s="2"/>
      <c r="HZ7" s="2"/>
      <c r="IA7" s="2"/>
      <c r="IB7" s="2"/>
      <c r="IM7" s="1"/>
      <c r="IO7" s="2"/>
      <c r="IP7" s="2"/>
      <c r="IQ7" s="2"/>
      <c r="IR7" s="2"/>
      <c r="JC7" s="1"/>
      <c r="JE7" s="2"/>
      <c r="JF7" s="2"/>
      <c r="JG7" s="2"/>
      <c r="JH7" s="2"/>
      <c r="JS7" s="1"/>
      <c r="JU7" s="2"/>
      <c r="JV7" s="2"/>
      <c r="JW7" s="2"/>
      <c r="JX7" s="2"/>
      <c r="KH7" s="1"/>
      <c r="KJ7" s="2"/>
      <c r="KK7" s="2"/>
      <c r="KL7" s="2"/>
      <c r="KM7" s="2"/>
      <c r="KW7" s="1"/>
      <c r="KY7" s="2"/>
      <c r="KZ7" s="2"/>
      <c r="LA7" s="2"/>
      <c r="LB7" s="2"/>
      <c r="LM7" s="1"/>
      <c r="LO7" s="2"/>
      <c r="LP7" s="2"/>
      <c r="LQ7" s="2"/>
      <c r="LR7" s="2"/>
      <c r="MB7" s="1"/>
      <c r="MD7" s="2"/>
      <c r="ME7" s="2"/>
      <c r="MF7" s="2"/>
      <c r="MG7" s="2"/>
      <c r="MR7" s="1"/>
      <c r="MT7" s="2"/>
      <c r="MU7" s="2"/>
      <c r="MV7" s="2"/>
      <c r="MW7" s="2"/>
      <c r="NH7" s="1"/>
      <c r="NJ7" s="2"/>
      <c r="NK7" s="2"/>
      <c r="NL7" s="2"/>
      <c r="NM7" s="2"/>
      <c r="NX7" s="1"/>
      <c r="NZ7" s="2"/>
      <c r="OA7" s="2"/>
      <c r="OB7" s="2"/>
      <c r="OC7" s="2"/>
      <c r="OM7" s="1"/>
      <c r="OO7" s="2"/>
      <c r="OP7" s="2"/>
      <c r="OQ7" s="2"/>
      <c r="OR7" s="2"/>
      <c r="PB7" s="1"/>
      <c r="PD7" s="2"/>
      <c r="PE7" s="2"/>
      <c r="PF7" s="2"/>
      <c r="PG7" s="2"/>
      <c r="PR7" s="1"/>
      <c r="PT7" s="2"/>
      <c r="PU7" s="2"/>
      <c r="PV7" s="2"/>
      <c r="PW7" s="2"/>
    </row>
    <row r="8" spans="1:446" x14ac:dyDescent="0.25">
      <c r="O8" s="1"/>
      <c r="Q8" s="2"/>
      <c r="R8" s="2"/>
      <c r="S8" s="2"/>
      <c r="T8" s="2"/>
      <c r="AF8" s="1"/>
      <c r="AH8" s="2"/>
      <c r="AI8" s="2"/>
      <c r="AJ8" s="2"/>
      <c r="AK8" s="2"/>
      <c r="AV8" s="1"/>
      <c r="AX8" s="2"/>
      <c r="AY8" s="2"/>
      <c r="AZ8" s="2"/>
      <c r="BA8" s="2"/>
      <c r="BL8" s="1"/>
      <c r="BN8" s="2"/>
      <c r="BO8" s="2"/>
      <c r="BP8" s="2"/>
      <c r="BQ8" s="2"/>
      <c r="CB8" s="1"/>
      <c r="CD8" s="2"/>
      <c r="CE8" s="2"/>
      <c r="CF8" s="2"/>
      <c r="CG8" s="2"/>
      <c r="CQ8" s="1"/>
      <c r="CS8" s="2"/>
      <c r="CT8" s="2"/>
      <c r="CU8" s="2"/>
      <c r="CV8" s="2"/>
      <c r="DF8" s="1"/>
      <c r="DH8" s="2"/>
      <c r="DI8" s="2"/>
      <c r="DJ8" s="2"/>
      <c r="DK8" s="2"/>
      <c r="DU8" s="1"/>
      <c r="DW8" s="2"/>
      <c r="DX8" s="2"/>
      <c r="DY8" s="2"/>
      <c r="DZ8" s="2"/>
      <c r="EJ8" s="1"/>
      <c r="EL8" s="2"/>
      <c r="EM8" s="2"/>
      <c r="EN8" s="2"/>
      <c r="EO8" s="2"/>
      <c r="EY8" s="1"/>
      <c r="FA8" s="2"/>
      <c r="FB8" s="2"/>
      <c r="FC8" s="2"/>
      <c r="FD8" s="2"/>
      <c r="FN8" s="1"/>
      <c r="FP8" s="2"/>
      <c r="FQ8" s="2"/>
      <c r="FR8" s="2"/>
      <c r="FS8" s="2"/>
      <c r="GC8" s="1"/>
      <c r="GE8" s="2"/>
      <c r="GF8" s="2"/>
      <c r="GG8" s="2"/>
      <c r="GH8" s="2"/>
      <c r="GR8" s="1"/>
      <c r="GT8" s="2"/>
      <c r="GU8" s="2"/>
      <c r="GV8" s="2"/>
      <c r="GW8" s="2"/>
      <c r="HH8" s="1"/>
      <c r="HJ8" s="2"/>
      <c r="HK8" s="2"/>
      <c r="HL8" s="2"/>
      <c r="HM8" s="2"/>
      <c r="HW8" s="1"/>
      <c r="HY8" s="2"/>
      <c r="HZ8" s="2"/>
      <c r="IA8" s="2"/>
      <c r="IB8" s="2"/>
      <c r="IM8" s="1"/>
      <c r="IO8" s="2"/>
      <c r="IP8" s="2"/>
      <c r="IQ8" s="2"/>
      <c r="IR8" s="2"/>
      <c r="JC8" s="1"/>
      <c r="JE8" s="2"/>
      <c r="JF8" s="2"/>
      <c r="JG8" s="2"/>
      <c r="JH8" s="2"/>
      <c r="JS8" s="1"/>
      <c r="JU8" s="2"/>
      <c r="JV8" s="2"/>
      <c r="JW8" s="2"/>
      <c r="JX8" s="2"/>
      <c r="KH8" s="1"/>
      <c r="KJ8" s="2"/>
      <c r="KK8" s="2"/>
      <c r="KL8" s="2"/>
      <c r="KM8" s="2"/>
      <c r="KW8" s="1"/>
      <c r="KY8" s="2"/>
      <c r="KZ8" s="2"/>
      <c r="LA8" s="2"/>
      <c r="LB8" s="2"/>
      <c r="LM8" s="1"/>
      <c r="LO8" s="2"/>
      <c r="LP8" s="2"/>
      <c r="LQ8" s="2"/>
      <c r="LR8" s="2"/>
      <c r="MB8" s="1"/>
      <c r="MD8" s="2"/>
      <c r="ME8" s="2"/>
      <c r="MF8" s="2"/>
      <c r="MG8" s="2"/>
      <c r="MR8" s="1"/>
      <c r="MT8" s="2"/>
      <c r="MU8" s="2"/>
      <c r="MV8" s="2"/>
      <c r="MW8" s="2"/>
      <c r="NH8" s="1"/>
      <c r="NJ8" s="2"/>
      <c r="NK8" s="2"/>
      <c r="NL8" s="2"/>
      <c r="NM8" s="2"/>
      <c r="NX8" s="1"/>
      <c r="NZ8" s="2"/>
      <c r="OA8" s="2"/>
      <c r="OB8" s="2"/>
      <c r="OC8" s="2"/>
      <c r="OM8" s="1"/>
      <c r="OO8" s="2"/>
      <c r="OP8" s="2"/>
      <c r="OQ8" s="2"/>
      <c r="OR8" s="2"/>
      <c r="PB8" s="1"/>
      <c r="PD8" s="2"/>
      <c r="PE8" s="2"/>
      <c r="PF8" s="2"/>
      <c r="PG8" s="2"/>
      <c r="PR8" s="1"/>
      <c r="PT8" s="2"/>
      <c r="PU8" s="2"/>
      <c r="PV8" s="2"/>
      <c r="PW8" s="2"/>
    </row>
    <row r="9" spans="1:446" x14ac:dyDescent="0.25">
      <c r="O9" s="1"/>
      <c r="Q9" s="2"/>
      <c r="R9" s="2"/>
      <c r="S9" s="2"/>
      <c r="T9" s="2"/>
      <c r="AF9" s="1"/>
      <c r="AH9" s="2"/>
      <c r="AI9" s="2"/>
      <c r="AJ9" s="2"/>
      <c r="AK9" s="2"/>
      <c r="AV9" s="1"/>
      <c r="AX9" s="2"/>
      <c r="AY9" s="2"/>
      <c r="AZ9" s="2"/>
      <c r="BA9" s="2"/>
      <c r="BL9" s="1"/>
      <c r="BN9" s="2"/>
      <c r="BO9" s="2"/>
      <c r="BP9" s="2"/>
      <c r="BQ9" s="2"/>
      <c r="CB9" s="1"/>
      <c r="CD9" s="2"/>
      <c r="CE9" s="2"/>
      <c r="CF9" s="2"/>
      <c r="CG9" s="2"/>
      <c r="CQ9" s="1"/>
      <c r="CS9" s="2"/>
      <c r="CT9" s="2"/>
      <c r="CU9" s="2"/>
      <c r="CV9" s="2"/>
      <c r="DF9" s="1"/>
      <c r="DH9" s="2"/>
      <c r="DI9" s="2"/>
      <c r="DJ9" s="2"/>
      <c r="DK9" s="2"/>
      <c r="DU9" s="1"/>
      <c r="DW9" s="2"/>
      <c r="DX9" s="2"/>
      <c r="DY9" s="2"/>
      <c r="DZ9" s="2"/>
      <c r="EJ9" s="1"/>
      <c r="EL9" s="2"/>
      <c r="EM9" s="2"/>
      <c r="EN9" s="2"/>
      <c r="EO9" s="2"/>
      <c r="EY9" s="1"/>
      <c r="FA9" s="2"/>
      <c r="FB9" s="2"/>
      <c r="FC9" s="2"/>
      <c r="FD9" s="2"/>
      <c r="FN9" s="1"/>
      <c r="FP9" s="2"/>
      <c r="FQ9" s="2"/>
      <c r="FR9" s="2"/>
      <c r="FS9" s="2"/>
      <c r="GC9" s="1"/>
      <c r="GE9" s="2"/>
      <c r="GF9" s="2"/>
      <c r="GG9" s="2"/>
      <c r="GH9" s="2"/>
      <c r="GR9" s="1"/>
      <c r="GT9" s="2"/>
      <c r="GU9" s="2"/>
      <c r="GV9" s="2"/>
      <c r="GW9" s="2"/>
      <c r="HH9" s="1"/>
      <c r="HJ9" s="2"/>
      <c r="HK9" s="2"/>
      <c r="HL9" s="2"/>
      <c r="HM9" s="2"/>
      <c r="HW9" s="1"/>
      <c r="HY9" s="2"/>
      <c r="HZ9" s="2"/>
      <c r="IA9" s="2"/>
      <c r="IB9" s="2"/>
      <c r="IM9" s="1"/>
      <c r="IO9" s="2"/>
      <c r="IP9" s="2"/>
      <c r="IQ9" s="2"/>
      <c r="IR9" s="2"/>
      <c r="JC9" s="1"/>
      <c r="JE9" s="2"/>
      <c r="JF9" s="2"/>
      <c r="JG9" s="2"/>
      <c r="JH9" s="2"/>
      <c r="JS9" s="1"/>
      <c r="JU9" s="2"/>
      <c r="JV9" s="2"/>
      <c r="JW9" s="2"/>
      <c r="JX9" s="2"/>
      <c r="KH9" s="1"/>
      <c r="KJ9" s="2"/>
      <c r="KK9" s="2"/>
      <c r="KL9" s="2"/>
      <c r="KM9" s="2"/>
      <c r="KW9" s="1"/>
      <c r="KY9" s="2"/>
      <c r="KZ9" s="2"/>
      <c r="LA9" s="2"/>
      <c r="LB9" s="2"/>
      <c r="LM9" s="1"/>
      <c r="LO9" s="2"/>
      <c r="LP9" s="2"/>
      <c r="LQ9" s="2"/>
      <c r="LR9" s="2"/>
      <c r="MB9" s="1"/>
      <c r="MD9" s="2"/>
      <c r="ME9" s="2"/>
      <c r="MF9" s="2"/>
      <c r="MG9" s="2"/>
      <c r="MR9" s="1"/>
      <c r="MT9" s="2"/>
      <c r="MU9" s="2"/>
      <c r="MV9" s="2"/>
      <c r="MW9" s="2"/>
      <c r="NH9" s="1"/>
      <c r="NJ9" s="2"/>
      <c r="NK9" s="2"/>
      <c r="NL9" s="2"/>
      <c r="NM9" s="2"/>
      <c r="NX9" s="1"/>
      <c r="NZ9" s="2"/>
      <c r="OA9" s="2"/>
      <c r="OB9" s="2"/>
      <c r="OC9" s="2"/>
      <c r="OM9" s="1"/>
      <c r="OO9" s="2"/>
      <c r="OP9" s="2"/>
      <c r="OQ9" s="2"/>
      <c r="OR9" s="2"/>
      <c r="PB9" s="1"/>
      <c r="PD9" s="2"/>
      <c r="PE9" s="2"/>
      <c r="PF9" s="2"/>
      <c r="PG9" s="2"/>
      <c r="PR9" s="1"/>
      <c r="PT9" s="2"/>
      <c r="PU9" s="2"/>
      <c r="PV9" s="2"/>
      <c r="PW9" s="2"/>
    </row>
    <row r="10" spans="1:446" ht="15.75" thickBot="1" x14ac:dyDescent="0.3">
      <c r="O10" s="2" t="s">
        <v>0</v>
      </c>
      <c r="P10" s="2"/>
      <c r="Q10" t="s">
        <v>1</v>
      </c>
      <c r="S10" s="3" t="s">
        <v>2</v>
      </c>
      <c r="T10" s="3"/>
      <c r="U10" s="3"/>
      <c r="V10" s="3"/>
      <c r="W10" t="s">
        <v>2</v>
      </c>
      <c r="Y10" t="s">
        <v>1</v>
      </c>
      <c r="AA10" t="s">
        <v>2</v>
      </c>
      <c r="AF10" s="2" t="s">
        <v>0</v>
      </c>
      <c r="AG10" s="2"/>
      <c r="AH10" t="s">
        <v>1</v>
      </c>
      <c r="AJ10" s="3" t="s">
        <v>2</v>
      </c>
      <c r="AK10" s="3"/>
      <c r="AL10" s="3"/>
      <c r="AM10" s="3"/>
      <c r="AN10" t="s">
        <v>2</v>
      </c>
      <c r="AP10" t="s">
        <v>1</v>
      </c>
      <c r="AR10" t="s">
        <v>2</v>
      </c>
      <c r="AV10" s="2" t="s">
        <v>0</v>
      </c>
      <c r="AW10" s="2"/>
      <c r="AX10" t="s">
        <v>1</v>
      </c>
      <c r="AZ10" s="3" t="s">
        <v>2</v>
      </c>
      <c r="BA10" s="3"/>
      <c r="BB10" s="3"/>
      <c r="BC10" s="3"/>
      <c r="BD10" t="s">
        <v>2</v>
      </c>
      <c r="BF10" t="s">
        <v>1</v>
      </c>
      <c r="BH10" t="s">
        <v>2</v>
      </c>
      <c r="BL10" s="2" t="s">
        <v>0</v>
      </c>
      <c r="BM10" s="2"/>
      <c r="BN10" t="s">
        <v>1</v>
      </c>
      <c r="BP10" s="3" t="s">
        <v>2</v>
      </c>
      <c r="BQ10" s="3"/>
      <c r="BR10" s="3"/>
      <c r="BS10" s="3"/>
      <c r="BT10" t="s">
        <v>2</v>
      </c>
      <c r="BV10" t="s">
        <v>1</v>
      </c>
      <c r="BX10" t="s">
        <v>2</v>
      </c>
      <c r="CB10" s="2" t="s">
        <v>0</v>
      </c>
      <c r="CC10" s="2"/>
      <c r="CD10" t="s">
        <v>1</v>
      </c>
      <c r="CF10" s="3" t="s">
        <v>2</v>
      </c>
      <c r="CG10" s="3"/>
      <c r="CH10" s="3"/>
      <c r="CI10" s="3"/>
      <c r="CJ10" t="s">
        <v>2</v>
      </c>
      <c r="CL10" t="s">
        <v>1</v>
      </c>
      <c r="CN10" t="s">
        <v>2</v>
      </c>
      <c r="CQ10" s="2" t="s">
        <v>0</v>
      </c>
      <c r="CR10" s="2"/>
      <c r="CS10" t="s">
        <v>1</v>
      </c>
      <c r="CU10" s="3" t="s">
        <v>2</v>
      </c>
      <c r="CV10" s="3"/>
      <c r="CW10" s="3"/>
      <c r="CX10" s="3"/>
      <c r="CY10" t="s">
        <v>2</v>
      </c>
      <c r="DA10" t="s">
        <v>1</v>
      </c>
      <c r="DC10" t="s">
        <v>2</v>
      </c>
      <c r="DF10" s="2" t="s">
        <v>0</v>
      </c>
      <c r="DG10" s="2"/>
      <c r="DH10" t="s">
        <v>1</v>
      </c>
      <c r="DJ10" s="3" t="s">
        <v>2</v>
      </c>
      <c r="DK10" s="3"/>
      <c r="DL10" s="3"/>
      <c r="DM10" s="3"/>
      <c r="DN10" t="s">
        <v>2</v>
      </c>
      <c r="DP10" t="s">
        <v>1</v>
      </c>
      <c r="DR10" t="s">
        <v>2</v>
      </c>
      <c r="DU10" s="2" t="s">
        <v>0</v>
      </c>
      <c r="DV10" s="2"/>
      <c r="DW10" t="s">
        <v>1</v>
      </c>
      <c r="DY10" s="3" t="s">
        <v>2</v>
      </c>
      <c r="DZ10" s="3"/>
      <c r="EA10" s="3"/>
      <c r="EB10" s="3"/>
      <c r="EC10" t="s">
        <v>2</v>
      </c>
      <c r="EE10" t="s">
        <v>1</v>
      </c>
      <c r="EG10" t="s">
        <v>2</v>
      </c>
      <c r="EJ10" s="2" t="s">
        <v>0</v>
      </c>
      <c r="EK10" s="2"/>
      <c r="EL10" t="s">
        <v>1</v>
      </c>
      <c r="EN10" s="3" t="s">
        <v>2</v>
      </c>
      <c r="EO10" s="3"/>
      <c r="EP10" s="3"/>
      <c r="EQ10" s="3"/>
      <c r="ER10" t="s">
        <v>2</v>
      </c>
      <c r="ET10" t="s">
        <v>1</v>
      </c>
      <c r="EV10" t="s">
        <v>2</v>
      </c>
      <c r="EY10" s="2" t="s">
        <v>0</v>
      </c>
      <c r="EZ10" s="2"/>
      <c r="FA10" t="s">
        <v>1</v>
      </c>
      <c r="FC10" s="3" t="s">
        <v>2</v>
      </c>
      <c r="FD10" s="3"/>
      <c r="FE10" s="3"/>
      <c r="FF10" s="3"/>
      <c r="FG10" t="s">
        <v>2</v>
      </c>
      <c r="FI10" t="s">
        <v>1</v>
      </c>
      <c r="FK10" t="s">
        <v>2</v>
      </c>
      <c r="FN10" s="2" t="s">
        <v>0</v>
      </c>
      <c r="FO10" s="2"/>
      <c r="FP10" t="s">
        <v>1</v>
      </c>
      <c r="FR10" s="3" t="s">
        <v>2</v>
      </c>
      <c r="FS10" s="3"/>
      <c r="FT10" s="3"/>
      <c r="FU10" s="3"/>
      <c r="FV10" t="s">
        <v>2</v>
      </c>
      <c r="FX10" t="s">
        <v>1</v>
      </c>
      <c r="FZ10" t="s">
        <v>2</v>
      </c>
      <c r="GC10" s="2" t="s">
        <v>0</v>
      </c>
      <c r="GD10" s="2"/>
      <c r="GE10" t="s">
        <v>1</v>
      </c>
      <c r="GG10" s="3" t="s">
        <v>2</v>
      </c>
      <c r="GH10" s="3"/>
      <c r="GI10" s="3"/>
      <c r="GJ10" s="3"/>
      <c r="GK10" t="s">
        <v>2</v>
      </c>
      <c r="GM10" t="s">
        <v>1</v>
      </c>
      <c r="GO10" t="s">
        <v>2</v>
      </c>
      <c r="GR10" s="2" t="s">
        <v>0</v>
      </c>
      <c r="GS10" s="2"/>
      <c r="GT10" t="s">
        <v>1</v>
      </c>
      <c r="GV10" s="3" t="s">
        <v>2</v>
      </c>
      <c r="GW10" s="3"/>
      <c r="GX10" s="3"/>
      <c r="GY10" s="3"/>
      <c r="GZ10" t="s">
        <v>2</v>
      </c>
      <c r="HB10" t="s">
        <v>1</v>
      </c>
      <c r="HD10" t="s">
        <v>2</v>
      </c>
      <c r="HH10" s="2" t="s">
        <v>0</v>
      </c>
      <c r="HI10" s="2"/>
      <c r="HJ10" t="s">
        <v>1</v>
      </c>
      <c r="HL10" s="3" t="s">
        <v>2</v>
      </c>
      <c r="HM10" s="3"/>
      <c r="HN10" s="3"/>
      <c r="HO10" s="3"/>
      <c r="HP10" t="s">
        <v>2</v>
      </c>
      <c r="HR10" t="s">
        <v>1</v>
      </c>
      <c r="HT10" t="s">
        <v>2</v>
      </c>
      <c r="HW10" s="2" t="s">
        <v>0</v>
      </c>
      <c r="HX10" s="2"/>
      <c r="HY10" t="s">
        <v>1</v>
      </c>
      <c r="IA10" s="3" t="s">
        <v>2</v>
      </c>
      <c r="IB10" s="3"/>
      <c r="IC10" s="3"/>
      <c r="ID10" s="3"/>
      <c r="IE10" t="s">
        <v>2</v>
      </c>
      <c r="IG10" t="s">
        <v>1</v>
      </c>
      <c r="II10" t="s">
        <v>2</v>
      </c>
      <c r="IM10" s="2" t="s">
        <v>0</v>
      </c>
      <c r="IN10" s="2"/>
      <c r="IO10" t="s">
        <v>1</v>
      </c>
      <c r="IQ10" s="3" t="s">
        <v>2</v>
      </c>
      <c r="IR10" s="3"/>
      <c r="IS10" s="3"/>
      <c r="IT10" s="3"/>
      <c r="IU10" t="s">
        <v>2</v>
      </c>
      <c r="IW10" t="s">
        <v>1</v>
      </c>
      <c r="IY10" t="s">
        <v>2</v>
      </c>
      <c r="JC10" s="2" t="s">
        <v>0</v>
      </c>
      <c r="JD10" s="2"/>
      <c r="JE10" t="s">
        <v>1</v>
      </c>
      <c r="JG10" s="3" t="s">
        <v>2</v>
      </c>
      <c r="JH10" s="3"/>
      <c r="JI10" s="3"/>
      <c r="JJ10" s="3"/>
      <c r="JK10" t="s">
        <v>2</v>
      </c>
      <c r="JM10" t="s">
        <v>1</v>
      </c>
      <c r="JO10" t="s">
        <v>2</v>
      </c>
      <c r="JS10" s="2" t="s">
        <v>0</v>
      </c>
      <c r="JT10" s="2"/>
      <c r="JU10" t="s">
        <v>1</v>
      </c>
      <c r="JW10" s="3" t="s">
        <v>2</v>
      </c>
      <c r="JX10" s="3"/>
      <c r="JY10" s="3"/>
      <c r="JZ10" s="3"/>
      <c r="KA10" t="s">
        <v>2</v>
      </c>
      <c r="KC10" t="s">
        <v>1</v>
      </c>
      <c r="KE10" t="s">
        <v>2</v>
      </c>
      <c r="KH10" s="2" t="s">
        <v>0</v>
      </c>
      <c r="KI10" s="2"/>
      <c r="KJ10" t="s">
        <v>1</v>
      </c>
      <c r="KL10" s="3" t="s">
        <v>2</v>
      </c>
      <c r="KM10" s="3"/>
      <c r="KN10" s="3"/>
      <c r="KO10" s="3"/>
      <c r="KP10" t="s">
        <v>2</v>
      </c>
      <c r="KR10" t="s">
        <v>1</v>
      </c>
      <c r="KT10" t="s">
        <v>2</v>
      </c>
      <c r="KW10" s="2" t="s">
        <v>0</v>
      </c>
      <c r="KX10" s="2"/>
      <c r="KY10" t="s">
        <v>1</v>
      </c>
      <c r="LA10" s="3" t="s">
        <v>2</v>
      </c>
      <c r="LB10" s="3"/>
      <c r="LC10" s="3"/>
      <c r="LD10" s="3"/>
      <c r="LE10" t="s">
        <v>2</v>
      </c>
      <c r="LG10" t="s">
        <v>1</v>
      </c>
      <c r="LI10" t="s">
        <v>2</v>
      </c>
      <c r="LM10" s="2" t="s">
        <v>0</v>
      </c>
      <c r="LN10" s="2"/>
      <c r="LO10" t="s">
        <v>1</v>
      </c>
      <c r="LQ10" s="3" t="s">
        <v>2</v>
      </c>
      <c r="LR10" s="3"/>
      <c r="LS10" s="3"/>
      <c r="LT10" s="3"/>
      <c r="LU10" t="s">
        <v>2</v>
      </c>
      <c r="LW10" t="s">
        <v>1</v>
      </c>
      <c r="LY10" t="s">
        <v>2</v>
      </c>
      <c r="MB10" s="2" t="s">
        <v>0</v>
      </c>
      <c r="MC10" s="2"/>
      <c r="MD10" t="s">
        <v>1</v>
      </c>
      <c r="MF10" s="3" t="s">
        <v>2</v>
      </c>
      <c r="MG10" s="3"/>
      <c r="MH10" s="3"/>
      <c r="MI10" s="3"/>
      <c r="MJ10" t="s">
        <v>2</v>
      </c>
      <c r="ML10" t="s">
        <v>1</v>
      </c>
      <c r="MN10" t="s">
        <v>2</v>
      </c>
      <c r="MR10" s="2" t="s">
        <v>0</v>
      </c>
      <c r="MS10" s="2"/>
      <c r="MT10" t="s">
        <v>1</v>
      </c>
      <c r="MV10" s="3" t="s">
        <v>2</v>
      </c>
      <c r="MW10" s="3"/>
      <c r="MX10" s="3"/>
      <c r="MY10" s="3"/>
      <c r="MZ10" t="s">
        <v>2</v>
      </c>
      <c r="NB10" t="s">
        <v>1</v>
      </c>
      <c r="ND10" t="s">
        <v>2</v>
      </c>
      <c r="NH10" s="2" t="s">
        <v>0</v>
      </c>
      <c r="NI10" s="2"/>
      <c r="NJ10" t="s">
        <v>1</v>
      </c>
      <c r="NL10" s="3" t="s">
        <v>2</v>
      </c>
      <c r="NM10" s="3"/>
      <c r="NN10" s="3"/>
      <c r="NO10" s="3"/>
      <c r="NP10" t="s">
        <v>2</v>
      </c>
      <c r="NR10" t="s">
        <v>1</v>
      </c>
      <c r="NT10" t="s">
        <v>2</v>
      </c>
      <c r="NX10" s="2" t="s">
        <v>0</v>
      </c>
      <c r="NY10" s="2"/>
      <c r="NZ10" t="s">
        <v>1</v>
      </c>
      <c r="OB10" s="3" t="s">
        <v>2</v>
      </c>
      <c r="OC10" s="3"/>
      <c r="OD10" s="3"/>
      <c r="OE10" s="3"/>
      <c r="OF10" t="s">
        <v>2</v>
      </c>
      <c r="OH10" t="s">
        <v>1</v>
      </c>
      <c r="OJ10" t="s">
        <v>2</v>
      </c>
      <c r="OM10" s="2" t="s">
        <v>0</v>
      </c>
      <c r="ON10" s="2"/>
      <c r="OO10" t="s">
        <v>1</v>
      </c>
      <c r="OQ10" s="3" t="s">
        <v>2</v>
      </c>
      <c r="OR10" s="3"/>
      <c r="OS10" s="3"/>
      <c r="OT10" s="3"/>
      <c r="OU10" t="s">
        <v>2</v>
      </c>
      <c r="OW10" t="s">
        <v>1</v>
      </c>
      <c r="OY10" t="s">
        <v>2</v>
      </c>
      <c r="PB10" s="2" t="s">
        <v>0</v>
      </c>
      <c r="PC10" s="2"/>
      <c r="PD10" t="s">
        <v>1</v>
      </c>
      <c r="PF10" s="3" t="s">
        <v>2</v>
      </c>
      <c r="PG10" s="3"/>
      <c r="PH10" s="3"/>
      <c r="PI10" s="3"/>
      <c r="PJ10" t="s">
        <v>2</v>
      </c>
      <c r="PL10" t="s">
        <v>1</v>
      </c>
      <c r="PN10" t="s">
        <v>2</v>
      </c>
      <c r="PR10" s="2" t="s">
        <v>0</v>
      </c>
      <c r="PS10" s="2"/>
      <c r="PT10" t="s">
        <v>1</v>
      </c>
      <c r="PV10" s="3" t="s">
        <v>2</v>
      </c>
      <c r="PW10" s="3"/>
      <c r="PX10" s="3"/>
      <c r="PY10" s="3"/>
      <c r="PZ10" t="s">
        <v>2</v>
      </c>
      <c r="QB10" t="s">
        <v>1</v>
      </c>
      <c r="QD10" t="s">
        <v>2</v>
      </c>
    </row>
    <row r="11" spans="1:446" ht="90" x14ac:dyDescent="0.25">
      <c r="A11" s="13"/>
      <c r="B11" s="48" t="s">
        <v>3</v>
      </c>
      <c r="C11" s="49" t="s">
        <v>4</v>
      </c>
      <c r="D11" s="49"/>
      <c r="E11" s="48" t="s">
        <v>5</v>
      </c>
      <c r="F11" s="48"/>
      <c r="G11" s="48"/>
      <c r="H11" s="48" t="s">
        <v>6</v>
      </c>
      <c r="I11" s="48" t="s">
        <v>7</v>
      </c>
      <c r="J11" s="48" t="s">
        <v>8</v>
      </c>
      <c r="K11" s="50"/>
      <c r="O11" s="4"/>
      <c r="P11" s="5" t="s">
        <v>3</v>
      </c>
      <c r="Q11" s="6" t="s">
        <v>4</v>
      </c>
      <c r="R11" s="5" t="s">
        <v>3</v>
      </c>
      <c r="S11" s="7" t="s">
        <v>5</v>
      </c>
      <c r="T11" s="8"/>
      <c r="U11" s="9"/>
      <c r="V11" s="5" t="s">
        <v>3</v>
      </c>
      <c r="W11" s="5" t="s">
        <v>6</v>
      </c>
      <c r="X11" s="5" t="s">
        <v>3</v>
      </c>
      <c r="Y11" s="5" t="s">
        <v>7</v>
      </c>
      <c r="Z11" s="5" t="s">
        <v>3</v>
      </c>
      <c r="AA11" s="10" t="s">
        <v>8</v>
      </c>
      <c r="AF11" s="4"/>
      <c r="AG11" s="5" t="s">
        <v>3</v>
      </c>
      <c r="AH11" s="6" t="s">
        <v>4</v>
      </c>
      <c r="AI11" s="5" t="s">
        <v>3</v>
      </c>
      <c r="AJ11" s="7" t="s">
        <v>5</v>
      </c>
      <c r="AK11" s="8"/>
      <c r="AL11" s="9"/>
      <c r="AM11" s="5" t="s">
        <v>3</v>
      </c>
      <c r="AN11" s="5" t="s">
        <v>6</v>
      </c>
      <c r="AO11" s="5" t="s">
        <v>3</v>
      </c>
      <c r="AP11" s="5" t="s">
        <v>7</v>
      </c>
      <c r="AQ11" s="5" t="s">
        <v>3</v>
      </c>
      <c r="AR11" s="10" t="s">
        <v>8</v>
      </c>
      <c r="AV11" s="4"/>
      <c r="AW11" s="5" t="s">
        <v>3</v>
      </c>
      <c r="AX11" s="6" t="s">
        <v>4</v>
      </c>
      <c r="AY11" s="5" t="s">
        <v>3</v>
      </c>
      <c r="AZ11" s="7" t="s">
        <v>5</v>
      </c>
      <c r="BA11" s="8"/>
      <c r="BB11" s="9"/>
      <c r="BC11" s="5" t="s">
        <v>3</v>
      </c>
      <c r="BD11" s="5" t="s">
        <v>6</v>
      </c>
      <c r="BE11" s="5" t="s">
        <v>3</v>
      </c>
      <c r="BF11" s="5" t="s">
        <v>7</v>
      </c>
      <c r="BG11" s="5" t="s">
        <v>3</v>
      </c>
      <c r="BH11" s="10" t="s">
        <v>8</v>
      </c>
      <c r="BL11" s="4"/>
      <c r="BM11" s="5" t="s">
        <v>3</v>
      </c>
      <c r="BN11" s="6" t="s">
        <v>4</v>
      </c>
      <c r="BO11" s="5" t="s">
        <v>3</v>
      </c>
      <c r="BP11" s="7" t="s">
        <v>5</v>
      </c>
      <c r="BQ11" s="8"/>
      <c r="BR11" s="9"/>
      <c r="BS11" s="5" t="s">
        <v>3</v>
      </c>
      <c r="BT11" s="5" t="s">
        <v>6</v>
      </c>
      <c r="BU11" s="5" t="s">
        <v>3</v>
      </c>
      <c r="BV11" s="5" t="s">
        <v>7</v>
      </c>
      <c r="BW11" s="5" t="s">
        <v>3</v>
      </c>
      <c r="BX11" s="10" t="s">
        <v>8</v>
      </c>
      <c r="CB11" s="4"/>
      <c r="CC11" s="5" t="s">
        <v>3</v>
      </c>
      <c r="CD11" s="6" t="s">
        <v>4</v>
      </c>
      <c r="CE11" s="5" t="s">
        <v>3</v>
      </c>
      <c r="CF11" s="7" t="s">
        <v>5</v>
      </c>
      <c r="CG11" s="8"/>
      <c r="CH11" s="9"/>
      <c r="CI11" s="5" t="s">
        <v>3</v>
      </c>
      <c r="CJ11" s="5" t="s">
        <v>6</v>
      </c>
      <c r="CK11" s="5" t="s">
        <v>3</v>
      </c>
      <c r="CL11" s="5" t="s">
        <v>7</v>
      </c>
      <c r="CM11" s="5" t="s">
        <v>3</v>
      </c>
      <c r="CN11" s="10" t="s">
        <v>8</v>
      </c>
      <c r="CQ11" s="4"/>
      <c r="CR11" s="5" t="s">
        <v>3</v>
      </c>
      <c r="CS11" s="6" t="s">
        <v>4</v>
      </c>
      <c r="CT11" s="5" t="s">
        <v>3</v>
      </c>
      <c r="CU11" s="7" t="s">
        <v>5</v>
      </c>
      <c r="CV11" s="8"/>
      <c r="CW11" s="9"/>
      <c r="CX11" s="5" t="s">
        <v>3</v>
      </c>
      <c r="CY11" s="5" t="s">
        <v>6</v>
      </c>
      <c r="CZ11" s="5" t="s">
        <v>3</v>
      </c>
      <c r="DA11" s="5" t="s">
        <v>7</v>
      </c>
      <c r="DB11" s="5" t="s">
        <v>3</v>
      </c>
      <c r="DC11" s="10" t="s">
        <v>8</v>
      </c>
      <c r="DF11" s="4"/>
      <c r="DG11" s="5" t="s">
        <v>3</v>
      </c>
      <c r="DH11" s="6" t="s">
        <v>4</v>
      </c>
      <c r="DI11" s="5" t="s">
        <v>3</v>
      </c>
      <c r="DJ11" s="7" t="s">
        <v>5</v>
      </c>
      <c r="DK11" s="8"/>
      <c r="DL11" s="9"/>
      <c r="DM11" s="5" t="s">
        <v>3</v>
      </c>
      <c r="DN11" s="5" t="s">
        <v>6</v>
      </c>
      <c r="DO11" s="5" t="s">
        <v>3</v>
      </c>
      <c r="DP11" s="5" t="s">
        <v>7</v>
      </c>
      <c r="DQ11" s="5" t="s">
        <v>3</v>
      </c>
      <c r="DR11" s="10" t="s">
        <v>8</v>
      </c>
      <c r="DU11" s="4"/>
      <c r="DV11" s="5" t="s">
        <v>3</v>
      </c>
      <c r="DW11" s="6" t="s">
        <v>4</v>
      </c>
      <c r="DX11" s="5" t="s">
        <v>3</v>
      </c>
      <c r="DY11" s="7" t="s">
        <v>5</v>
      </c>
      <c r="DZ11" s="8"/>
      <c r="EA11" s="9"/>
      <c r="EB11" s="5" t="s">
        <v>3</v>
      </c>
      <c r="EC11" s="5" t="s">
        <v>6</v>
      </c>
      <c r="ED11" s="5" t="s">
        <v>3</v>
      </c>
      <c r="EE11" s="5" t="s">
        <v>7</v>
      </c>
      <c r="EF11" s="5" t="s">
        <v>3</v>
      </c>
      <c r="EG11" s="10" t="s">
        <v>8</v>
      </c>
      <c r="EJ11" s="4"/>
      <c r="EK11" s="5" t="s">
        <v>3</v>
      </c>
      <c r="EL11" s="6" t="s">
        <v>4</v>
      </c>
      <c r="EM11" s="5" t="s">
        <v>3</v>
      </c>
      <c r="EN11" s="7" t="s">
        <v>5</v>
      </c>
      <c r="EO11" s="8"/>
      <c r="EP11" s="9"/>
      <c r="EQ11" s="5" t="s">
        <v>3</v>
      </c>
      <c r="ER11" s="5" t="s">
        <v>6</v>
      </c>
      <c r="ES11" s="5" t="s">
        <v>3</v>
      </c>
      <c r="ET11" s="5" t="s">
        <v>7</v>
      </c>
      <c r="EU11" s="5" t="s">
        <v>3</v>
      </c>
      <c r="EV11" s="10" t="s">
        <v>8</v>
      </c>
      <c r="EY11" s="4"/>
      <c r="EZ11" s="5" t="s">
        <v>3</v>
      </c>
      <c r="FA11" s="6" t="s">
        <v>4</v>
      </c>
      <c r="FB11" s="5" t="s">
        <v>3</v>
      </c>
      <c r="FC11" s="7" t="s">
        <v>5</v>
      </c>
      <c r="FD11" s="8"/>
      <c r="FE11" s="9"/>
      <c r="FF11" s="5" t="s">
        <v>3</v>
      </c>
      <c r="FG11" s="5" t="s">
        <v>6</v>
      </c>
      <c r="FH11" s="5" t="s">
        <v>3</v>
      </c>
      <c r="FI11" s="5" t="s">
        <v>7</v>
      </c>
      <c r="FJ11" s="5" t="s">
        <v>3</v>
      </c>
      <c r="FK11" s="10" t="s">
        <v>8</v>
      </c>
      <c r="FN11" s="4"/>
      <c r="FO11" s="5" t="s">
        <v>3</v>
      </c>
      <c r="FP11" s="6" t="s">
        <v>4</v>
      </c>
      <c r="FQ11" s="5" t="s">
        <v>3</v>
      </c>
      <c r="FR11" s="7" t="s">
        <v>5</v>
      </c>
      <c r="FS11" s="8"/>
      <c r="FT11" s="9"/>
      <c r="FU11" s="5" t="s">
        <v>3</v>
      </c>
      <c r="FV11" s="5" t="s">
        <v>6</v>
      </c>
      <c r="FW11" s="5" t="s">
        <v>3</v>
      </c>
      <c r="FX11" s="5" t="s">
        <v>7</v>
      </c>
      <c r="FY11" s="5" t="s">
        <v>3</v>
      </c>
      <c r="FZ11" s="10" t="s">
        <v>8</v>
      </c>
      <c r="GC11" s="4"/>
      <c r="GD11" s="5" t="s">
        <v>3</v>
      </c>
      <c r="GE11" s="6" t="s">
        <v>4</v>
      </c>
      <c r="GF11" s="5" t="s">
        <v>3</v>
      </c>
      <c r="GG11" s="7" t="s">
        <v>5</v>
      </c>
      <c r="GH11" s="8"/>
      <c r="GI11" s="9"/>
      <c r="GJ11" s="5" t="s">
        <v>3</v>
      </c>
      <c r="GK11" s="5" t="s">
        <v>6</v>
      </c>
      <c r="GL11" s="5" t="s">
        <v>3</v>
      </c>
      <c r="GM11" s="5" t="s">
        <v>7</v>
      </c>
      <c r="GN11" s="5" t="s">
        <v>3</v>
      </c>
      <c r="GO11" s="10" t="s">
        <v>8</v>
      </c>
      <c r="GR11" s="4"/>
      <c r="GS11" s="5" t="s">
        <v>3</v>
      </c>
      <c r="GT11" s="6" t="s">
        <v>4</v>
      </c>
      <c r="GU11" s="5" t="s">
        <v>3</v>
      </c>
      <c r="GV11" s="7" t="s">
        <v>5</v>
      </c>
      <c r="GW11" s="8"/>
      <c r="GX11" s="9"/>
      <c r="GY11" s="5" t="s">
        <v>3</v>
      </c>
      <c r="GZ11" s="5" t="s">
        <v>6</v>
      </c>
      <c r="HA11" s="5" t="s">
        <v>3</v>
      </c>
      <c r="HB11" s="5" t="s">
        <v>7</v>
      </c>
      <c r="HC11" s="5" t="s">
        <v>3</v>
      </c>
      <c r="HD11" s="10" t="s">
        <v>8</v>
      </c>
      <c r="HH11" s="4"/>
      <c r="HI11" s="5" t="s">
        <v>3</v>
      </c>
      <c r="HJ11" s="6" t="s">
        <v>4</v>
      </c>
      <c r="HK11" s="5" t="s">
        <v>3</v>
      </c>
      <c r="HL11" s="7" t="s">
        <v>5</v>
      </c>
      <c r="HM11" s="8"/>
      <c r="HN11" s="9"/>
      <c r="HO11" s="5" t="s">
        <v>3</v>
      </c>
      <c r="HP11" s="5" t="s">
        <v>6</v>
      </c>
      <c r="HQ11" s="5" t="s">
        <v>3</v>
      </c>
      <c r="HR11" s="5" t="s">
        <v>7</v>
      </c>
      <c r="HS11" s="5" t="s">
        <v>3</v>
      </c>
      <c r="HT11" s="10" t="s">
        <v>8</v>
      </c>
      <c r="HW11" s="4"/>
      <c r="HX11" s="5" t="s">
        <v>3</v>
      </c>
      <c r="HY11" s="6" t="s">
        <v>4</v>
      </c>
      <c r="HZ11" s="5" t="s">
        <v>3</v>
      </c>
      <c r="IA11" s="7" t="s">
        <v>5</v>
      </c>
      <c r="IB11" s="8"/>
      <c r="IC11" s="9"/>
      <c r="ID11" s="5" t="s">
        <v>3</v>
      </c>
      <c r="IE11" s="5" t="s">
        <v>6</v>
      </c>
      <c r="IF11" s="5" t="s">
        <v>3</v>
      </c>
      <c r="IG11" s="5" t="s">
        <v>7</v>
      </c>
      <c r="IH11" s="5" t="s">
        <v>3</v>
      </c>
      <c r="II11" s="10" t="s">
        <v>8</v>
      </c>
      <c r="IM11" s="4"/>
      <c r="IN11" s="5" t="s">
        <v>3</v>
      </c>
      <c r="IO11" s="6" t="s">
        <v>4</v>
      </c>
      <c r="IP11" s="5" t="s">
        <v>3</v>
      </c>
      <c r="IQ11" s="7" t="s">
        <v>5</v>
      </c>
      <c r="IR11" s="8"/>
      <c r="IS11" s="9"/>
      <c r="IT11" s="5" t="s">
        <v>3</v>
      </c>
      <c r="IU11" s="5" t="s">
        <v>6</v>
      </c>
      <c r="IV11" s="5" t="s">
        <v>3</v>
      </c>
      <c r="IW11" s="5" t="s">
        <v>7</v>
      </c>
      <c r="IX11" s="5" t="s">
        <v>3</v>
      </c>
      <c r="IY11" s="10" t="s">
        <v>8</v>
      </c>
      <c r="JC11" s="4"/>
      <c r="JD11" s="5" t="s">
        <v>3</v>
      </c>
      <c r="JE11" s="6" t="s">
        <v>4</v>
      </c>
      <c r="JF11" s="5" t="s">
        <v>3</v>
      </c>
      <c r="JG11" s="7" t="s">
        <v>5</v>
      </c>
      <c r="JH11" s="8"/>
      <c r="JI11" s="9"/>
      <c r="JJ11" s="5" t="s">
        <v>3</v>
      </c>
      <c r="JK11" s="5" t="s">
        <v>6</v>
      </c>
      <c r="JL11" s="5" t="s">
        <v>3</v>
      </c>
      <c r="JM11" s="5" t="s">
        <v>7</v>
      </c>
      <c r="JN11" s="5" t="s">
        <v>3</v>
      </c>
      <c r="JO11" s="10" t="s">
        <v>8</v>
      </c>
      <c r="JS11" s="4"/>
      <c r="JT11" s="5" t="s">
        <v>3</v>
      </c>
      <c r="JU11" s="6" t="s">
        <v>4</v>
      </c>
      <c r="JV11" s="5" t="s">
        <v>3</v>
      </c>
      <c r="JW11" s="7" t="s">
        <v>5</v>
      </c>
      <c r="JX11" s="8"/>
      <c r="JY11" s="9"/>
      <c r="JZ11" s="5" t="s">
        <v>3</v>
      </c>
      <c r="KA11" s="5" t="s">
        <v>6</v>
      </c>
      <c r="KB11" s="5" t="s">
        <v>3</v>
      </c>
      <c r="KC11" s="5" t="s">
        <v>7</v>
      </c>
      <c r="KD11" s="5" t="s">
        <v>3</v>
      </c>
      <c r="KE11" s="10" t="s">
        <v>8</v>
      </c>
      <c r="KH11" s="4"/>
      <c r="KI11" s="5" t="s">
        <v>3</v>
      </c>
      <c r="KJ11" s="6" t="s">
        <v>4</v>
      </c>
      <c r="KK11" s="5" t="s">
        <v>3</v>
      </c>
      <c r="KL11" s="7" t="s">
        <v>5</v>
      </c>
      <c r="KM11" s="8"/>
      <c r="KN11" s="9"/>
      <c r="KO11" s="5" t="s">
        <v>3</v>
      </c>
      <c r="KP11" s="5" t="s">
        <v>6</v>
      </c>
      <c r="KQ11" s="5" t="s">
        <v>3</v>
      </c>
      <c r="KR11" s="5" t="s">
        <v>7</v>
      </c>
      <c r="KS11" s="5" t="s">
        <v>3</v>
      </c>
      <c r="KT11" s="10" t="s">
        <v>8</v>
      </c>
      <c r="KW11" s="4"/>
      <c r="KX11" s="5" t="s">
        <v>3</v>
      </c>
      <c r="KY11" s="6" t="s">
        <v>4</v>
      </c>
      <c r="KZ11" s="5" t="s">
        <v>3</v>
      </c>
      <c r="LA11" s="7" t="s">
        <v>5</v>
      </c>
      <c r="LB11" s="8"/>
      <c r="LC11" s="9"/>
      <c r="LD11" s="5" t="s">
        <v>3</v>
      </c>
      <c r="LE11" s="5" t="s">
        <v>6</v>
      </c>
      <c r="LF11" s="5" t="s">
        <v>3</v>
      </c>
      <c r="LG11" s="5" t="s">
        <v>7</v>
      </c>
      <c r="LH11" s="5" t="s">
        <v>3</v>
      </c>
      <c r="LI11" s="10" t="s">
        <v>8</v>
      </c>
      <c r="LM11" s="4"/>
      <c r="LN11" s="5" t="s">
        <v>3</v>
      </c>
      <c r="LO11" s="6" t="s">
        <v>4</v>
      </c>
      <c r="LP11" s="5" t="s">
        <v>3</v>
      </c>
      <c r="LQ11" s="7" t="s">
        <v>5</v>
      </c>
      <c r="LR11" s="8"/>
      <c r="LS11" s="9"/>
      <c r="LT11" s="5" t="s">
        <v>3</v>
      </c>
      <c r="LU11" s="5" t="s">
        <v>6</v>
      </c>
      <c r="LV11" s="5" t="s">
        <v>3</v>
      </c>
      <c r="LW11" s="5" t="s">
        <v>7</v>
      </c>
      <c r="LX11" s="5" t="s">
        <v>3</v>
      </c>
      <c r="LY11" s="10" t="s">
        <v>8</v>
      </c>
      <c r="MB11" s="4"/>
      <c r="MC11" s="5" t="s">
        <v>3</v>
      </c>
      <c r="MD11" s="6" t="s">
        <v>4</v>
      </c>
      <c r="ME11" s="5" t="s">
        <v>3</v>
      </c>
      <c r="MF11" s="7" t="s">
        <v>5</v>
      </c>
      <c r="MG11" s="8"/>
      <c r="MH11" s="9"/>
      <c r="MI11" s="5" t="s">
        <v>3</v>
      </c>
      <c r="MJ11" s="5" t="s">
        <v>6</v>
      </c>
      <c r="MK11" s="5" t="s">
        <v>3</v>
      </c>
      <c r="ML11" s="5" t="s">
        <v>7</v>
      </c>
      <c r="MM11" s="5" t="s">
        <v>3</v>
      </c>
      <c r="MN11" s="10" t="s">
        <v>8</v>
      </c>
      <c r="MR11" s="4"/>
      <c r="MS11" s="5" t="s">
        <v>3</v>
      </c>
      <c r="MT11" s="6" t="s">
        <v>4</v>
      </c>
      <c r="MU11" s="5" t="s">
        <v>3</v>
      </c>
      <c r="MV11" s="7" t="s">
        <v>5</v>
      </c>
      <c r="MW11" s="8"/>
      <c r="MX11" s="9"/>
      <c r="MY11" s="5" t="s">
        <v>3</v>
      </c>
      <c r="MZ11" s="5" t="s">
        <v>6</v>
      </c>
      <c r="NA11" s="5" t="s">
        <v>3</v>
      </c>
      <c r="NB11" s="5" t="s">
        <v>7</v>
      </c>
      <c r="NC11" s="5" t="s">
        <v>3</v>
      </c>
      <c r="ND11" s="10" t="s">
        <v>8</v>
      </c>
      <c r="NH11" s="4"/>
      <c r="NI11" s="5" t="s">
        <v>3</v>
      </c>
      <c r="NJ11" s="6" t="s">
        <v>4</v>
      </c>
      <c r="NK11" s="5" t="s">
        <v>3</v>
      </c>
      <c r="NL11" s="7" t="s">
        <v>5</v>
      </c>
      <c r="NM11" s="8"/>
      <c r="NN11" s="9"/>
      <c r="NO11" s="5" t="s">
        <v>3</v>
      </c>
      <c r="NP11" s="5" t="s">
        <v>6</v>
      </c>
      <c r="NQ11" s="5" t="s">
        <v>3</v>
      </c>
      <c r="NR11" s="5" t="s">
        <v>7</v>
      </c>
      <c r="NS11" s="5" t="s">
        <v>3</v>
      </c>
      <c r="NT11" s="10" t="s">
        <v>8</v>
      </c>
      <c r="NX11" s="4"/>
      <c r="NY11" s="5" t="s">
        <v>3</v>
      </c>
      <c r="NZ11" s="6" t="s">
        <v>4</v>
      </c>
      <c r="OA11" s="5" t="s">
        <v>3</v>
      </c>
      <c r="OB11" s="7" t="s">
        <v>5</v>
      </c>
      <c r="OC11" s="8"/>
      <c r="OD11" s="9"/>
      <c r="OE11" s="5" t="s">
        <v>3</v>
      </c>
      <c r="OF11" s="5" t="s">
        <v>6</v>
      </c>
      <c r="OG11" s="5" t="s">
        <v>3</v>
      </c>
      <c r="OH11" s="5" t="s">
        <v>7</v>
      </c>
      <c r="OI11" s="5" t="s">
        <v>3</v>
      </c>
      <c r="OJ11" s="10" t="s">
        <v>8</v>
      </c>
      <c r="OM11" s="4"/>
      <c r="ON11" s="5" t="s">
        <v>3</v>
      </c>
      <c r="OO11" s="6" t="s">
        <v>4</v>
      </c>
      <c r="OP11" s="5" t="s">
        <v>3</v>
      </c>
      <c r="OQ11" s="7" t="s">
        <v>5</v>
      </c>
      <c r="OR11" s="8"/>
      <c r="OS11" s="9"/>
      <c r="OT11" s="5" t="s">
        <v>3</v>
      </c>
      <c r="OU11" s="5" t="s">
        <v>6</v>
      </c>
      <c r="OV11" s="5" t="s">
        <v>3</v>
      </c>
      <c r="OW11" s="5" t="s">
        <v>7</v>
      </c>
      <c r="OX11" s="5" t="s">
        <v>3</v>
      </c>
      <c r="OY11" s="10" t="s">
        <v>8</v>
      </c>
      <c r="PB11" s="4"/>
      <c r="PC11" s="5" t="s">
        <v>3</v>
      </c>
      <c r="PD11" s="6" t="s">
        <v>4</v>
      </c>
      <c r="PE11" s="5" t="s">
        <v>3</v>
      </c>
      <c r="PF11" s="7" t="s">
        <v>5</v>
      </c>
      <c r="PG11" s="8"/>
      <c r="PH11" s="9"/>
      <c r="PI11" s="5" t="s">
        <v>3</v>
      </c>
      <c r="PJ11" s="5" t="s">
        <v>6</v>
      </c>
      <c r="PK11" s="5" t="s">
        <v>3</v>
      </c>
      <c r="PL11" s="5" t="s">
        <v>7</v>
      </c>
      <c r="PM11" s="5" t="s">
        <v>3</v>
      </c>
      <c r="PN11" s="10" t="s">
        <v>8</v>
      </c>
      <c r="PR11" s="4"/>
      <c r="PS11" s="5" t="s">
        <v>3</v>
      </c>
      <c r="PT11" s="6" t="s">
        <v>4</v>
      </c>
      <c r="PU11" s="5" t="s">
        <v>3</v>
      </c>
      <c r="PV11" s="7" t="s">
        <v>5</v>
      </c>
      <c r="PW11" s="8"/>
      <c r="PX11" s="9"/>
      <c r="PY11" s="5" t="s">
        <v>3</v>
      </c>
      <c r="PZ11" s="5" t="s">
        <v>6</v>
      </c>
      <c r="QA11" s="5" t="s">
        <v>3</v>
      </c>
      <c r="QB11" s="5" t="s">
        <v>7</v>
      </c>
      <c r="QC11" s="5" t="s">
        <v>3</v>
      </c>
      <c r="QD11" s="10" t="s">
        <v>8</v>
      </c>
    </row>
    <row r="12" spans="1:446" x14ac:dyDescent="0.25">
      <c r="A12" s="13" t="s">
        <v>9</v>
      </c>
      <c r="B12" s="51">
        <f t="shared" ref="B12:B20" si="0">SUM(C12:J12)</f>
        <v>0.51858974358974352</v>
      </c>
      <c r="C12" s="12">
        <v>0.125</v>
      </c>
      <c r="D12" s="12"/>
      <c r="E12" s="12">
        <v>0.05</v>
      </c>
      <c r="F12" s="12"/>
      <c r="G12" s="13" t="s">
        <v>31</v>
      </c>
      <c r="H12" s="12">
        <v>0.13333333333333333</v>
      </c>
      <c r="I12" s="12">
        <v>0.13333333333333333</v>
      </c>
      <c r="J12" s="12">
        <v>7.6923076923076927E-2</v>
      </c>
      <c r="K12" s="40">
        <f>+B12/$B$16</f>
        <v>1.0945110166215692</v>
      </c>
      <c r="O12" s="11" t="s">
        <v>9</v>
      </c>
      <c r="P12" s="12"/>
      <c r="Q12" s="12">
        <f>P12/10</f>
        <v>0</v>
      </c>
      <c r="R12" s="12"/>
      <c r="S12" s="12">
        <f>R12/20</f>
        <v>0</v>
      </c>
      <c r="T12" s="12"/>
      <c r="U12" s="13"/>
      <c r="V12" s="12"/>
      <c r="W12" s="12">
        <f>V12/6</f>
        <v>0</v>
      </c>
      <c r="X12" s="12"/>
      <c r="Y12" s="12">
        <f>X12/5</f>
        <v>0</v>
      </c>
      <c r="Z12" s="12"/>
      <c r="AA12" s="14">
        <f>Z12/13</f>
        <v>0</v>
      </c>
      <c r="AF12" s="11" t="s">
        <v>9</v>
      </c>
      <c r="AG12" s="12"/>
      <c r="AH12" s="12">
        <f>AG12/10</f>
        <v>0</v>
      </c>
      <c r="AI12" s="12"/>
      <c r="AJ12" s="12">
        <f>AI12/20</f>
        <v>0</v>
      </c>
      <c r="AK12" s="12"/>
      <c r="AL12" s="13"/>
      <c r="AM12" s="12"/>
      <c r="AN12" s="12">
        <f>AM12/6</f>
        <v>0</v>
      </c>
      <c r="AO12" s="12"/>
      <c r="AP12" s="12">
        <f>AO12/5</f>
        <v>0</v>
      </c>
      <c r="AQ12" s="12"/>
      <c r="AR12" s="14">
        <f>AQ12/13</f>
        <v>0</v>
      </c>
      <c r="AV12" s="11" t="s">
        <v>9</v>
      </c>
      <c r="AW12" s="12"/>
      <c r="AX12" s="12">
        <f>AW12/10</f>
        <v>0</v>
      </c>
      <c r="AY12" s="12"/>
      <c r="AZ12" s="12">
        <f>AY12/20</f>
        <v>0</v>
      </c>
      <c r="BA12" s="12"/>
      <c r="BB12" s="13"/>
      <c r="BC12" s="12">
        <v>22.818999999999999</v>
      </c>
      <c r="BD12" s="12">
        <f>BC12/6</f>
        <v>3.8031666666666664</v>
      </c>
      <c r="BE12" s="12">
        <v>22.18</v>
      </c>
      <c r="BF12" s="12">
        <f>BE12/5</f>
        <v>4.4359999999999999</v>
      </c>
      <c r="BG12" s="12">
        <v>11.4095</v>
      </c>
      <c r="BH12" s="14">
        <f>BG12/13</f>
        <v>0.87765384615384612</v>
      </c>
      <c r="BL12" s="11" t="s">
        <v>9</v>
      </c>
      <c r="BM12" s="12"/>
      <c r="BN12" s="12">
        <f>BM12/10</f>
        <v>0</v>
      </c>
      <c r="BO12" s="12"/>
      <c r="BP12" s="12">
        <f>BO12/20</f>
        <v>0</v>
      </c>
      <c r="BQ12" s="12"/>
      <c r="BR12" s="13"/>
      <c r="BS12" s="12">
        <v>5.3</v>
      </c>
      <c r="BT12" s="12">
        <f>BS12/6</f>
        <v>0.8833333333333333</v>
      </c>
      <c r="BU12" s="12"/>
      <c r="BV12" s="12">
        <f>BU12/5</f>
        <v>0</v>
      </c>
      <c r="BW12" s="12"/>
      <c r="BX12" s="14">
        <f>BW12/13</f>
        <v>0</v>
      </c>
      <c r="CB12" s="11" t="s">
        <v>9</v>
      </c>
      <c r="CC12" s="12"/>
      <c r="CD12" s="12">
        <f>CC12/10</f>
        <v>0</v>
      </c>
      <c r="CE12" s="12"/>
      <c r="CF12" s="12">
        <f>CE12/20</f>
        <v>0</v>
      </c>
      <c r="CG12" s="12"/>
      <c r="CH12" s="13"/>
      <c r="CI12" s="12">
        <v>0.11799999999999999</v>
      </c>
      <c r="CJ12" s="12">
        <f>CI12/6</f>
        <v>1.9666666666666666E-2</v>
      </c>
      <c r="CK12" s="12">
        <v>0.11799999999999999</v>
      </c>
      <c r="CL12" s="12">
        <f>CK12/5</f>
        <v>2.3599999999999999E-2</v>
      </c>
      <c r="CM12" s="12">
        <f>2.653+2.653</f>
        <v>5.306</v>
      </c>
      <c r="CN12" s="14">
        <f>CM12/13</f>
        <v>0.40815384615384614</v>
      </c>
      <c r="CQ12" s="11" t="s">
        <v>9</v>
      </c>
      <c r="CR12" s="12"/>
      <c r="CS12" s="12">
        <f>CR12/10</f>
        <v>0</v>
      </c>
      <c r="CT12" s="12"/>
      <c r="CU12" s="12">
        <f>CT12/20</f>
        <v>0</v>
      </c>
      <c r="CV12" s="12"/>
      <c r="CW12" s="13"/>
      <c r="CX12" s="12"/>
      <c r="CY12" s="12">
        <f>CX12/6</f>
        <v>0</v>
      </c>
      <c r="CZ12" s="12"/>
      <c r="DA12" s="12">
        <f>CZ12/5</f>
        <v>0</v>
      </c>
      <c r="DB12" s="12">
        <f>0.059+0.059</f>
        <v>0.11799999999999999</v>
      </c>
      <c r="DC12" s="14">
        <f>DB12/13</f>
        <v>9.0769230769230762E-3</v>
      </c>
      <c r="DF12" s="11" t="s">
        <v>9</v>
      </c>
      <c r="DG12" s="12">
        <f>CR12+CC12+BM12+AW12+AG12</f>
        <v>0</v>
      </c>
      <c r="DH12" s="12">
        <f>DG12/10</f>
        <v>0</v>
      </c>
      <c r="DI12" s="12">
        <f>CT12+CE12+BO12+AY12+AI12</f>
        <v>0</v>
      </c>
      <c r="DJ12" s="12">
        <f>DI12/20</f>
        <v>0</v>
      </c>
      <c r="DK12" s="12"/>
      <c r="DL12" s="13"/>
      <c r="DM12" s="12">
        <f>CX12+CI12+BS12+BC12+AM12</f>
        <v>28.236999999999998</v>
      </c>
      <c r="DN12" s="12">
        <f>DM12/6</f>
        <v>4.7061666666666664</v>
      </c>
      <c r="DO12" s="12">
        <f>CZ12+CK12+BU12+BE12+AO12</f>
        <v>22.297999999999998</v>
      </c>
      <c r="DP12" s="12">
        <f>DO12/5</f>
        <v>4.4596</v>
      </c>
      <c r="DQ12" s="12">
        <f>DB12+CM12+BW12+BG12+AQ12</f>
        <v>16.833500000000001</v>
      </c>
      <c r="DR12" s="14">
        <f>DQ12/13</f>
        <v>1.2948846153846154</v>
      </c>
      <c r="DU12" s="11" t="s">
        <v>9</v>
      </c>
      <c r="DV12" s="12"/>
      <c r="DW12" s="12">
        <f>DV12/10</f>
        <v>0</v>
      </c>
      <c r="DX12" s="12">
        <v>0.51149999999999995</v>
      </c>
      <c r="DY12" s="12">
        <f>DX12/20</f>
        <v>2.5574999999999997E-2</v>
      </c>
      <c r="DZ12" s="12"/>
      <c r="EA12" s="13"/>
      <c r="EB12" s="12"/>
      <c r="EC12" s="12">
        <f>EB12/6</f>
        <v>0</v>
      </c>
      <c r="ED12" s="12"/>
      <c r="EE12" s="12">
        <f>ED12/5</f>
        <v>0</v>
      </c>
      <c r="EF12" s="12"/>
      <c r="EG12" s="14">
        <f>EF12/13</f>
        <v>0</v>
      </c>
      <c r="EJ12" s="11" t="s">
        <v>9</v>
      </c>
      <c r="EK12" s="12"/>
      <c r="EL12" s="12">
        <f>EK12/10</f>
        <v>0</v>
      </c>
      <c r="EM12" s="12"/>
      <c r="EN12" s="12">
        <f>EM12/20</f>
        <v>0</v>
      </c>
      <c r="EO12" s="12"/>
      <c r="EP12" s="13"/>
      <c r="EQ12" s="12"/>
      <c r="ER12" s="12">
        <f>EQ12/6</f>
        <v>0</v>
      </c>
      <c r="ES12" s="12"/>
      <c r="ET12" s="12">
        <f>ES12/5</f>
        <v>0</v>
      </c>
      <c r="EU12" s="12"/>
      <c r="EV12" s="14">
        <f>EU12/13</f>
        <v>0</v>
      </c>
      <c r="EY12" s="11" t="s">
        <v>9</v>
      </c>
      <c r="EZ12" s="12"/>
      <c r="FA12" s="12">
        <f>EZ12/10</f>
        <v>0</v>
      </c>
      <c r="FB12" s="12"/>
      <c r="FC12" s="12">
        <f>FB12/20</f>
        <v>0</v>
      </c>
      <c r="FD12" s="12"/>
      <c r="FE12" s="13"/>
      <c r="FF12" s="12">
        <v>18.513999999999999</v>
      </c>
      <c r="FG12" s="12">
        <f>FF12/6</f>
        <v>3.0856666666666666</v>
      </c>
      <c r="FH12" s="12">
        <v>18.513000000000002</v>
      </c>
      <c r="FI12" s="12">
        <f>FH12/5</f>
        <v>3.7026000000000003</v>
      </c>
      <c r="FJ12" s="12"/>
      <c r="FK12" s="14">
        <f>FJ12/13</f>
        <v>0</v>
      </c>
      <c r="FN12" s="11" t="s">
        <v>9</v>
      </c>
      <c r="FO12" s="12"/>
      <c r="FP12" s="12">
        <f>FO12/10</f>
        <v>0</v>
      </c>
      <c r="FQ12" s="12"/>
      <c r="FR12" s="12">
        <f>FQ12/20</f>
        <v>0</v>
      </c>
      <c r="FS12" s="12"/>
      <c r="FT12" s="13"/>
      <c r="FU12" s="12"/>
      <c r="FV12" s="12">
        <f>FU12/6</f>
        <v>0</v>
      </c>
      <c r="FW12" s="12"/>
      <c r="FX12" s="12">
        <f>FW12/5</f>
        <v>0</v>
      </c>
      <c r="FY12" s="12"/>
      <c r="FZ12" s="14">
        <f>FY12/13</f>
        <v>0</v>
      </c>
      <c r="GC12" s="11" t="s">
        <v>9</v>
      </c>
      <c r="GD12" s="12"/>
      <c r="GE12" s="12">
        <f>GD12/10</f>
        <v>0</v>
      </c>
      <c r="GF12" s="12"/>
      <c r="GG12" s="12">
        <f>GF12/20</f>
        <v>0</v>
      </c>
      <c r="GH12" s="12"/>
      <c r="GI12" s="13"/>
      <c r="GJ12" s="12"/>
      <c r="GK12" s="12">
        <f>GJ12/6</f>
        <v>0</v>
      </c>
      <c r="GL12" s="12"/>
      <c r="GM12" s="12">
        <f>GL12/5</f>
        <v>0</v>
      </c>
      <c r="GN12" s="12"/>
      <c r="GO12" s="14">
        <f>GN12/13</f>
        <v>0</v>
      </c>
      <c r="GR12" s="11" t="s">
        <v>9</v>
      </c>
      <c r="GS12" s="12">
        <f>GD12+FO12+EZ12+EK12+DV12</f>
        <v>0</v>
      </c>
      <c r="GT12" s="12">
        <f>GS12/10</f>
        <v>0</v>
      </c>
      <c r="GU12" s="12">
        <f>GF12+FQ12+FB12+EM12+DX12</f>
        <v>0.51149999999999995</v>
      </c>
      <c r="GV12" s="12">
        <f>GU12/20</f>
        <v>2.5574999999999997E-2</v>
      </c>
      <c r="GW12" s="12"/>
      <c r="GX12" s="13"/>
      <c r="GY12" s="12">
        <f>GJ12+FU12+FF12+EQ12+EB12</f>
        <v>18.513999999999999</v>
      </c>
      <c r="GZ12" s="12">
        <f>GY12/6</f>
        <v>3.0856666666666666</v>
      </c>
      <c r="HA12" s="12">
        <f>GL12+FW12+FH12+ES12+ED12</f>
        <v>18.513000000000002</v>
      </c>
      <c r="HB12" s="12">
        <f>HA12/5</f>
        <v>3.7026000000000003</v>
      </c>
      <c r="HC12" s="12">
        <f>GN12+FY12+FJ12+EU12+EF12</f>
        <v>0</v>
      </c>
      <c r="HD12" s="14">
        <f>HC12/13</f>
        <v>0</v>
      </c>
      <c r="HH12" s="11" t="s">
        <v>9</v>
      </c>
      <c r="HI12" s="12">
        <f>GS12+DG12+P12</f>
        <v>0</v>
      </c>
      <c r="HJ12" s="12">
        <f>HI12/10</f>
        <v>0</v>
      </c>
      <c r="HK12" s="12">
        <f>GU12+DI12+R12</f>
        <v>0.51149999999999995</v>
      </c>
      <c r="HL12" s="12">
        <f>HK12/20</f>
        <v>2.5574999999999997E-2</v>
      </c>
      <c r="HM12" s="12"/>
      <c r="HN12" s="13"/>
      <c r="HO12" s="12">
        <f>GY12+DM12+V12</f>
        <v>46.750999999999998</v>
      </c>
      <c r="HP12" s="12">
        <f>HO12/6</f>
        <v>7.7918333333333329</v>
      </c>
      <c r="HQ12" s="12">
        <f>HA12+DO12+X12</f>
        <v>40.811</v>
      </c>
      <c r="HR12" s="12">
        <f>HQ12/5</f>
        <v>8.1622000000000003</v>
      </c>
      <c r="HS12" s="12">
        <f>HC12+DQ12+Z12</f>
        <v>16.833500000000001</v>
      </c>
      <c r="HT12" s="14">
        <f>HS12/13</f>
        <v>1.2948846153846154</v>
      </c>
      <c r="HW12" s="11" t="s">
        <v>9</v>
      </c>
      <c r="HX12" s="12"/>
      <c r="HY12" s="12">
        <f>HX12/10</f>
        <v>0</v>
      </c>
      <c r="HZ12" s="12"/>
      <c r="IA12" s="12">
        <f>HZ12/20</f>
        <v>0</v>
      </c>
      <c r="IB12" s="12"/>
      <c r="IC12" s="13"/>
      <c r="ID12" s="12"/>
      <c r="IE12" s="12">
        <f>ID12/6</f>
        <v>0</v>
      </c>
      <c r="IF12" s="12"/>
      <c r="IG12" s="12">
        <f>IF12/5</f>
        <v>0</v>
      </c>
      <c r="IH12" s="12"/>
      <c r="II12" s="14">
        <f>IH12/13</f>
        <v>0</v>
      </c>
      <c r="IM12" s="11" t="s">
        <v>9</v>
      </c>
      <c r="IN12" s="12">
        <v>25.297000000000001</v>
      </c>
      <c r="IO12" s="12">
        <f>IN12/10</f>
        <v>2.5297000000000001</v>
      </c>
      <c r="IP12" s="12">
        <v>12.648999999999999</v>
      </c>
      <c r="IQ12" s="12">
        <f>IP12/20</f>
        <v>0.63244999999999996</v>
      </c>
      <c r="IR12" s="12"/>
      <c r="IS12" s="13"/>
      <c r="IT12" s="12"/>
      <c r="IU12" s="12">
        <f>IT12/6</f>
        <v>0</v>
      </c>
      <c r="IV12" s="12"/>
      <c r="IW12" s="12">
        <f>IV12/5</f>
        <v>0</v>
      </c>
      <c r="IX12" s="12"/>
      <c r="IY12" s="14">
        <f>IX12/13</f>
        <v>0</v>
      </c>
      <c r="JC12" s="11" t="s">
        <v>9</v>
      </c>
      <c r="JD12" s="12"/>
      <c r="JE12" s="12">
        <f>JD12/10</f>
        <v>0</v>
      </c>
      <c r="JF12" s="12"/>
      <c r="JG12" s="12">
        <f>JF12/20</f>
        <v>0</v>
      </c>
      <c r="JH12" s="12"/>
      <c r="JI12" s="13"/>
      <c r="JJ12" s="12"/>
      <c r="JK12" s="12">
        <f>JJ12/6</f>
        <v>0</v>
      </c>
      <c r="JL12" s="12"/>
      <c r="JM12" s="12">
        <f>JL12/5</f>
        <v>0</v>
      </c>
      <c r="JN12" s="12"/>
      <c r="JO12" s="14">
        <f>JN12/13</f>
        <v>0</v>
      </c>
      <c r="JS12" s="11" t="s">
        <v>9</v>
      </c>
      <c r="JT12" s="12"/>
      <c r="JU12" s="12">
        <f>JT12/10</f>
        <v>0</v>
      </c>
      <c r="JV12" s="12"/>
      <c r="JW12" s="12">
        <f>JV12/20</f>
        <v>0</v>
      </c>
      <c r="JX12" s="12"/>
      <c r="JY12" s="13"/>
      <c r="JZ12" s="12"/>
      <c r="KA12" s="12">
        <f>JZ12/6</f>
        <v>0</v>
      </c>
      <c r="KB12" s="12"/>
      <c r="KC12" s="12">
        <f>KB12/5</f>
        <v>0</v>
      </c>
      <c r="KD12" s="12"/>
      <c r="KE12" s="14">
        <f>KD12/13</f>
        <v>0</v>
      </c>
      <c r="KH12" s="11" t="s">
        <v>9</v>
      </c>
      <c r="KI12" s="12"/>
      <c r="KJ12" s="12">
        <f>KI12/10</f>
        <v>0</v>
      </c>
      <c r="KK12" s="12"/>
      <c r="KL12" s="12">
        <f>KK12/20</f>
        <v>0</v>
      </c>
      <c r="KM12" s="12"/>
      <c r="KN12" s="13"/>
      <c r="KO12" s="12"/>
      <c r="KP12" s="12">
        <f>KO12/6</f>
        <v>0</v>
      </c>
      <c r="KQ12" s="12"/>
      <c r="KR12" s="12">
        <f>KQ12/5</f>
        <v>0</v>
      </c>
      <c r="KS12" s="12"/>
      <c r="KT12" s="14">
        <f>KS12/13</f>
        <v>0</v>
      </c>
      <c r="KW12" s="11" t="s">
        <v>9</v>
      </c>
      <c r="KX12" s="12">
        <f>KI12+JT12+JD12+IN12+HX12</f>
        <v>25.297000000000001</v>
      </c>
      <c r="KY12" s="12">
        <f>KX12/10</f>
        <v>2.5297000000000001</v>
      </c>
      <c r="KZ12" s="12">
        <f>KK12+JV12+JF12+IP12+HZ12</f>
        <v>12.648999999999999</v>
      </c>
      <c r="LA12" s="12">
        <f>KZ12/20</f>
        <v>0.63244999999999996</v>
      </c>
      <c r="LB12" s="12"/>
      <c r="LC12" s="13"/>
      <c r="LD12" s="12">
        <f>KO12+JZ12+JJ12+IT12+ID12</f>
        <v>0</v>
      </c>
      <c r="LE12" s="12">
        <f>LD12/6</f>
        <v>0</v>
      </c>
      <c r="LF12" s="12">
        <f>KQ12+KB12+JL12+IV12+IF12</f>
        <v>0</v>
      </c>
      <c r="LG12" s="12">
        <f>LF12/5</f>
        <v>0</v>
      </c>
      <c r="LH12" s="12">
        <f>KS12+KD12+JN12+IX12+IH12</f>
        <v>0</v>
      </c>
      <c r="LI12" s="14">
        <f>LH12/13</f>
        <v>0</v>
      </c>
      <c r="LM12" s="11" t="s">
        <v>9</v>
      </c>
      <c r="LN12" s="12">
        <f>KX12+HI12</f>
        <v>25.297000000000001</v>
      </c>
      <c r="LO12" s="12">
        <f>LN12/10</f>
        <v>2.5297000000000001</v>
      </c>
      <c r="LP12" s="12">
        <f>KZ12+HK12</f>
        <v>13.160499999999999</v>
      </c>
      <c r="LQ12" s="12">
        <f>LP12/20</f>
        <v>0.65802499999999997</v>
      </c>
      <c r="LR12" s="12"/>
      <c r="LS12" s="13"/>
      <c r="LT12" s="12">
        <f>LD12+HO12</f>
        <v>46.750999999999998</v>
      </c>
      <c r="LU12" s="12">
        <f>LT12/6</f>
        <v>7.7918333333333329</v>
      </c>
      <c r="LV12" s="12">
        <f>LF12+HQ12</f>
        <v>40.811</v>
      </c>
      <c r="LW12" s="12">
        <f>LV12/5</f>
        <v>8.1622000000000003</v>
      </c>
      <c r="LX12" s="12">
        <f>LH12+HS12</f>
        <v>16.833500000000001</v>
      </c>
      <c r="LY12" s="14">
        <f>LX12/13</f>
        <v>1.2948846153846154</v>
      </c>
      <c r="MB12" s="11" t="s">
        <v>9</v>
      </c>
      <c r="MC12" s="12"/>
      <c r="MD12" s="12">
        <f>MC12/10</f>
        <v>0</v>
      </c>
      <c r="ME12" s="12"/>
      <c r="MF12" s="12">
        <f>ME12/20</f>
        <v>0</v>
      </c>
      <c r="MG12" s="12"/>
      <c r="MH12" s="13"/>
      <c r="MI12" s="12"/>
      <c r="MJ12" s="12">
        <f>MI12/6</f>
        <v>0</v>
      </c>
      <c r="MK12" s="12"/>
      <c r="ML12" s="12">
        <f>MK12/5</f>
        <v>0</v>
      </c>
      <c r="MM12" s="12"/>
      <c r="MN12" s="14">
        <f>MM12/13</f>
        <v>0</v>
      </c>
      <c r="MR12" s="11" t="s">
        <v>9</v>
      </c>
      <c r="MS12" s="12"/>
      <c r="MT12" s="12">
        <f>MS12/10</f>
        <v>0</v>
      </c>
      <c r="MU12" s="12"/>
      <c r="MV12" s="12">
        <f>MU12/20</f>
        <v>0</v>
      </c>
      <c r="MW12" s="12"/>
      <c r="MX12" s="13"/>
      <c r="MY12" s="12"/>
      <c r="MZ12" s="12">
        <f>MY12/6</f>
        <v>0</v>
      </c>
      <c r="NA12" s="12">
        <v>1.8</v>
      </c>
      <c r="NB12" s="12">
        <f>NA12/5</f>
        <v>0.36</v>
      </c>
      <c r="NC12" s="12">
        <v>0.9</v>
      </c>
      <c r="ND12" s="14">
        <f>NC12/13</f>
        <v>6.9230769230769235E-2</v>
      </c>
      <c r="NH12" s="11" t="s">
        <v>9</v>
      </c>
      <c r="NI12" s="12"/>
      <c r="NJ12" s="12">
        <f>NI12/10</f>
        <v>0</v>
      </c>
      <c r="NK12" s="12"/>
      <c r="NL12" s="12">
        <f>NK12/20</f>
        <v>0</v>
      </c>
      <c r="NM12" s="12"/>
      <c r="NN12" s="13"/>
      <c r="NO12" s="12">
        <v>10.691000000000001</v>
      </c>
      <c r="NP12" s="12">
        <f>NO12/6</f>
        <v>1.7818333333333334</v>
      </c>
      <c r="NQ12" s="12"/>
      <c r="NR12" s="12">
        <f>NQ12/5</f>
        <v>0</v>
      </c>
      <c r="NS12" s="12"/>
      <c r="NT12" s="14">
        <f>NS12/13</f>
        <v>0</v>
      </c>
      <c r="NX12" s="11" t="s">
        <v>9</v>
      </c>
      <c r="NY12" s="12"/>
      <c r="NZ12" s="12">
        <f>NY12/10</f>
        <v>0</v>
      </c>
      <c r="OA12" s="12"/>
      <c r="OB12" s="12">
        <f>OA12/20</f>
        <v>0</v>
      </c>
      <c r="OC12" s="12"/>
      <c r="OD12" s="13"/>
      <c r="OE12" s="12"/>
      <c r="OF12" s="12">
        <f>OE12/6</f>
        <v>0</v>
      </c>
      <c r="OG12" s="12"/>
      <c r="OH12" s="12">
        <f>OG12/5</f>
        <v>0</v>
      </c>
      <c r="OI12" s="12"/>
      <c r="OJ12" s="14">
        <f>OI12/13</f>
        <v>0</v>
      </c>
      <c r="OM12" s="11" t="s">
        <v>9</v>
      </c>
      <c r="ON12" s="12"/>
      <c r="OO12" s="12">
        <f>ON12/10</f>
        <v>0</v>
      </c>
      <c r="OP12" s="12"/>
      <c r="OQ12" s="12">
        <f>OP12/20</f>
        <v>0</v>
      </c>
      <c r="OR12" s="12"/>
      <c r="OS12" s="13"/>
      <c r="OT12" s="12"/>
      <c r="OU12" s="12">
        <f>OT12/6</f>
        <v>0</v>
      </c>
      <c r="OV12" s="12"/>
      <c r="OW12" s="12">
        <f>OV12/5</f>
        <v>0</v>
      </c>
      <c r="OX12" s="12"/>
      <c r="OY12" s="14">
        <f>OX12/13</f>
        <v>0</v>
      </c>
      <c r="PB12" s="11" t="s">
        <v>9</v>
      </c>
      <c r="PC12" s="12">
        <f>ON12+NY12+NI12+MS12+MC12</f>
        <v>0</v>
      </c>
      <c r="PD12" s="12">
        <f>PC12/10</f>
        <v>0</v>
      </c>
      <c r="PE12" s="12">
        <f>OP12+OA12+NK12+MU12+ME12</f>
        <v>0</v>
      </c>
      <c r="PF12" s="12">
        <f>PE12/20</f>
        <v>0</v>
      </c>
      <c r="PG12" s="12"/>
      <c r="PH12" s="13"/>
      <c r="PI12" s="12">
        <f>OT12+OE12+NO12+MY12+MI12</f>
        <v>10.691000000000001</v>
      </c>
      <c r="PJ12" s="12">
        <f>PI12/6</f>
        <v>1.7818333333333334</v>
      </c>
      <c r="PK12" s="12">
        <f>OV12+OG12+NQ12+NA12+MK12</f>
        <v>1.8</v>
      </c>
      <c r="PL12" s="12">
        <f>PK12/5</f>
        <v>0.36</v>
      </c>
      <c r="PM12" s="12">
        <f>OX12+OI12+NS12+NC12+MM12</f>
        <v>0.9</v>
      </c>
      <c r="PN12" s="14">
        <f>PM12/13</f>
        <v>6.9230769230769235E-2</v>
      </c>
      <c r="PR12" s="11" t="s">
        <v>9</v>
      </c>
      <c r="PS12" s="12">
        <f>PC12+LN12</f>
        <v>25.297000000000001</v>
      </c>
      <c r="PT12" s="12">
        <f>PS12/10</f>
        <v>2.5297000000000001</v>
      </c>
      <c r="PU12" s="12">
        <f>PE12+LP12</f>
        <v>13.160499999999999</v>
      </c>
      <c r="PV12" s="12">
        <f>PU12/20</f>
        <v>0.65802499999999997</v>
      </c>
      <c r="PW12" s="12"/>
      <c r="PX12" s="13"/>
      <c r="PY12" s="12">
        <f>PI12+LT12</f>
        <v>57.442</v>
      </c>
      <c r="PZ12" s="12">
        <f>PY12/6</f>
        <v>9.5736666666666661</v>
      </c>
      <c r="QA12" s="12">
        <f>PK12+LV12</f>
        <v>42.610999999999997</v>
      </c>
      <c r="QB12" s="12">
        <f>QA12/5</f>
        <v>8.5221999999999998</v>
      </c>
      <c r="QC12" s="12">
        <f>PM12+LX12</f>
        <v>17.733499999999999</v>
      </c>
      <c r="QD12" s="14">
        <f>QC12/13</f>
        <v>1.3641153846153846</v>
      </c>
    </row>
    <row r="13" spans="1:446" x14ac:dyDescent="0.25">
      <c r="A13" s="13" t="s">
        <v>10</v>
      </c>
      <c r="B13" s="51">
        <f t="shared" si="0"/>
        <v>0.52692307692307683</v>
      </c>
      <c r="C13" s="12">
        <v>0.125</v>
      </c>
      <c r="D13" s="12"/>
      <c r="E13" s="12">
        <v>6.6666666666666666E-2</v>
      </c>
      <c r="F13" s="12"/>
      <c r="G13" s="13"/>
      <c r="H13" s="12">
        <v>0.125</v>
      </c>
      <c r="I13" s="12">
        <v>0.13333333333333333</v>
      </c>
      <c r="J13" s="12">
        <v>7.6923076923076927E-2</v>
      </c>
      <c r="K13" s="40">
        <f>+B13/$B$16</f>
        <v>1.1120989563200616</v>
      </c>
      <c r="O13" s="11" t="s">
        <v>10</v>
      </c>
      <c r="P13" s="12">
        <v>26.396000000000001</v>
      </c>
      <c r="Q13" s="12">
        <f>P13/10</f>
        <v>2.6396000000000002</v>
      </c>
      <c r="R13" s="12"/>
      <c r="S13" s="12">
        <f>R13/15</f>
        <v>0</v>
      </c>
      <c r="T13" s="12"/>
      <c r="U13" s="13"/>
      <c r="V13" s="12"/>
      <c r="W13" s="12">
        <f>V13/8</f>
        <v>0</v>
      </c>
      <c r="X13" s="12">
        <v>1.8220000000000001</v>
      </c>
      <c r="Y13" s="12">
        <f>X13/5</f>
        <v>0.3644</v>
      </c>
      <c r="Z13" s="12"/>
      <c r="AA13" s="14">
        <f>Z13/13</f>
        <v>0</v>
      </c>
      <c r="AF13" s="11" t="s">
        <v>10</v>
      </c>
      <c r="AG13" s="12"/>
      <c r="AH13" s="12">
        <f>AG13/10</f>
        <v>0</v>
      </c>
      <c r="AI13" s="12"/>
      <c r="AJ13" s="12">
        <f>AI13/15</f>
        <v>0</v>
      </c>
      <c r="AK13" s="12"/>
      <c r="AL13" s="13"/>
      <c r="AM13" s="12"/>
      <c r="AN13" s="12">
        <f>AM13/8</f>
        <v>0</v>
      </c>
      <c r="AO13" s="12">
        <v>7.5679999999999996</v>
      </c>
      <c r="AP13" s="12">
        <f>AO13/5</f>
        <v>1.5135999999999998</v>
      </c>
      <c r="AQ13" s="12"/>
      <c r="AR13" s="14">
        <f>AQ13/13</f>
        <v>0</v>
      </c>
      <c r="AV13" s="11" t="s">
        <v>10</v>
      </c>
      <c r="AW13" s="12"/>
      <c r="AX13" s="12">
        <f>AW13/10</f>
        <v>0</v>
      </c>
      <c r="AY13" s="12"/>
      <c r="AZ13" s="12">
        <f>AY13/15</f>
        <v>0</v>
      </c>
      <c r="BA13" s="12"/>
      <c r="BB13" s="13"/>
      <c r="BC13" s="12"/>
      <c r="BD13" s="12">
        <f>BC13/8</f>
        <v>0</v>
      </c>
      <c r="BE13" s="12"/>
      <c r="BF13" s="12">
        <f>BE13/5</f>
        <v>0</v>
      </c>
      <c r="BG13" s="12"/>
      <c r="BH13" s="14">
        <f>BG13/13</f>
        <v>0</v>
      </c>
      <c r="BL13" s="11" t="s">
        <v>10</v>
      </c>
      <c r="BM13" s="12"/>
      <c r="BN13" s="12">
        <f>BM13/10</f>
        <v>0</v>
      </c>
      <c r="BO13" s="12"/>
      <c r="BP13" s="12">
        <f>BO13/15</f>
        <v>0</v>
      </c>
      <c r="BQ13" s="12"/>
      <c r="BR13" s="13"/>
      <c r="BS13" s="12">
        <v>2.5230000000000001</v>
      </c>
      <c r="BT13" s="12">
        <f>BS13/8</f>
        <v>0.31537500000000002</v>
      </c>
      <c r="BU13" s="12"/>
      <c r="BV13" s="12">
        <f>BU13/5</f>
        <v>0</v>
      </c>
      <c r="BW13" s="12"/>
      <c r="BX13" s="14">
        <f>BW13/13</f>
        <v>0</v>
      </c>
      <c r="CB13" s="11" t="s">
        <v>10</v>
      </c>
      <c r="CC13" s="12"/>
      <c r="CD13" s="12">
        <f>CC13/10</f>
        <v>0</v>
      </c>
      <c r="CE13" s="12"/>
      <c r="CF13" s="12">
        <f>CE13/15</f>
        <v>0</v>
      </c>
      <c r="CG13" s="12"/>
      <c r="CH13" s="13"/>
      <c r="CI13" s="12">
        <v>0.59199999999999997</v>
      </c>
      <c r="CJ13" s="12">
        <f>CI13/8</f>
        <v>7.3999999999999996E-2</v>
      </c>
      <c r="CK13" s="12">
        <v>0.59199999999999997</v>
      </c>
      <c r="CL13" s="12">
        <f>CK13/5</f>
        <v>0.11839999999999999</v>
      </c>
      <c r="CM13" s="12">
        <f>1.2615+1.2615</f>
        <v>2.5230000000000001</v>
      </c>
      <c r="CN13" s="14">
        <f>CM13/13</f>
        <v>0.19407692307692309</v>
      </c>
      <c r="CQ13" s="11" t="s">
        <v>10</v>
      </c>
      <c r="CR13" s="12"/>
      <c r="CS13" s="12">
        <f>CR13/10</f>
        <v>0</v>
      </c>
      <c r="CT13" s="12"/>
      <c r="CU13" s="12">
        <f>CT13/15</f>
        <v>0</v>
      </c>
      <c r="CV13" s="12"/>
      <c r="CW13" s="13"/>
      <c r="CX13" s="12"/>
      <c r="CY13" s="12">
        <f>CX13/8</f>
        <v>0</v>
      </c>
      <c r="CZ13" s="12"/>
      <c r="DA13" s="12">
        <f>CZ13/5</f>
        <v>0</v>
      </c>
      <c r="DB13" s="12">
        <f>0.296+0.296</f>
        <v>0.59199999999999997</v>
      </c>
      <c r="DC13" s="14">
        <f>DB13/13</f>
        <v>4.5538461538461535E-2</v>
      </c>
      <c r="DF13" s="11" t="s">
        <v>10</v>
      </c>
      <c r="DG13" s="12">
        <f t="shared" ref="DG13:DG25" si="1">CR13+CC13+BM13+AW13+AG13</f>
        <v>0</v>
      </c>
      <c r="DH13" s="12">
        <f>DG13/10</f>
        <v>0</v>
      </c>
      <c r="DI13" s="12">
        <f t="shared" ref="DI13:DI25" si="2">CT13+CE13+BO13+AY13+AI13</f>
        <v>0</v>
      </c>
      <c r="DJ13" s="12">
        <f>DI13/15</f>
        <v>0</v>
      </c>
      <c r="DK13" s="12"/>
      <c r="DL13" s="13"/>
      <c r="DM13" s="12">
        <f t="shared" ref="DM13:DM25" si="3">CX13+CI13+BS13+BC13+AM13</f>
        <v>3.1150000000000002</v>
      </c>
      <c r="DN13" s="12">
        <f>DM13/8</f>
        <v>0.38937500000000003</v>
      </c>
      <c r="DO13" s="12">
        <f t="shared" ref="DO13:DO25" si="4">CZ13+CK13+BU13+BE13+AO13</f>
        <v>8.16</v>
      </c>
      <c r="DP13" s="12">
        <f>DO13/5</f>
        <v>1.6320000000000001</v>
      </c>
      <c r="DQ13" s="12">
        <f t="shared" ref="DQ13:DQ25" si="5">DB13+CM13+BW13+BG13+AQ13</f>
        <v>3.1150000000000002</v>
      </c>
      <c r="DR13" s="14">
        <f>DQ13/13</f>
        <v>0.23961538461538462</v>
      </c>
      <c r="DU13" s="11" t="s">
        <v>10</v>
      </c>
      <c r="DV13" s="12"/>
      <c r="DW13" s="12">
        <f>DV13/10</f>
        <v>0</v>
      </c>
      <c r="DX13" s="12"/>
      <c r="DY13" s="12">
        <f>DX13/15</f>
        <v>0</v>
      </c>
      <c r="DZ13" s="12"/>
      <c r="EA13" s="13"/>
      <c r="EB13" s="12">
        <v>15.276999999999999</v>
      </c>
      <c r="EC13" s="12">
        <f>EB13/8</f>
        <v>1.9096249999999999</v>
      </c>
      <c r="ED13" s="12"/>
      <c r="EE13" s="12">
        <f>ED13/5</f>
        <v>0</v>
      </c>
      <c r="EF13" s="12"/>
      <c r="EG13" s="14">
        <f>EF13/13</f>
        <v>0</v>
      </c>
      <c r="EJ13" s="11" t="s">
        <v>10</v>
      </c>
      <c r="EK13" s="12"/>
      <c r="EL13" s="12">
        <f>EK13/10</f>
        <v>0</v>
      </c>
      <c r="EM13" s="12"/>
      <c r="EN13" s="12">
        <f>EM13/15</f>
        <v>0</v>
      </c>
      <c r="EO13" s="12"/>
      <c r="EP13" s="13"/>
      <c r="EQ13" s="12">
        <v>38</v>
      </c>
      <c r="ER13" s="12">
        <f>EQ13/8</f>
        <v>4.75</v>
      </c>
      <c r="ES13" s="12">
        <v>45.7</v>
      </c>
      <c r="ET13" s="12">
        <f>ES13/5</f>
        <v>9.14</v>
      </c>
      <c r="EU13" s="12"/>
      <c r="EV13" s="14">
        <f>EU13/13</f>
        <v>0</v>
      </c>
      <c r="EY13" s="11" t="s">
        <v>10</v>
      </c>
      <c r="EZ13" s="12"/>
      <c r="FA13" s="12">
        <f>EZ13/10</f>
        <v>0</v>
      </c>
      <c r="FB13" s="12"/>
      <c r="FC13" s="12">
        <f>FB13/15</f>
        <v>0</v>
      </c>
      <c r="FD13" s="12"/>
      <c r="FE13" s="13"/>
      <c r="FF13" s="12">
        <f>0.357+27.889</f>
        <v>28.245999999999999</v>
      </c>
      <c r="FG13" s="12">
        <f>FF13/8</f>
        <v>3.5307499999999998</v>
      </c>
      <c r="FH13" s="12">
        <v>27.838000000000001</v>
      </c>
      <c r="FI13" s="12">
        <f>FH13/5</f>
        <v>5.5676000000000005</v>
      </c>
      <c r="FJ13" s="12">
        <v>0.35599999999999998</v>
      </c>
      <c r="FK13" s="14">
        <f>FJ13/13</f>
        <v>2.7384615384615382E-2</v>
      </c>
      <c r="FN13" s="11" t="s">
        <v>10</v>
      </c>
      <c r="FO13" s="12"/>
      <c r="FP13" s="12">
        <f>FO13/10</f>
        <v>0</v>
      </c>
      <c r="FQ13" s="12"/>
      <c r="FR13" s="12">
        <f>FQ13/15</f>
        <v>0</v>
      </c>
      <c r="FS13" s="12"/>
      <c r="FT13" s="13"/>
      <c r="FU13" s="12"/>
      <c r="FV13" s="12">
        <f>FU13/8</f>
        <v>0</v>
      </c>
      <c r="FW13" s="12"/>
      <c r="FX13" s="12">
        <f>FW13/5</f>
        <v>0</v>
      </c>
      <c r="FY13" s="12"/>
      <c r="FZ13" s="14">
        <f>FY13/13</f>
        <v>0</v>
      </c>
      <c r="GC13" s="11" t="s">
        <v>10</v>
      </c>
      <c r="GD13" s="12"/>
      <c r="GE13" s="12">
        <f>GD13/10</f>
        <v>0</v>
      </c>
      <c r="GF13" s="12"/>
      <c r="GG13" s="12">
        <f>GF13/15</f>
        <v>0</v>
      </c>
      <c r="GH13" s="12"/>
      <c r="GI13" s="13"/>
      <c r="GJ13" s="12"/>
      <c r="GK13" s="12">
        <f>GJ13/8</f>
        <v>0</v>
      </c>
      <c r="GL13" s="12">
        <v>10.672000000000001</v>
      </c>
      <c r="GM13" s="12">
        <f>GL13/5</f>
        <v>2.1344000000000003</v>
      </c>
      <c r="GN13" s="12">
        <v>39.401000000000003</v>
      </c>
      <c r="GO13" s="14">
        <f>GN13/13</f>
        <v>3.030846153846154</v>
      </c>
      <c r="GR13" s="11" t="s">
        <v>10</v>
      </c>
      <c r="GS13" s="12">
        <f t="shared" ref="GS13:GS25" si="6">GD13+FO13+EZ13+EK13+DV13</f>
        <v>0</v>
      </c>
      <c r="GT13" s="12">
        <f>GS13/10</f>
        <v>0</v>
      </c>
      <c r="GU13" s="12">
        <f t="shared" ref="GU13:GU25" si="7">GF13+FQ13+FB13+EM13+DX13</f>
        <v>0</v>
      </c>
      <c r="GV13" s="12">
        <f>GU13/15</f>
        <v>0</v>
      </c>
      <c r="GW13" s="12"/>
      <c r="GX13" s="13"/>
      <c r="GY13" s="12">
        <f t="shared" ref="GY13:GY25" si="8">GJ13+FU13+FF13+EQ13+EB13</f>
        <v>81.522999999999996</v>
      </c>
      <c r="GZ13" s="12">
        <f>GY13/8</f>
        <v>10.190375</v>
      </c>
      <c r="HA13" s="12">
        <f t="shared" ref="HA13:HA25" si="9">GL13+FW13+FH13+ES13+ED13</f>
        <v>84.210000000000008</v>
      </c>
      <c r="HB13" s="12">
        <f>HA13/5</f>
        <v>16.842000000000002</v>
      </c>
      <c r="HC13" s="12">
        <f t="shared" ref="HC13:HC25" si="10">GN13+FY13+FI13+ES13+EC13</f>
        <v>92.578225000000003</v>
      </c>
      <c r="HD13" s="14">
        <f>HC13/13</f>
        <v>7.121401923076923</v>
      </c>
      <c r="HH13" s="11" t="s">
        <v>10</v>
      </c>
      <c r="HI13" s="12">
        <f>GS13+DG13+P13</f>
        <v>26.396000000000001</v>
      </c>
      <c r="HJ13" s="12">
        <f>HI13/10</f>
        <v>2.6396000000000002</v>
      </c>
      <c r="HK13" s="12">
        <f t="shared" ref="HK13:HK25" si="11">GU13+DI13+R13</f>
        <v>0</v>
      </c>
      <c r="HL13" s="12">
        <f>HK13/15</f>
        <v>0</v>
      </c>
      <c r="HM13" s="12"/>
      <c r="HN13" s="13"/>
      <c r="HO13" s="12">
        <f t="shared" ref="HO13:HO25" si="12">GY13+DM13+V13</f>
        <v>84.637999999999991</v>
      </c>
      <c r="HP13" s="12">
        <f>HO13/8</f>
        <v>10.579749999999999</v>
      </c>
      <c r="HQ13" s="12">
        <f t="shared" ref="HQ13:HQ25" si="13">HA13+DO13+X13</f>
        <v>94.192000000000007</v>
      </c>
      <c r="HR13" s="12">
        <f>HQ13/5</f>
        <v>18.8384</v>
      </c>
      <c r="HS13" s="12">
        <f t="shared" ref="HS13:HS20" si="14">HC13+DQ13+Z13</f>
        <v>95.693224999999998</v>
      </c>
      <c r="HT13" s="14">
        <f>HS13/13</f>
        <v>7.3610173076923076</v>
      </c>
      <c r="HW13" s="11" t="s">
        <v>10</v>
      </c>
      <c r="HX13" s="12"/>
      <c r="HY13" s="12">
        <f>HX13/10</f>
        <v>0</v>
      </c>
      <c r="HZ13" s="12"/>
      <c r="IA13" s="12">
        <f>HZ13/15</f>
        <v>0</v>
      </c>
      <c r="IB13" s="12"/>
      <c r="IC13" s="13"/>
      <c r="ID13" s="12"/>
      <c r="IE13" s="12">
        <f>ID13/8</f>
        <v>0</v>
      </c>
      <c r="IF13" s="12"/>
      <c r="IG13" s="12">
        <f>IF13/5</f>
        <v>0</v>
      </c>
      <c r="IH13" s="12"/>
      <c r="II13" s="14">
        <f>IH13/13</f>
        <v>0</v>
      </c>
      <c r="IM13" s="11" t="s">
        <v>10</v>
      </c>
      <c r="IN13" s="12">
        <v>13.045999999999999</v>
      </c>
      <c r="IO13" s="12">
        <f>IN13/10</f>
        <v>1.3046</v>
      </c>
      <c r="IP13" s="12">
        <v>6.5229999999999997</v>
      </c>
      <c r="IQ13" s="12">
        <f>IP13/15</f>
        <v>0.43486666666666662</v>
      </c>
      <c r="IR13" s="12"/>
      <c r="IS13" s="13"/>
      <c r="IT13" s="12"/>
      <c r="IU13" s="12">
        <f>IT13/8</f>
        <v>0</v>
      </c>
      <c r="IV13" s="12"/>
      <c r="IW13" s="12">
        <f>IV13/5</f>
        <v>0</v>
      </c>
      <c r="IX13" s="12"/>
      <c r="IY13" s="14">
        <f>IX13/13</f>
        <v>0</v>
      </c>
      <c r="JC13" s="11" t="s">
        <v>10</v>
      </c>
      <c r="JD13" s="12">
        <v>12.106</v>
      </c>
      <c r="JE13" s="12">
        <f>JD13/10</f>
        <v>1.2105999999999999</v>
      </c>
      <c r="JF13" s="12"/>
      <c r="JG13" s="12">
        <f>JF13/15</f>
        <v>0</v>
      </c>
      <c r="JH13" s="12"/>
      <c r="JI13" s="13"/>
      <c r="JJ13" s="12"/>
      <c r="JK13" s="12">
        <f>JJ13/8</f>
        <v>0</v>
      </c>
      <c r="JL13" s="12"/>
      <c r="JM13" s="12">
        <f>JL13/5</f>
        <v>0</v>
      </c>
      <c r="JN13" s="12"/>
      <c r="JO13" s="14">
        <f>JN13/13</f>
        <v>0</v>
      </c>
      <c r="JS13" s="11" t="s">
        <v>10</v>
      </c>
      <c r="JT13" s="12"/>
      <c r="JU13" s="12">
        <f>JT13/10</f>
        <v>0</v>
      </c>
      <c r="JV13" s="12">
        <v>6.0529999999999999</v>
      </c>
      <c r="JW13" s="12">
        <f>JV13/15</f>
        <v>0.40353333333333335</v>
      </c>
      <c r="JX13" s="12"/>
      <c r="JY13" s="13"/>
      <c r="JZ13" s="12">
        <v>12.106</v>
      </c>
      <c r="KA13" s="12">
        <f>JZ13/8</f>
        <v>1.51325</v>
      </c>
      <c r="KB13" s="12">
        <v>12.106</v>
      </c>
      <c r="KC13" s="12">
        <f>KB13/5</f>
        <v>2.4211999999999998</v>
      </c>
      <c r="KD13" s="12">
        <v>12.106</v>
      </c>
      <c r="KE13" s="14">
        <f>KD13/13</f>
        <v>0.9312307692307692</v>
      </c>
      <c r="KH13" s="11" t="s">
        <v>10</v>
      </c>
      <c r="KI13" s="12">
        <v>22.308</v>
      </c>
      <c r="KJ13" s="12">
        <f>KI13/10</f>
        <v>2.2307999999999999</v>
      </c>
      <c r="KK13" s="12">
        <f>11.154+11.154</f>
        <v>22.308</v>
      </c>
      <c r="KL13" s="12">
        <f>KK13/15</f>
        <v>1.4872000000000001</v>
      </c>
      <c r="KM13" s="12"/>
      <c r="KN13" s="13"/>
      <c r="KO13" s="12"/>
      <c r="KP13" s="12">
        <f>KO13/8</f>
        <v>0</v>
      </c>
      <c r="KQ13" s="12"/>
      <c r="KR13" s="12">
        <f>KQ13/5</f>
        <v>0</v>
      </c>
      <c r="KS13" s="12"/>
      <c r="KT13" s="14">
        <f>KS13/13</f>
        <v>0</v>
      </c>
      <c r="KW13" s="11" t="s">
        <v>10</v>
      </c>
      <c r="KX13" s="12">
        <f t="shared" ref="KX13:KX25" si="15">KI13+JT13+JD13+IN13+HX13</f>
        <v>47.46</v>
      </c>
      <c r="KY13" s="12">
        <f>KX13/10</f>
        <v>4.7460000000000004</v>
      </c>
      <c r="KZ13" s="12">
        <f t="shared" ref="KZ13:KZ20" si="16">KK13+JV13+JF13+IP13+HZ13</f>
        <v>34.884</v>
      </c>
      <c r="LA13" s="12">
        <f>KZ13/15</f>
        <v>2.3256000000000001</v>
      </c>
      <c r="LB13" s="12"/>
      <c r="LC13" s="13"/>
      <c r="LD13" s="12">
        <f t="shared" ref="LD13:LD20" si="17">KO13+JZ13+JJ13+IT13+ID13</f>
        <v>12.106</v>
      </c>
      <c r="LE13" s="12">
        <f>LD13/8</f>
        <v>1.51325</v>
      </c>
      <c r="LF13" s="12">
        <f t="shared" ref="LF13:LF20" si="18">KQ13+KB13+JL13+IV13+IF13</f>
        <v>12.106</v>
      </c>
      <c r="LG13" s="12">
        <f>LF13/5</f>
        <v>2.4211999999999998</v>
      </c>
      <c r="LH13" s="12">
        <f t="shared" ref="LH13:LH20" si="19">KS13+KD13+JN13+IX13+IH13</f>
        <v>12.106</v>
      </c>
      <c r="LI13" s="14">
        <f>LH13/13</f>
        <v>0.9312307692307692</v>
      </c>
      <c r="LM13" s="11" t="s">
        <v>10</v>
      </c>
      <c r="LN13" s="12">
        <f t="shared" ref="LN13:LN25" si="20">KX13+HI13</f>
        <v>73.855999999999995</v>
      </c>
      <c r="LO13" s="12">
        <f>LN13/10</f>
        <v>7.3855999999999993</v>
      </c>
      <c r="LP13" s="12">
        <f t="shared" ref="LP13:LP25" si="21">KZ13+HK13</f>
        <v>34.884</v>
      </c>
      <c r="LQ13" s="12">
        <f>LP13/15</f>
        <v>2.3256000000000001</v>
      </c>
      <c r="LR13" s="12"/>
      <c r="LS13" s="13"/>
      <c r="LT13" s="12">
        <f t="shared" ref="LT13:LT25" si="22">LD13+HO13</f>
        <v>96.743999999999986</v>
      </c>
      <c r="LU13" s="12">
        <f>LT13/8</f>
        <v>12.092999999999998</v>
      </c>
      <c r="LV13" s="12">
        <f t="shared" ref="LV13:LV25" si="23">LF13+HQ13</f>
        <v>106.298</v>
      </c>
      <c r="LW13" s="12">
        <f>LV13/5</f>
        <v>21.259599999999999</v>
      </c>
      <c r="LX13" s="12">
        <f t="shared" ref="LX13:LX20" si="24">LH13+HS13</f>
        <v>107.79922499999999</v>
      </c>
      <c r="LY13" s="14">
        <f>LX13/13</f>
        <v>8.2922480769230766</v>
      </c>
      <c r="MB13" s="11" t="s">
        <v>10</v>
      </c>
      <c r="MC13" s="12"/>
      <c r="MD13" s="12">
        <f>MC13/10</f>
        <v>0</v>
      </c>
      <c r="ME13" s="12"/>
      <c r="MF13" s="12">
        <f>ME13/15</f>
        <v>0</v>
      </c>
      <c r="MG13" s="12"/>
      <c r="MH13" s="13"/>
      <c r="MI13" s="12"/>
      <c r="MJ13" s="12">
        <f>MI13/8</f>
        <v>0</v>
      </c>
      <c r="MK13" s="12"/>
      <c r="ML13" s="12">
        <f>MK13/5</f>
        <v>0</v>
      </c>
      <c r="MM13" s="12">
        <v>20</v>
      </c>
      <c r="MN13" s="14">
        <f>MM13/13</f>
        <v>1.5384615384615385</v>
      </c>
      <c r="MR13" s="11" t="s">
        <v>10</v>
      </c>
      <c r="MS13" s="12"/>
      <c r="MT13" s="12">
        <f>MS13/10</f>
        <v>0</v>
      </c>
      <c r="MU13" s="12"/>
      <c r="MV13" s="12">
        <f>MU13/15</f>
        <v>0</v>
      </c>
      <c r="MW13" s="12"/>
      <c r="MX13" s="13"/>
      <c r="MY13" s="12"/>
      <c r="MZ13" s="12">
        <f>MY13/8</f>
        <v>0</v>
      </c>
      <c r="NA13" s="12"/>
      <c r="NB13" s="12">
        <f>NA13/5</f>
        <v>0</v>
      </c>
      <c r="NC13" s="12"/>
      <c r="ND13" s="14">
        <f>NC13/13</f>
        <v>0</v>
      </c>
      <c r="NH13" s="11" t="s">
        <v>10</v>
      </c>
      <c r="NI13" s="12"/>
      <c r="NJ13" s="12">
        <f>NI13/10</f>
        <v>0</v>
      </c>
      <c r="NK13" s="12"/>
      <c r="NL13" s="12">
        <f>NK13/15</f>
        <v>0</v>
      </c>
      <c r="NM13" s="12"/>
      <c r="NN13" s="13"/>
      <c r="NO13" s="12">
        <v>2.931</v>
      </c>
      <c r="NP13" s="12">
        <f>NO13/8</f>
        <v>0.36637500000000001</v>
      </c>
      <c r="NQ13" s="12"/>
      <c r="NR13" s="12">
        <f>NQ13/5</f>
        <v>0</v>
      </c>
      <c r="NS13" s="12">
        <v>13.756</v>
      </c>
      <c r="NT13" s="14">
        <f>NS13/13</f>
        <v>1.0581538461538462</v>
      </c>
      <c r="NX13" s="11" t="s">
        <v>10</v>
      </c>
      <c r="NY13" s="12"/>
      <c r="NZ13" s="12">
        <f>NY13/10</f>
        <v>0</v>
      </c>
      <c r="OA13" s="12"/>
      <c r="OB13" s="12">
        <f>OA13/15</f>
        <v>0</v>
      </c>
      <c r="OC13" s="12"/>
      <c r="OD13" s="13"/>
      <c r="OE13" s="12">
        <v>10.742000000000001</v>
      </c>
      <c r="OF13" s="12">
        <f>OE13/8</f>
        <v>1.3427500000000001</v>
      </c>
      <c r="OG13" s="12"/>
      <c r="OH13" s="12">
        <f>OG13/5</f>
        <v>0</v>
      </c>
      <c r="OI13" s="12">
        <f>12.2025+12.2025</f>
        <v>24.405000000000001</v>
      </c>
      <c r="OJ13" s="14">
        <f>OI13/13</f>
        <v>1.8773076923076923</v>
      </c>
      <c r="OM13" s="11" t="s">
        <v>10</v>
      </c>
      <c r="ON13" s="12"/>
      <c r="OO13" s="12">
        <f>ON13/10</f>
        <v>0</v>
      </c>
      <c r="OP13" s="12"/>
      <c r="OQ13" s="12">
        <f>OP13/15</f>
        <v>0</v>
      </c>
      <c r="OR13" s="12"/>
      <c r="OS13" s="13"/>
      <c r="OT13" s="12"/>
      <c r="OU13" s="12">
        <f>OT13/8</f>
        <v>0</v>
      </c>
      <c r="OV13" s="12"/>
      <c r="OW13" s="12">
        <f>OV13/5</f>
        <v>0</v>
      </c>
      <c r="OX13" s="12"/>
      <c r="OY13" s="14">
        <f>OX13/13</f>
        <v>0</v>
      </c>
      <c r="PB13" s="11" t="s">
        <v>10</v>
      </c>
      <c r="PC13" s="12">
        <f t="shared" ref="PC13:PC25" si="25">ON13+NY13+NI13+MS13+MC13</f>
        <v>0</v>
      </c>
      <c r="PD13" s="12">
        <f>PC13/10</f>
        <v>0</v>
      </c>
      <c r="PE13" s="12">
        <f t="shared" ref="PE13:PE20" si="26">OP13+OA13+NK13+MU13+ME13</f>
        <v>0</v>
      </c>
      <c r="PF13" s="12">
        <f>PE13/15</f>
        <v>0</v>
      </c>
      <c r="PG13" s="12"/>
      <c r="PH13" s="13"/>
      <c r="PI13" s="12">
        <f t="shared" ref="PI13:PI20" si="27">OT13+OE13+NO13+MY13+MI13</f>
        <v>13.673000000000002</v>
      </c>
      <c r="PJ13" s="12">
        <f>PI13/8</f>
        <v>1.7091250000000002</v>
      </c>
      <c r="PK13" s="12">
        <f t="shared" ref="PK13:PK20" si="28">OV13+OG13+NQ13+NA13+MK13</f>
        <v>0</v>
      </c>
      <c r="PL13" s="12">
        <f>PK13/5</f>
        <v>0</v>
      </c>
      <c r="PM13" s="12">
        <f>OX13+OI13+NS13+NC13+MM13</f>
        <v>58.161000000000001</v>
      </c>
      <c r="PN13" s="14">
        <f>PM13/13</f>
        <v>4.4739230769230769</v>
      </c>
      <c r="PR13" s="11" t="s">
        <v>10</v>
      </c>
      <c r="PS13" s="12">
        <f t="shared" ref="PS13:PS25" si="29">PC13+LN13</f>
        <v>73.855999999999995</v>
      </c>
      <c r="PT13" s="12">
        <f>PS13/10</f>
        <v>7.3855999999999993</v>
      </c>
      <c r="PU13" s="12">
        <f t="shared" ref="PU13:PU17" si="30">PE13+LP13</f>
        <v>34.884</v>
      </c>
      <c r="PV13" s="12">
        <f>PU13/15</f>
        <v>2.3256000000000001</v>
      </c>
      <c r="PW13" s="12"/>
      <c r="PX13" s="13"/>
      <c r="PY13" s="12">
        <f t="shared" ref="PY13:PY20" si="31">PI13+LT13</f>
        <v>110.41699999999999</v>
      </c>
      <c r="PZ13" s="12">
        <f>PY13/8</f>
        <v>13.802124999999998</v>
      </c>
      <c r="QA13" s="12">
        <f t="shared" ref="QA13:QA14" si="32">PK13+LV13</f>
        <v>106.298</v>
      </c>
      <c r="QB13" s="12">
        <f>QA13/5</f>
        <v>21.259599999999999</v>
      </c>
      <c r="QC13" s="12">
        <f t="shared" ref="QC13:QC20" si="33">PM13+LX13</f>
        <v>165.96022499999998</v>
      </c>
      <c r="QD13" s="14">
        <f>QC13/13</f>
        <v>12.766171153846152</v>
      </c>
    </row>
    <row r="14" spans="1:446" x14ac:dyDescent="0.25">
      <c r="A14" s="13" t="s">
        <v>11</v>
      </c>
      <c r="B14" s="51">
        <f t="shared" si="0"/>
        <v>0.6515873015873016</v>
      </c>
      <c r="C14" s="12">
        <v>0.2</v>
      </c>
      <c r="D14" s="12"/>
      <c r="E14" s="12">
        <v>3.3333333333333333E-2</v>
      </c>
      <c r="F14" s="12"/>
      <c r="G14" s="48">
        <v>0.05</v>
      </c>
      <c r="H14" s="12">
        <v>0.1111111111111111</v>
      </c>
      <c r="I14" s="12">
        <v>0.2</v>
      </c>
      <c r="J14" s="12">
        <v>5.7142857142857141E-2</v>
      </c>
      <c r="K14" s="40">
        <f>+B14/$B$16</f>
        <v>1.375209380234506</v>
      </c>
      <c r="O14" s="11" t="s">
        <v>11</v>
      </c>
      <c r="P14" s="12"/>
      <c r="Q14" s="12">
        <f>P14/4.5</f>
        <v>0</v>
      </c>
      <c r="R14" s="12"/>
      <c r="S14" s="12">
        <f t="shared" ref="S14:S20" si="34">R14/20</f>
        <v>0</v>
      </c>
      <c r="T14" s="12"/>
      <c r="U14" s="12">
        <f>T14/30</f>
        <v>0</v>
      </c>
      <c r="V14" s="12"/>
      <c r="W14" s="12">
        <f>V14/9</f>
        <v>0</v>
      </c>
      <c r="X14" s="12"/>
      <c r="Y14" s="12">
        <f>X14/4</f>
        <v>0</v>
      </c>
      <c r="Z14" s="12"/>
      <c r="AA14" s="14">
        <f>Z14/17.5</f>
        <v>0</v>
      </c>
      <c r="AF14" s="11" t="s">
        <v>11</v>
      </c>
      <c r="AG14" s="12">
        <v>41.082000000000001</v>
      </c>
      <c r="AH14" s="12">
        <f>AG14/4.5</f>
        <v>9.1293333333333333</v>
      </c>
      <c r="AI14" s="12">
        <v>6.0750000000000002</v>
      </c>
      <c r="AJ14" s="12">
        <f t="shared" ref="AJ14:AJ20" si="35">AI14/20</f>
        <v>0.30375000000000002</v>
      </c>
      <c r="AK14" s="12">
        <v>23.217500000000001</v>
      </c>
      <c r="AL14" s="12">
        <f>AK14/30</f>
        <v>0.7739166666666667</v>
      </c>
      <c r="AM14" s="12">
        <v>39.076000000000001</v>
      </c>
      <c r="AN14" s="12">
        <f>AM14/9</f>
        <v>4.3417777777777777</v>
      </c>
      <c r="AO14" s="12">
        <v>27.641999999999999</v>
      </c>
      <c r="AP14" s="12">
        <f>AO14/4</f>
        <v>6.9104999999999999</v>
      </c>
      <c r="AQ14" s="12"/>
      <c r="AR14" s="14">
        <f>AQ14/17.5</f>
        <v>0</v>
      </c>
      <c r="AV14" s="11" t="s">
        <v>11</v>
      </c>
      <c r="AW14" s="12"/>
      <c r="AX14" s="12">
        <f>AW14/4.5</f>
        <v>0</v>
      </c>
      <c r="AY14" s="12"/>
      <c r="AZ14" s="12">
        <f t="shared" ref="AZ14:AZ20" si="36">AY14/20</f>
        <v>0</v>
      </c>
      <c r="BA14" s="12"/>
      <c r="BB14" s="12">
        <f>BA14/30</f>
        <v>0</v>
      </c>
      <c r="BC14" s="12">
        <v>12.382</v>
      </c>
      <c r="BD14" s="12">
        <f>BC14/9</f>
        <v>1.3757777777777778</v>
      </c>
      <c r="BE14" s="12">
        <v>12.382</v>
      </c>
      <c r="BF14" s="12">
        <f>BE14/4</f>
        <v>3.0954999999999999</v>
      </c>
      <c r="BG14" s="12"/>
      <c r="BH14" s="14">
        <f>BG14/17.5</f>
        <v>0</v>
      </c>
      <c r="BL14" s="11" t="s">
        <v>11</v>
      </c>
      <c r="BM14" s="12"/>
      <c r="BN14" s="12">
        <f>BM14/4.5</f>
        <v>0</v>
      </c>
      <c r="BO14" s="12">
        <f>2.467+21.467</f>
        <v>23.933999999999997</v>
      </c>
      <c r="BP14" s="12">
        <f t="shared" ref="BP14:BP20" si="37">BO14/20</f>
        <v>1.1966999999999999</v>
      </c>
      <c r="BQ14" s="12"/>
      <c r="BR14" s="12">
        <f>BQ14/30</f>
        <v>0</v>
      </c>
      <c r="BS14" s="12"/>
      <c r="BT14" s="12">
        <f>BS14/9</f>
        <v>0</v>
      </c>
      <c r="BU14" s="12"/>
      <c r="BV14" s="12">
        <f>BU14/4</f>
        <v>0</v>
      </c>
      <c r="BW14" s="12">
        <f>2.467+2.467</f>
        <v>4.9340000000000002</v>
      </c>
      <c r="BX14" s="14">
        <f>BW14/17.5</f>
        <v>0.28194285714285716</v>
      </c>
      <c r="CB14" s="11" t="s">
        <v>11</v>
      </c>
      <c r="CC14" s="12"/>
      <c r="CD14" s="12">
        <f>CC14/4.5</f>
        <v>0</v>
      </c>
      <c r="CE14" s="12"/>
      <c r="CF14" s="12">
        <f t="shared" ref="CF14:CF20" si="38">CE14/20</f>
        <v>0</v>
      </c>
      <c r="CG14" s="12"/>
      <c r="CH14" s="12">
        <f>CG14/30</f>
        <v>0</v>
      </c>
      <c r="CI14" s="12"/>
      <c r="CJ14" s="12">
        <f>CI14/9</f>
        <v>0</v>
      </c>
      <c r="CK14" s="12">
        <v>15.406000000000001</v>
      </c>
      <c r="CL14" s="12">
        <f>CK14/4</f>
        <v>3.8515000000000001</v>
      </c>
      <c r="CM14" s="12">
        <v>31.341999999999999</v>
      </c>
      <c r="CN14" s="14">
        <f>CM14/17.5</f>
        <v>1.7909714285714284</v>
      </c>
      <c r="CQ14" s="11" t="s">
        <v>11</v>
      </c>
      <c r="CR14" s="12"/>
      <c r="CS14" s="12">
        <f>CR14/4.5</f>
        <v>0</v>
      </c>
      <c r="CT14" s="12">
        <f>3.665+3.665</f>
        <v>7.33</v>
      </c>
      <c r="CU14" s="12">
        <f t="shared" ref="CU14:CU20" si="39">CT14/20</f>
        <v>0.36649999999999999</v>
      </c>
      <c r="CV14" s="12"/>
      <c r="CW14" s="12">
        <f>CV14/30</f>
        <v>0</v>
      </c>
      <c r="CX14" s="12"/>
      <c r="CY14" s="12">
        <f>CX14/9</f>
        <v>0</v>
      </c>
      <c r="CZ14" s="12"/>
      <c r="DA14" s="12">
        <f>CZ14/4</f>
        <v>0</v>
      </c>
      <c r="DB14" s="12">
        <f>3.665+3.665</f>
        <v>7.33</v>
      </c>
      <c r="DC14" s="14">
        <f>DB14/17.5</f>
        <v>0.41885714285714287</v>
      </c>
      <c r="DF14" s="11" t="s">
        <v>11</v>
      </c>
      <c r="DG14" s="12">
        <f t="shared" si="1"/>
        <v>41.082000000000001</v>
      </c>
      <c r="DH14" s="12">
        <f>DG14/4.5</f>
        <v>9.1293333333333333</v>
      </c>
      <c r="DI14" s="12">
        <f t="shared" si="2"/>
        <v>37.338999999999999</v>
      </c>
      <c r="DJ14" s="12">
        <f t="shared" ref="DJ14:DJ20" si="40">DI14/20</f>
        <v>1.8669499999999999</v>
      </c>
      <c r="DK14" s="12">
        <f>CV14+CG14+BQ14+BA14+AK14</f>
        <v>23.217500000000001</v>
      </c>
      <c r="DL14" s="12">
        <f>DK14/30</f>
        <v>0.7739166666666667</v>
      </c>
      <c r="DM14" s="12">
        <f t="shared" si="3"/>
        <v>51.457999999999998</v>
      </c>
      <c r="DN14" s="12">
        <f>DM14/9</f>
        <v>5.7175555555555553</v>
      </c>
      <c r="DO14" s="12">
        <f t="shared" si="4"/>
        <v>55.43</v>
      </c>
      <c r="DP14" s="12">
        <f>DO14/4</f>
        <v>13.8575</v>
      </c>
      <c r="DQ14" s="12">
        <f t="shared" si="5"/>
        <v>43.605999999999995</v>
      </c>
      <c r="DR14" s="14">
        <f>DQ14/17.5</f>
        <v>2.4917714285714281</v>
      </c>
      <c r="DU14" s="11" t="s">
        <v>11</v>
      </c>
      <c r="DV14" s="12">
        <v>5.2939999999999996</v>
      </c>
      <c r="DW14" s="12">
        <f>DV14/4.5</f>
        <v>1.1764444444444444</v>
      </c>
      <c r="DX14" s="12"/>
      <c r="DY14" s="12">
        <f t="shared" ref="DY14:DY20" si="41">DX14/20</f>
        <v>0</v>
      </c>
      <c r="DZ14" s="12">
        <v>2.6469999999999998</v>
      </c>
      <c r="EA14" s="12">
        <f>DZ14/30</f>
        <v>8.823333333333333E-2</v>
      </c>
      <c r="EB14" s="12"/>
      <c r="EC14" s="12">
        <f>EB14/9</f>
        <v>0</v>
      </c>
      <c r="ED14" s="12"/>
      <c r="EE14" s="12">
        <f>ED14/4</f>
        <v>0</v>
      </c>
      <c r="EF14" s="12"/>
      <c r="EG14" s="14">
        <f>EF14/17.5</f>
        <v>0</v>
      </c>
      <c r="EJ14" s="11" t="s">
        <v>11</v>
      </c>
      <c r="EK14" s="12"/>
      <c r="EL14" s="12">
        <f>EK14/4.5</f>
        <v>0</v>
      </c>
      <c r="EM14" s="12"/>
      <c r="EN14" s="12">
        <f t="shared" ref="EN14:EN20" si="42">EM14/20</f>
        <v>0</v>
      </c>
      <c r="EO14" s="12"/>
      <c r="EP14" s="12">
        <f>EO14/30</f>
        <v>0</v>
      </c>
      <c r="EQ14" s="12"/>
      <c r="ER14" s="12">
        <f>EQ14/9</f>
        <v>0</v>
      </c>
      <c r="ES14" s="12"/>
      <c r="ET14" s="12">
        <f>ES14/4</f>
        <v>0</v>
      </c>
      <c r="EU14" s="12"/>
      <c r="EV14" s="14">
        <f>EU14/17.5</f>
        <v>0</v>
      </c>
      <c r="EY14" s="11" t="s">
        <v>11</v>
      </c>
      <c r="EZ14" s="12">
        <v>25.795000000000002</v>
      </c>
      <c r="FA14" s="12">
        <f>EZ14/4.5</f>
        <v>5.732222222222223</v>
      </c>
      <c r="FB14" s="12"/>
      <c r="FC14" s="12">
        <f t="shared" ref="FC14:FC20" si="43">FB14/20</f>
        <v>0</v>
      </c>
      <c r="FD14" s="12">
        <v>27.817</v>
      </c>
      <c r="FE14" s="12">
        <f>FD14/30</f>
        <v>0.92723333333333335</v>
      </c>
      <c r="FF14" s="12">
        <v>13.686</v>
      </c>
      <c r="FG14" s="12">
        <f>FF14/9</f>
        <v>1.5206666666666666</v>
      </c>
      <c r="FH14" s="12">
        <v>0.71</v>
      </c>
      <c r="FI14" s="12">
        <f>FH14/4</f>
        <v>0.17749999999999999</v>
      </c>
      <c r="FJ14" s="12"/>
      <c r="FK14" s="14">
        <f>FJ14/17.5</f>
        <v>0</v>
      </c>
      <c r="FN14" s="11" t="s">
        <v>11</v>
      </c>
      <c r="FO14" s="12"/>
      <c r="FP14" s="12">
        <f>FO14/4.5</f>
        <v>0</v>
      </c>
      <c r="FQ14" s="12"/>
      <c r="FR14" s="12">
        <f t="shared" ref="FR14:FR20" si="44">FQ14/20</f>
        <v>0</v>
      </c>
      <c r="FS14" s="12"/>
      <c r="FT14" s="12">
        <f>FS14/30</f>
        <v>0</v>
      </c>
      <c r="FU14" s="12"/>
      <c r="FV14" s="12">
        <f>FU14/9</f>
        <v>0</v>
      </c>
      <c r="FW14" s="12"/>
      <c r="FX14" s="12">
        <f>FW14/4</f>
        <v>0</v>
      </c>
      <c r="FY14" s="12"/>
      <c r="FZ14" s="14">
        <f>FY14/17.5</f>
        <v>0</v>
      </c>
      <c r="GC14" s="11" t="s">
        <v>11</v>
      </c>
      <c r="GD14" s="12"/>
      <c r="GE14" s="12">
        <f>GD14/4.5</f>
        <v>0</v>
      </c>
      <c r="GF14" s="12"/>
      <c r="GG14" s="12">
        <f t="shared" ref="GG14:GG20" si="45">GF14/20</f>
        <v>0</v>
      </c>
      <c r="GH14" s="12">
        <v>6.3739999999999997</v>
      </c>
      <c r="GI14" s="12">
        <f>GH14/30</f>
        <v>0.21246666666666666</v>
      </c>
      <c r="GJ14" s="12"/>
      <c r="GK14" s="12">
        <f>GJ14/9</f>
        <v>0</v>
      </c>
      <c r="GL14" s="12"/>
      <c r="GM14" s="12">
        <f>GL14/4</f>
        <v>0</v>
      </c>
      <c r="GN14" s="12"/>
      <c r="GO14" s="14">
        <f>GN14/17.5</f>
        <v>0</v>
      </c>
      <c r="GR14" s="11" t="s">
        <v>11</v>
      </c>
      <c r="GS14" s="12">
        <f t="shared" si="6"/>
        <v>31.089000000000002</v>
      </c>
      <c r="GT14" s="12">
        <f>GS14/4.5</f>
        <v>6.908666666666667</v>
      </c>
      <c r="GU14" s="12">
        <f t="shared" si="7"/>
        <v>0</v>
      </c>
      <c r="GV14" s="12">
        <f t="shared" ref="GV14:GV20" si="46">GU14/20</f>
        <v>0</v>
      </c>
      <c r="GW14" s="12">
        <f>GH14+FS14+FD14+EO14+DZ14</f>
        <v>36.838000000000001</v>
      </c>
      <c r="GX14" s="12">
        <f>GW14/30</f>
        <v>1.2279333333333333</v>
      </c>
      <c r="GY14" s="12">
        <f t="shared" si="8"/>
        <v>13.686</v>
      </c>
      <c r="GZ14" s="12">
        <f>GY14/9</f>
        <v>1.5206666666666666</v>
      </c>
      <c r="HA14" s="12">
        <f t="shared" si="9"/>
        <v>0.71</v>
      </c>
      <c r="HB14" s="12">
        <f>HA14/4</f>
        <v>0.17749999999999999</v>
      </c>
      <c r="HC14" s="12">
        <f t="shared" si="10"/>
        <v>0.17749999999999999</v>
      </c>
      <c r="HD14" s="14">
        <f>HC14/17.5</f>
        <v>1.0142857142857143E-2</v>
      </c>
      <c r="HH14" s="11" t="s">
        <v>11</v>
      </c>
      <c r="HI14" s="12">
        <f t="shared" ref="HI14:HI25" si="47">GS14+DG14+P14</f>
        <v>72.171000000000006</v>
      </c>
      <c r="HJ14" s="12">
        <f>HI14/4.5</f>
        <v>16.038</v>
      </c>
      <c r="HK14" s="12">
        <f t="shared" si="11"/>
        <v>37.338999999999999</v>
      </c>
      <c r="HL14" s="12">
        <f t="shared" ref="HL14:HL20" si="48">HK14/20</f>
        <v>1.8669499999999999</v>
      </c>
      <c r="HM14" s="12">
        <f t="shared" ref="HM14:HM20" si="49">GW14+DK14+T14</f>
        <v>60.055500000000002</v>
      </c>
      <c r="HN14" s="12">
        <f>HM14/30</f>
        <v>2.0018500000000001</v>
      </c>
      <c r="HO14" s="12">
        <f t="shared" si="12"/>
        <v>65.144000000000005</v>
      </c>
      <c r="HP14" s="12">
        <f>HO14/9</f>
        <v>7.2382222222222232</v>
      </c>
      <c r="HQ14" s="12">
        <f t="shared" si="13"/>
        <v>56.14</v>
      </c>
      <c r="HR14" s="12">
        <f>HQ14/4</f>
        <v>14.035</v>
      </c>
      <c r="HS14" s="12">
        <f t="shared" si="14"/>
        <v>43.783499999999997</v>
      </c>
      <c r="HT14" s="14">
        <f>HS14/17.5</f>
        <v>2.5019142857142853</v>
      </c>
      <c r="HW14" s="11" t="s">
        <v>11</v>
      </c>
      <c r="HX14" s="12">
        <v>7.3730000000000002</v>
      </c>
      <c r="HY14" s="12">
        <f>HX14/4.5</f>
        <v>1.6384444444444446</v>
      </c>
      <c r="HZ14" s="12"/>
      <c r="IA14" s="12">
        <f t="shared" ref="IA14:IA20" si="50">HZ14/20</f>
        <v>0</v>
      </c>
      <c r="IB14" s="12">
        <v>7.3719999999999999</v>
      </c>
      <c r="IC14" s="12">
        <f>IB14/30</f>
        <v>0.24573333333333333</v>
      </c>
      <c r="ID14" s="12"/>
      <c r="IE14" s="12">
        <f>ID14/9</f>
        <v>0</v>
      </c>
      <c r="IF14" s="12"/>
      <c r="IG14" s="12">
        <f>IF14/4</f>
        <v>0</v>
      </c>
      <c r="IH14" s="12"/>
      <c r="II14" s="14">
        <f>IH14/17.5</f>
        <v>0</v>
      </c>
      <c r="IM14" s="11" t="s">
        <v>11</v>
      </c>
      <c r="IN14" s="12">
        <v>0.39200000000000002</v>
      </c>
      <c r="IO14" s="12">
        <f>IN14/4.5</f>
        <v>8.7111111111111111E-2</v>
      </c>
      <c r="IP14" s="12">
        <v>0.85</v>
      </c>
      <c r="IQ14" s="12">
        <f t="shared" ref="IQ14:IQ20" si="51">IP14/20</f>
        <v>4.2499999999999996E-2</v>
      </c>
      <c r="IR14" s="12"/>
      <c r="IS14" s="12">
        <f>IR14/30</f>
        <v>0</v>
      </c>
      <c r="IT14" s="12"/>
      <c r="IU14" s="12">
        <f>IT14/9</f>
        <v>0</v>
      </c>
      <c r="IV14" s="12">
        <v>0.85</v>
      </c>
      <c r="IW14" s="12">
        <f>IV14/4</f>
        <v>0.21249999999999999</v>
      </c>
      <c r="IX14" s="12">
        <v>0.85</v>
      </c>
      <c r="IY14" s="14">
        <f>IX14/17.5</f>
        <v>4.8571428571428571E-2</v>
      </c>
      <c r="JC14" s="11" t="s">
        <v>11</v>
      </c>
      <c r="JD14" s="12">
        <v>2.6230000000000002</v>
      </c>
      <c r="JE14" s="12">
        <f>JD14/4.5</f>
        <v>0.5828888888888889</v>
      </c>
      <c r="JF14" s="12">
        <v>1.3160000000000001</v>
      </c>
      <c r="JG14" s="12">
        <f t="shared" ref="JG14:JG20" si="52">JF14/20</f>
        <v>6.5799999999999997E-2</v>
      </c>
      <c r="JH14" s="12">
        <v>1.3160000000000001</v>
      </c>
      <c r="JI14" s="12">
        <f>JH14/30</f>
        <v>4.3866666666666672E-2</v>
      </c>
      <c r="JJ14" s="12"/>
      <c r="JK14" s="12">
        <f>JJ14/9</f>
        <v>0</v>
      </c>
      <c r="JL14" s="12"/>
      <c r="JM14" s="12">
        <f>JL14/4</f>
        <v>0</v>
      </c>
      <c r="JN14" s="12"/>
      <c r="JO14" s="14">
        <f>JN14/17.5</f>
        <v>0</v>
      </c>
      <c r="JS14" s="11" t="s">
        <v>11</v>
      </c>
      <c r="JT14" s="12"/>
      <c r="JU14" s="12">
        <f>JT14/4.5</f>
        <v>0</v>
      </c>
      <c r="JV14" s="12">
        <v>2.6320000000000001</v>
      </c>
      <c r="JW14" s="12">
        <f t="shared" ref="JW14:JW20" si="53">JV14/20</f>
        <v>0.13159999999999999</v>
      </c>
      <c r="JX14" s="12"/>
      <c r="JY14" s="12">
        <f>JX14/30</f>
        <v>0</v>
      </c>
      <c r="JZ14" s="12">
        <v>2.6309999999999998</v>
      </c>
      <c r="KA14" s="12">
        <f>JZ14/9</f>
        <v>0.29233333333333333</v>
      </c>
      <c r="KB14" s="12">
        <v>4.7619999999999996</v>
      </c>
      <c r="KC14" s="12">
        <f>KB14/4</f>
        <v>1.1904999999999999</v>
      </c>
      <c r="KD14" s="12">
        <v>4.7619999999999996</v>
      </c>
      <c r="KE14" s="14">
        <f>KD14/17.5</f>
        <v>0.2721142857142857</v>
      </c>
      <c r="KH14" s="11" t="s">
        <v>11</v>
      </c>
      <c r="KI14" s="12">
        <v>1.29</v>
      </c>
      <c r="KJ14" s="12">
        <f>KI14/4.5</f>
        <v>0.28666666666666668</v>
      </c>
      <c r="KK14" s="12"/>
      <c r="KL14" s="12">
        <f t="shared" ref="KL14:KL20" si="54">KK14/20</f>
        <v>0</v>
      </c>
      <c r="KM14" s="12">
        <v>14.311500000000001</v>
      </c>
      <c r="KN14" s="12">
        <f>KM14/30</f>
        <v>0.47705000000000003</v>
      </c>
      <c r="KO14" s="12"/>
      <c r="KP14" s="12">
        <f>KO14/9</f>
        <v>0</v>
      </c>
      <c r="KQ14" s="12"/>
      <c r="KR14" s="12">
        <f>KQ14/4</f>
        <v>0</v>
      </c>
      <c r="KS14" s="12"/>
      <c r="KT14" s="14">
        <f>KS14/17.5</f>
        <v>0</v>
      </c>
      <c r="KW14" s="11" t="s">
        <v>11</v>
      </c>
      <c r="KX14" s="12">
        <f t="shared" si="15"/>
        <v>11.678000000000001</v>
      </c>
      <c r="KY14" s="12">
        <f>KX14/4.5</f>
        <v>2.5951111111111111</v>
      </c>
      <c r="KZ14" s="12">
        <f t="shared" si="16"/>
        <v>4.798</v>
      </c>
      <c r="LA14" s="12">
        <f t="shared" ref="LA14:LA20" si="55">KZ14/20</f>
        <v>0.2399</v>
      </c>
      <c r="LB14" s="12">
        <f>KM14+JX14+JH14+IR14+IB14</f>
        <v>22.999500000000001</v>
      </c>
      <c r="LC14" s="12">
        <f>LB14/30</f>
        <v>0.76665000000000005</v>
      </c>
      <c r="LD14" s="12">
        <f t="shared" si="17"/>
        <v>2.6309999999999998</v>
      </c>
      <c r="LE14" s="12">
        <f>LD14/9</f>
        <v>0.29233333333333333</v>
      </c>
      <c r="LF14" s="12">
        <f t="shared" si="18"/>
        <v>5.6119999999999992</v>
      </c>
      <c r="LG14" s="12">
        <f>LF14/4</f>
        <v>1.4029999999999998</v>
      </c>
      <c r="LH14" s="12">
        <f t="shared" si="19"/>
        <v>5.6119999999999992</v>
      </c>
      <c r="LI14" s="14">
        <f>LH14/17.5</f>
        <v>0.32068571428571424</v>
      </c>
      <c r="LM14" s="11" t="s">
        <v>11</v>
      </c>
      <c r="LN14" s="12">
        <f t="shared" si="20"/>
        <v>83.849000000000004</v>
      </c>
      <c r="LO14" s="12">
        <f>LN14/4.5</f>
        <v>18.633111111111113</v>
      </c>
      <c r="LP14" s="12">
        <f t="shared" si="21"/>
        <v>42.137</v>
      </c>
      <c r="LQ14" s="12">
        <f t="shared" ref="LQ14:LQ20" si="56">LP14/20</f>
        <v>2.1068500000000001</v>
      </c>
      <c r="LR14" s="12">
        <f>LB14+HM14+DY14</f>
        <v>83.055000000000007</v>
      </c>
      <c r="LS14" s="12">
        <f>LR14/30</f>
        <v>2.7685000000000004</v>
      </c>
      <c r="LT14" s="12">
        <f t="shared" si="22"/>
        <v>67.775000000000006</v>
      </c>
      <c r="LU14" s="12">
        <f>LT14/9</f>
        <v>7.5305555555555559</v>
      </c>
      <c r="LV14" s="12">
        <f t="shared" si="23"/>
        <v>61.752000000000002</v>
      </c>
      <c r="LW14" s="12">
        <f>LV14/4</f>
        <v>15.438000000000001</v>
      </c>
      <c r="LX14" s="12">
        <f t="shared" si="24"/>
        <v>49.395499999999998</v>
      </c>
      <c r="LY14" s="14">
        <f>LX14/17.5</f>
        <v>2.8226</v>
      </c>
      <c r="MB14" s="11" t="s">
        <v>11</v>
      </c>
      <c r="MC14" s="12">
        <v>43.186</v>
      </c>
      <c r="MD14" s="12">
        <f>MC14/4.5</f>
        <v>9.5968888888888895</v>
      </c>
      <c r="ME14" s="12">
        <v>1.7310000000000001</v>
      </c>
      <c r="MF14" s="12">
        <f t="shared" ref="MF14:MF20" si="57">ME14/20</f>
        <v>8.6550000000000002E-2</v>
      </c>
      <c r="MG14" s="12">
        <v>40.176000000000002</v>
      </c>
      <c r="MH14" s="12">
        <f>MG14/30</f>
        <v>1.3392000000000002</v>
      </c>
      <c r="MI14" s="12">
        <v>15.856</v>
      </c>
      <c r="MJ14" s="12">
        <f>MI14/9</f>
        <v>1.7617777777777777</v>
      </c>
      <c r="MK14" s="12">
        <v>1.7310000000000001</v>
      </c>
      <c r="ML14" s="12">
        <f>MK14/4</f>
        <v>0.43275000000000002</v>
      </c>
      <c r="MM14" s="12">
        <v>1.7310000000000001</v>
      </c>
      <c r="MN14" s="14">
        <f>MM14/17.5</f>
        <v>9.8914285714285718E-2</v>
      </c>
      <c r="MR14" s="11" t="s">
        <v>11</v>
      </c>
      <c r="MS14" s="12">
        <v>0.59</v>
      </c>
      <c r="MT14" s="12">
        <f>MS14/4.5</f>
        <v>0.13111111111111109</v>
      </c>
      <c r="MU14" s="12">
        <v>9.4339999999999993</v>
      </c>
      <c r="MV14" s="12">
        <f t="shared" ref="MV14:MV20" si="58">MU14/20</f>
        <v>0.47169999999999995</v>
      </c>
      <c r="MW14" s="12"/>
      <c r="MX14" s="12">
        <f>MW14/30</f>
        <v>0</v>
      </c>
      <c r="MY14" s="12"/>
      <c r="MZ14" s="12">
        <f>MY14/9</f>
        <v>0</v>
      </c>
      <c r="NA14" s="12">
        <v>9.4339999999999993</v>
      </c>
      <c r="NB14" s="12">
        <f>NA14/4</f>
        <v>2.3584999999999998</v>
      </c>
      <c r="NC14" s="12">
        <v>10.381</v>
      </c>
      <c r="ND14" s="14">
        <f>NC14/17.5</f>
        <v>0.59320000000000006</v>
      </c>
      <c r="NH14" s="11" t="s">
        <v>11</v>
      </c>
      <c r="NI14" s="12">
        <v>5.8170000000000002</v>
      </c>
      <c r="NJ14" s="12">
        <f>NI14/4.5</f>
        <v>1.2926666666666666</v>
      </c>
      <c r="NK14" s="12">
        <v>12.585000000000001</v>
      </c>
      <c r="NL14" s="12">
        <f t="shared" ref="NL14:NL20" si="59">NK14/20</f>
        <v>0.62925000000000009</v>
      </c>
      <c r="NM14" s="12">
        <v>5.8760000000000003</v>
      </c>
      <c r="NN14" s="12">
        <f>NM14/30</f>
        <v>0.19586666666666669</v>
      </c>
      <c r="NO14" s="12">
        <v>5.8780000000000001</v>
      </c>
      <c r="NP14" s="12">
        <f>NO14/9</f>
        <v>0.65311111111111109</v>
      </c>
      <c r="NQ14" s="12">
        <v>28.719000000000001</v>
      </c>
      <c r="NR14" s="12">
        <f>NQ14/4</f>
        <v>7.1797500000000003</v>
      </c>
      <c r="NS14" s="12">
        <v>12.585000000000001</v>
      </c>
      <c r="NT14" s="14">
        <f>NS14/17.5</f>
        <v>0.71914285714285719</v>
      </c>
      <c r="NX14" s="11" t="s">
        <v>11</v>
      </c>
      <c r="NY14" s="12"/>
      <c r="NZ14" s="12">
        <f>NY14/4.5</f>
        <v>0</v>
      </c>
      <c r="OA14" s="12">
        <f>1.729+1.729</f>
        <v>3.4580000000000002</v>
      </c>
      <c r="OB14" s="12">
        <f t="shared" ref="OB14:OB20" si="60">OA14/20</f>
        <v>0.1729</v>
      </c>
      <c r="OC14" s="12">
        <v>1.7290000000000001</v>
      </c>
      <c r="OD14" s="12">
        <f>OC14/30</f>
        <v>5.7633333333333335E-2</v>
      </c>
      <c r="OE14" s="12"/>
      <c r="OF14" s="12">
        <f>OE14/9</f>
        <v>0</v>
      </c>
      <c r="OG14" s="12"/>
      <c r="OH14" s="12">
        <f>OG14/4</f>
        <v>0</v>
      </c>
      <c r="OI14" s="12">
        <f>1.729+1.729</f>
        <v>3.4580000000000002</v>
      </c>
      <c r="OJ14" s="14">
        <f>OI14/17.5</f>
        <v>0.1976</v>
      </c>
      <c r="OM14" s="11" t="s">
        <v>11</v>
      </c>
      <c r="ON14" s="12"/>
      <c r="OO14" s="12">
        <f>ON14/4.5</f>
        <v>0</v>
      </c>
      <c r="OP14" s="12"/>
      <c r="OQ14" s="12">
        <f t="shared" ref="OQ14:OQ20" si="61">OP14/20</f>
        <v>0</v>
      </c>
      <c r="OR14" s="12"/>
      <c r="OS14" s="12">
        <f>OR14/30</f>
        <v>0</v>
      </c>
      <c r="OT14" s="12"/>
      <c r="OU14" s="12">
        <f>OT14/9</f>
        <v>0</v>
      </c>
      <c r="OV14" s="12"/>
      <c r="OW14" s="12">
        <f>OV14/4</f>
        <v>0</v>
      </c>
      <c r="OX14" s="12"/>
      <c r="OY14" s="14">
        <f>OX14/17.5</f>
        <v>0</v>
      </c>
      <c r="PB14" s="11" t="s">
        <v>11</v>
      </c>
      <c r="PC14" s="12">
        <f t="shared" si="25"/>
        <v>49.593000000000004</v>
      </c>
      <c r="PD14" s="12">
        <f>PC14/4.5</f>
        <v>11.020666666666667</v>
      </c>
      <c r="PE14" s="12">
        <f t="shared" si="26"/>
        <v>27.207999999999998</v>
      </c>
      <c r="PF14" s="12">
        <f t="shared" ref="PF14:PF15" si="62">PE14/20</f>
        <v>1.3603999999999998</v>
      </c>
      <c r="PG14" s="12">
        <f>OR14+OC14+NM14+MW14+MG14</f>
        <v>47.781000000000006</v>
      </c>
      <c r="PH14" s="12">
        <f>PG14/30</f>
        <v>1.5927000000000002</v>
      </c>
      <c r="PI14" s="12">
        <f t="shared" si="27"/>
        <v>21.734000000000002</v>
      </c>
      <c r="PJ14" s="12">
        <f>PI14/9</f>
        <v>2.4148888888888891</v>
      </c>
      <c r="PK14" s="12">
        <f t="shared" si="28"/>
        <v>39.884</v>
      </c>
      <c r="PL14" s="12">
        <f>PK14/4</f>
        <v>9.9710000000000001</v>
      </c>
      <c r="PM14" s="12">
        <f t="shared" ref="PM14:PM20" si="63">OX14+OI14+NS14+NC14+MM14</f>
        <v>28.155000000000001</v>
      </c>
      <c r="PN14" s="14">
        <f>PM14/17.5</f>
        <v>1.608857142857143</v>
      </c>
      <c r="PR14" s="11" t="s">
        <v>11</v>
      </c>
      <c r="PS14" s="12">
        <f t="shared" si="29"/>
        <v>133.44200000000001</v>
      </c>
      <c r="PT14" s="12">
        <f>PS14/4.5</f>
        <v>29.65377777777778</v>
      </c>
      <c r="PU14" s="12">
        <f t="shared" si="30"/>
        <v>69.344999999999999</v>
      </c>
      <c r="PV14" s="12">
        <f t="shared" ref="PV14:PV20" si="64">PU14/20</f>
        <v>3.4672499999999999</v>
      </c>
      <c r="PW14" s="12">
        <f>PG14+LR14+ID14</f>
        <v>130.83600000000001</v>
      </c>
      <c r="PX14" s="12">
        <f>PW14/30</f>
        <v>4.3612000000000002</v>
      </c>
      <c r="PY14" s="12">
        <f t="shared" si="31"/>
        <v>89.509000000000015</v>
      </c>
      <c r="PZ14" s="12">
        <f>PY14/9</f>
        <v>9.9454444444444459</v>
      </c>
      <c r="QA14" s="12">
        <f t="shared" si="32"/>
        <v>101.636</v>
      </c>
      <c r="QB14" s="12">
        <f>QA14/4</f>
        <v>25.408999999999999</v>
      </c>
      <c r="QC14" s="12">
        <f t="shared" si="33"/>
        <v>77.5505</v>
      </c>
      <c r="QD14" s="14">
        <f>QC14/17.5</f>
        <v>4.431457142857143</v>
      </c>
    </row>
    <row r="15" spans="1:446" x14ac:dyDescent="0.25">
      <c r="A15" s="13" t="s">
        <v>12</v>
      </c>
      <c r="B15" s="51">
        <f t="shared" si="0"/>
        <v>0.55714285714285716</v>
      </c>
      <c r="C15" s="12">
        <v>0.13333333333333333</v>
      </c>
      <c r="D15" s="12"/>
      <c r="E15" s="12">
        <v>3.3333333333333333E-2</v>
      </c>
      <c r="F15" s="12"/>
      <c r="G15" s="13"/>
      <c r="H15" s="12">
        <v>8.3333333333333329E-2</v>
      </c>
      <c r="I15" s="12">
        <v>0.25</v>
      </c>
      <c r="J15" s="12">
        <v>5.7142857142857141E-2</v>
      </c>
      <c r="K15" s="40">
        <f>+B15/$B$16</f>
        <v>1.1758793969849246</v>
      </c>
      <c r="O15" s="11" t="s">
        <v>12</v>
      </c>
      <c r="P15" s="12"/>
      <c r="Q15" s="12">
        <f>P15/7.5</f>
        <v>0</v>
      </c>
      <c r="R15" s="12"/>
      <c r="S15" s="12">
        <f t="shared" si="34"/>
        <v>0</v>
      </c>
      <c r="T15" s="12"/>
      <c r="U15" s="12"/>
      <c r="V15" s="12"/>
      <c r="W15" s="12">
        <f>V15/12</f>
        <v>0</v>
      </c>
      <c r="X15" s="12">
        <v>8.5370000000000008</v>
      </c>
      <c r="Y15" s="12">
        <f>X15/3.5</f>
        <v>2.4391428571428575</v>
      </c>
      <c r="Z15" s="12"/>
      <c r="AA15" s="14">
        <f>Z15/17.5</f>
        <v>0</v>
      </c>
      <c r="AF15" s="11" t="s">
        <v>12</v>
      </c>
      <c r="AG15" s="12">
        <v>48.95</v>
      </c>
      <c r="AH15" s="12">
        <f>AG15/7.5</f>
        <v>6.5266666666666673</v>
      </c>
      <c r="AI15" s="12">
        <v>48.95</v>
      </c>
      <c r="AJ15" s="12">
        <f t="shared" si="35"/>
        <v>2.4475000000000002</v>
      </c>
      <c r="AK15" s="12"/>
      <c r="AL15" s="12"/>
      <c r="AM15" s="12"/>
      <c r="AN15" s="12">
        <f>AM15/12</f>
        <v>0</v>
      </c>
      <c r="AO15" s="12"/>
      <c r="AP15" s="12">
        <f>AO15/3.5</f>
        <v>0</v>
      </c>
      <c r="AQ15" s="12"/>
      <c r="AR15" s="14">
        <f>AQ15/17.5</f>
        <v>0</v>
      </c>
      <c r="AV15" s="11" t="s">
        <v>12</v>
      </c>
      <c r="AW15" s="12">
        <v>36.957000000000001</v>
      </c>
      <c r="AX15" s="12">
        <f>AW15/7.5</f>
        <v>4.9276</v>
      </c>
      <c r="AY15" s="12"/>
      <c r="AZ15" s="12">
        <f t="shared" si="36"/>
        <v>0</v>
      </c>
      <c r="BA15" s="12"/>
      <c r="BB15" s="12"/>
      <c r="BC15" s="12">
        <v>13.451000000000001</v>
      </c>
      <c r="BD15" s="12">
        <f>BC15/12</f>
        <v>1.1209166666666668</v>
      </c>
      <c r="BE15" s="12">
        <v>35.5</v>
      </c>
      <c r="BF15" s="12">
        <f>BE15/3.5</f>
        <v>10.142857142857142</v>
      </c>
      <c r="BG15" s="12">
        <v>35.5</v>
      </c>
      <c r="BH15" s="14">
        <f>BG15/17.5</f>
        <v>2.0285714285714285</v>
      </c>
      <c r="BL15" s="11" t="s">
        <v>12</v>
      </c>
      <c r="BM15" s="12"/>
      <c r="BN15" s="12">
        <f>BM15/7.5</f>
        <v>0</v>
      </c>
      <c r="BO15" s="12">
        <f>4.0575+4.0575</f>
        <v>8.1150000000000002</v>
      </c>
      <c r="BP15" s="12">
        <f t="shared" si="37"/>
        <v>0.40575</v>
      </c>
      <c r="BQ15" s="12"/>
      <c r="BR15" s="12"/>
      <c r="BS15" s="12">
        <v>83.629000000000005</v>
      </c>
      <c r="BT15" s="12">
        <f>BS15/12</f>
        <v>6.9690833333333337</v>
      </c>
      <c r="BU15" s="12"/>
      <c r="BV15" s="12">
        <f>BU15/3.5</f>
        <v>0</v>
      </c>
      <c r="BW15" s="12">
        <v>13.45</v>
      </c>
      <c r="BX15" s="14">
        <f>BW15/17.5</f>
        <v>0.76857142857142857</v>
      </c>
      <c r="CB15" s="11" t="s">
        <v>12</v>
      </c>
      <c r="CC15" s="12"/>
      <c r="CD15" s="12">
        <f>CC15/7.5</f>
        <v>0</v>
      </c>
      <c r="CE15" s="12"/>
      <c r="CF15" s="12">
        <f t="shared" si="38"/>
        <v>0</v>
      </c>
      <c r="CG15" s="12"/>
      <c r="CH15" s="12"/>
      <c r="CI15" s="12"/>
      <c r="CJ15" s="12">
        <f>CI15/12</f>
        <v>0</v>
      </c>
      <c r="CK15" s="12"/>
      <c r="CL15" s="12">
        <f>CK15/3.5</f>
        <v>0</v>
      </c>
      <c r="CM15" s="12">
        <f>14.0275+14.0275</f>
        <v>28.055</v>
      </c>
      <c r="CN15" s="14">
        <f>CM15/17.5</f>
        <v>1.6031428571428572</v>
      </c>
      <c r="CQ15" s="11" t="s">
        <v>12</v>
      </c>
      <c r="CR15" s="12"/>
      <c r="CS15" s="12">
        <f>CR15/7.5</f>
        <v>0</v>
      </c>
      <c r="CT15" s="12"/>
      <c r="CU15" s="12">
        <f t="shared" si="39"/>
        <v>0</v>
      </c>
      <c r="CV15" s="12"/>
      <c r="CW15" s="12"/>
      <c r="CX15" s="12"/>
      <c r="CY15" s="12">
        <f>CX15/12</f>
        <v>0</v>
      </c>
      <c r="CZ15" s="12"/>
      <c r="DA15" s="12">
        <f>CZ15/3.5</f>
        <v>0</v>
      </c>
      <c r="DB15" s="12"/>
      <c r="DC15" s="14">
        <f>DB15/17.5</f>
        <v>0</v>
      </c>
      <c r="DF15" s="11" t="s">
        <v>12</v>
      </c>
      <c r="DG15" s="12">
        <f t="shared" si="1"/>
        <v>85.907000000000011</v>
      </c>
      <c r="DH15" s="12">
        <f>DG15/7.5</f>
        <v>11.454266666666667</v>
      </c>
      <c r="DI15" s="12">
        <f t="shared" si="2"/>
        <v>57.065000000000005</v>
      </c>
      <c r="DJ15" s="12">
        <f t="shared" si="40"/>
        <v>2.8532500000000001</v>
      </c>
      <c r="DK15" s="12"/>
      <c r="DL15" s="12"/>
      <c r="DM15" s="12">
        <f t="shared" si="3"/>
        <v>97.080000000000013</v>
      </c>
      <c r="DN15" s="12">
        <f>DM15/12</f>
        <v>8.0900000000000016</v>
      </c>
      <c r="DO15" s="12">
        <f t="shared" si="4"/>
        <v>35.5</v>
      </c>
      <c r="DP15" s="12">
        <f>DO15/3.5</f>
        <v>10.142857142857142</v>
      </c>
      <c r="DQ15" s="12">
        <f t="shared" si="5"/>
        <v>77.004999999999995</v>
      </c>
      <c r="DR15" s="14">
        <f>DQ15/17.5</f>
        <v>4.4002857142857144</v>
      </c>
      <c r="DU15" s="11" t="s">
        <v>12</v>
      </c>
      <c r="DV15" s="12">
        <v>60.006</v>
      </c>
      <c r="DW15" s="12">
        <f>DV15/7.5</f>
        <v>8.0007999999999999</v>
      </c>
      <c r="DX15" s="12">
        <v>42.8065</v>
      </c>
      <c r="DY15" s="12">
        <f t="shared" si="41"/>
        <v>2.1403249999999998</v>
      </c>
      <c r="DZ15" s="12"/>
      <c r="EA15" s="12"/>
      <c r="EB15" s="12"/>
      <c r="EC15" s="12">
        <f>EB15/12</f>
        <v>0</v>
      </c>
      <c r="ED15" s="12"/>
      <c r="EE15" s="12">
        <f>ED15/3.5</f>
        <v>0</v>
      </c>
      <c r="EF15" s="12"/>
      <c r="EG15" s="14">
        <f>EF15/17.5</f>
        <v>0</v>
      </c>
      <c r="EJ15" s="11" t="s">
        <v>12</v>
      </c>
      <c r="EK15" s="12">
        <v>39.36</v>
      </c>
      <c r="EL15" s="12">
        <f>EK15/7.5</f>
        <v>5.2480000000000002</v>
      </c>
      <c r="EM15" s="12">
        <v>39.36</v>
      </c>
      <c r="EN15" s="12">
        <f t="shared" si="42"/>
        <v>1.968</v>
      </c>
      <c r="EO15" s="12"/>
      <c r="EP15" s="12"/>
      <c r="EQ15" s="12"/>
      <c r="ER15" s="12">
        <f>EQ15/12</f>
        <v>0</v>
      </c>
      <c r="ES15" s="12">
        <v>14.491</v>
      </c>
      <c r="ET15" s="12">
        <f>ES15/3.5</f>
        <v>4.1402857142857146</v>
      </c>
      <c r="EU15" s="12"/>
      <c r="EV15" s="14">
        <f>EU15/17.5</f>
        <v>0</v>
      </c>
      <c r="EY15" s="11" t="s">
        <v>12</v>
      </c>
      <c r="EZ15" s="12">
        <v>3.0760000000000001</v>
      </c>
      <c r="FA15" s="12">
        <f>EZ15/7.5</f>
        <v>0.41013333333333335</v>
      </c>
      <c r="FB15" s="12">
        <v>33.357500000000002</v>
      </c>
      <c r="FC15" s="12">
        <f t="shared" si="43"/>
        <v>1.667875</v>
      </c>
      <c r="FD15" s="12"/>
      <c r="FE15" s="12"/>
      <c r="FF15" s="12"/>
      <c r="FG15" s="12">
        <f>FF15/12</f>
        <v>0</v>
      </c>
      <c r="FH15" s="12">
        <v>28.670999999999999</v>
      </c>
      <c r="FI15" s="12">
        <f>FH15/3.5</f>
        <v>8.1917142857142853</v>
      </c>
      <c r="FJ15" s="12">
        <v>24.396999999999998</v>
      </c>
      <c r="FK15" s="14">
        <f>FJ15/17.5</f>
        <v>1.3941142857142856</v>
      </c>
      <c r="FN15" s="11" t="s">
        <v>12</v>
      </c>
      <c r="FO15" s="12"/>
      <c r="FP15" s="12">
        <f>FO15/7.5</f>
        <v>0</v>
      </c>
      <c r="FQ15" s="12"/>
      <c r="FR15" s="12">
        <f t="shared" si="44"/>
        <v>0</v>
      </c>
      <c r="FS15" s="12"/>
      <c r="FT15" s="12"/>
      <c r="FU15" s="12"/>
      <c r="FV15" s="12">
        <f>FU15/12</f>
        <v>0</v>
      </c>
      <c r="FW15" s="12">
        <v>46.456000000000003</v>
      </c>
      <c r="FX15" s="12">
        <f>FW15/3.5</f>
        <v>13.273142857142858</v>
      </c>
      <c r="FY15" s="12">
        <v>14.18</v>
      </c>
      <c r="FZ15" s="14">
        <f>FY15/17.5</f>
        <v>0.81028571428571428</v>
      </c>
      <c r="GC15" s="11" t="s">
        <v>12</v>
      </c>
      <c r="GD15" s="12">
        <v>12.75</v>
      </c>
      <c r="GE15" s="12">
        <f>GD15/7.5</f>
        <v>1.7</v>
      </c>
      <c r="GF15" s="12"/>
      <c r="GG15" s="12">
        <f t="shared" si="45"/>
        <v>0</v>
      </c>
      <c r="GH15" s="12"/>
      <c r="GI15" s="12"/>
      <c r="GJ15" s="12"/>
      <c r="GK15" s="12">
        <f>GJ15/12</f>
        <v>0</v>
      </c>
      <c r="GL15" s="12"/>
      <c r="GM15" s="12">
        <f>GL15/3.5</f>
        <v>0</v>
      </c>
      <c r="GN15" s="12"/>
      <c r="GO15" s="14">
        <f>GN15/17.5</f>
        <v>0</v>
      </c>
      <c r="GR15" s="11" t="s">
        <v>12</v>
      </c>
      <c r="GS15" s="12">
        <f t="shared" si="6"/>
        <v>115.19200000000001</v>
      </c>
      <c r="GT15" s="12">
        <f>GS15/7.5</f>
        <v>15.358933333333335</v>
      </c>
      <c r="GU15" s="12">
        <f t="shared" si="7"/>
        <v>115.524</v>
      </c>
      <c r="GV15" s="12">
        <f t="shared" si="46"/>
        <v>5.7762000000000002</v>
      </c>
      <c r="GW15" s="12"/>
      <c r="GX15" s="12"/>
      <c r="GY15" s="12">
        <f t="shared" si="8"/>
        <v>0</v>
      </c>
      <c r="GZ15" s="12">
        <f>GY15/12</f>
        <v>0</v>
      </c>
      <c r="HA15" s="12">
        <f t="shared" si="9"/>
        <v>89.618000000000009</v>
      </c>
      <c r="HB15" s="12">
        <f>HA15/3.5</f>
        <v>25.605142857142859</v>
      </c>
      <c r="HC15" s="12">
        <f t="shared" si="10"/>
        <v>36.862714285714283</v>
      </c>
      <c r="HD15" s="14">
        <f>HC15/17.5</f>
        <v>2.1064408163265305</v>
      </c>
      <c r="HH15" s="11" t="s">
        <v>12</v>
      </c>
      <c r="HI15" s="12">
        <f t="shared" si="47"/>
        <v>201.09900000000002</v>
      </c>
      <c r="HJ15" s="12">
        <f>HI15/7.5</f>
        <v>26.813200000000002</v>
      </c>
      <c r="HK15" s="12">
        <f t="shared" si="11"/>
        <v>172.589</v>
      </c>
      <c r="HL15" s="12">
        <f t="shared" si="48"/>
        <v>8.6294500000000003</v>
      </c>
      <c r="HM15" s="12"/>
      <c r="HN15" s="12"/>
      <c r="HO15" s="12">
        <f t="shared" si="12"/>
        <v>97.080000000000013</v>
      </c>
      <c r="HP15" s="12">
        <f>HO15/12</f>
        <v>8.0900000000000016</v>
      </c>
      <c r="HQ15" s="12">
        <f t="shared" si="13"/>
        <v>133.655</v>
      </c>
      <c r="HR15" s="12">
        <f>HQ15/3.5</f>
        <v>38.187142857142859</v>
      </c>
      <c r="HS15" s="12">
        <f t="shared" si="14"/>
        <v>113.86771428571427</v>
      </c>
      <c r="HT15" s="14">
        <f>HS15/17.5</f>
        <v>6.5067265306122444</v>
      </c>
      <c r="HW15" s="11" t="s">
        <v>12</v>
      </c>
      <c r="HX15" s="12">
        <v>21.128</v>
      </c>
      <c r="HY15" s="12">
        <f>HX15/7.5</f>
        <v>2.8170666666666668</v>
      </c>
      <c r="HZ15" s="12">
        <v>16.458500000000001</v>
      </c>
      <c r="IA15" s="12">
        <f t="shared" si="50"/>
        <v>0.82292500000000002</v>
      </c>
      <c r="IB15" s="12"/>
      <c r="IC15" s="12"/>
      <c r="ID15" s="12"/>
      <c r="IE15" s="12">
        <f>ID15/12</f>
        <v>0</v>
      </c>
      <c r="IF15" s="12"/>
      <c r="IG15" s="12">
        <f>IF15/3.5</f>
        <v>0</v>
      </c>
      <c r="IH15" s="12"/>
      <c r="II15" s="14">
        <f>IH15/17.5</f>
        <v>0</v>
      </c>
      <c r="IM15" s="11" t="s">
        <v>12</v>
      </c>
      <c r="IN15" s="12"/>
      <c r="IO15" s="12">
        <f>IN15/7.5</f>
        <v>0</v>
      </c>
      <c r="IP15" s="12"/>
      <c r="IQ15" s="12">
        <f t="shared" si="51"/>
        <v>0</v>
      </c>
      <c r="IR15" s="12"/>
      <c r="IS15" s="12"/>
      <c r="IT15" s="12"/>
      <c r="IU15" s="12">
        <f>IT15/12</f>
        <v>0</v>
      </c>
      <c r="IV15" s="12">
        <v>5.9720000000000004</v>
      </c>
      <c r="IW15" s="12">
        <f>IV15/3.5</f>
        <v>1.7062857142857144</v>
      </c>
      <c r="IX15" s="12">
        <v>5.9720000000000004</v>
      </c>
      <c r="IY15" s="14">
        <f>IX15/17.5</f>
        <v>0.34125714285714287</v>
      </c>
      <c r="JC15" s="11" t="s">
        <v>12</v>
      </c>
      <c r="JD15" s="12">
        <v>61.286000000000001</v>
      </c>
      <c r="JE15" s="12">
        <f>JD15/7.5</f>
        <v>8.1714666666666673</v>
      </c>
      <c r="JF15" s="12">
        <v>35.581000000000003</v>
      </c>
      <c r="JG15" s="12">
        <f t="shared" si="52"/>
        <v>1.7790500000000002</v>
      </c>
      <c r="JH15" s="12"/>
      <c r="JI15" s="12"/>
      <c r="JJ15" s="12"/>
      <c r="JK15" s="12">
        <f>JJ15/12</f>
        <v>0</v>
      </c>
      <c r="JL15" s="12"/>
      <c r="JM15" s="12">
        <f>JL15/3.5</f>
        <v>0</v>
      </c>
      <c r="JN15" s="12"/>
      <c r="JO15" s="14">
        <f>JN15/17.5</f>
        <v>0</v>
      </c>
      <c r="JS15" s="11" t="s">
        <v>12</v>
      </c>
      <c r="JT15" s="12"/>
      <c r="JU15" s="12">
        <f>JT15/7.5</f>
        <v>0</v>
      </c>
      <c r="JV15" s="12"/>
      <c r="JW15" s="12">
        <f t="shared" si="53"/>
        <v>0</v>
      </c>
      <c r="JX15" s="12"/>
      <c r="JY15" s="12"/>
      <c r="JZ15" s="12"/>
      <c r="KA15" s="12">
        <f>JZ15/12</f>
        <v>0</v>
      </c>
      <c r="KB15" s="12">
        <v>35.323</v>
      </c>
      <c r="KC15" s="12">
        <f>KB15/3.5</f>
        <v>10.092285714285714</v>
      </c>
      <c r="KD15" s="12">
        <v>52.14</v>
      </c>
      <c r="KE15" s="14">
        <f>KD15/17.5</f>
        <v>2.9794285714285715</v>
      </c>
      <c r="KH15" s="11" t="s">
        <v>12</v>
      </c>
      <c r="KI15" s="12"/>
      <c r="KJ15" s="12">
        <f>KI15/7.5</f>
        <v>0</v>
      </c>
      <c r="KK15" s="12"/>
      <c r="KL15" s="12">
        <f t="shared" si="54"/>
        <v>0</v>
      </c>
      <c r="KM15" s="12"/>
      <c r="KN15" s="12"/>
      <c r="KO15" s="12"/>
      <c r="KP15" s="12">
        <f>KO15/12</f>
        <v>0</v>
      </c>
      <c r="KQ15" s="12"/>
      <c r="KR15" s="12">
        <f>KQ15/3.5</f>
        <v>0</v>
      </c>
      <c r="KS15" s="12"/>
      <c r="KT15" s="14">
        <f>KS15/17.5</f>
        <v>0</v>
      </c>
      <c r="KW15" s="11" t="s">
        <v>12</v>
      </c>
      <c r="KX15" s="12">
        <f t="shared" si="15"/>
        <v>82.414000000000001</v>
      </c>
      <c r="KY15" s="12">
        <f>KX15/7.5</f>
        <v>10.988533333333333</v>
      </c>
      <c r="KZ15" s="12">
        <f t="shared" si="16"/>
        <v>52.039500000000004</v>
      </c>
      <c r="LA15" s="12">
        <f t="shared" si="55"/>
        <v>2.6019750000000004</v>
      </c>
      <c r="LB15" s="12"/>
      <c r="LC15" s="12"/>
      <c r="LD15" s="12">
        <f t="shared" si="17"/>
        <v>0</v>
      </c>
      <c r="LE15" s="12">
        <f>LD15/12</f>
        <v>0</v>
      </c>
      <c r="LF15" s="12">
        <f t="shared" si="18"/>
        <v>41.295000000000002</v>
      </c>
      <c r="LG15" s="12">
        <f>LF15/3.5</f>
        <v>11.79857142857143</v>
      </c>
      <c r="LH15" s="12">
        <f t="shared" si="19"/>
        <v>58.112000000000002</v>
      </c>
      <c r="LI15" s="14">
        <f>LH15/17.5</f>
        <v>3.3206857142857142</v>
      </c>
      <c r="LM15" s="11" t="s">
        <v>12</v>
      </c>
      <c r="LN15" s="12">
        <f t="shared" si="20"/>
        <v>283.51300000000003</v>
      </c>
      <c r="LO15" s="12">
        <f>LN15/7.5</f>
        <v>37.801733333333338</v>
      </c>
      <c r="LP15" s="12">
        <f t="shared" si="21"/>
        <v>224.6285</v>
      </c>
      <c r="LQ15" s="12">
        <f t="shared" si="56"/>
        <v>11.231425</v>
      </c>
      <c r="LR15" s="12"/>
      <c r="LS15" s="12"/>
      <c r="LT15" s="12">
        <f t="shared" si="22"/>
        <v>97.080000000000013</v>
      </c>
      <c r="LU15" s="12">
        <f>LT15/12</f>
        <v>8.0900000000000016</v>
      </c>
      <c r="LV15" s="12">
        <f>LF15+HQ15</f>
        <v>174.95</v>
      </c>
      <c r="LW15" s="12">
        <f>LV15/3.5</f>
        <v>49.98571428571428</v>
      </c>
      <c r="LX15" s="12">
        <f t="shared" si="24"/>
        <v>171.97971428571427</v>
      </c>
      <c r="LY15" s="14">
        <f>LX15/17.5</f>
        <v>9.8274122448979586</v>
      </c>
      <c r="MB15" s="11" t="s">
        <v>12</v>
      </c>
      <c r="MC15" s="12"/>
      <c r="MD15" s="12">
        <f>MC15/7.5</f>
        <v>0</v>
      </c>
      <c r="ME15" s="12"/>
      <c r="MF15" s="12">
        <f t="shared" si="57"/>
        <v>0</v>
      </c>
      <c r="MG15" s="12"/>
      <c r="MH15" s="12"/>
      <c r="MI15" s="12"/>
      <c r="MJ15" s="12">
        <f>MI15/12</f>
        <v>0</v>
      </c>
      <c r="MK15" s="12"/>
      <c r="ML15" s="12">
        <f>MK15/3.5</f>
        <v>0</v>
      </c>
      <c r="MM15" s="12"/>
      <c r="MN15" s="14">
        <f>MM15/17.5</f>
        <v>0</v>
      </c>
      <c r="MR15" s="11" t="s">
        <v>12</v>
      </c>
      <c r="MS15" s="12"/>
      <c r="MT15" s="12">
        <f>MS15/7.5</f>
        <v>0</v>
      </c>
      <c r="MU15" s="12">
        <v>89.837999999999994</v>
      </c>
      <c r="MV15" s="12">
        <f t="shared" si="58"/>
        <v>4.4918999999999993</v>
      </c>
      <c r="MW15" s="12"/>
      <c r="MX15" s="12"/>
      <c r="MY15" s="12">
        <v>59.838000000000001</v>
      </c>
      <c r="MZ15" s="12">
        <f>MY15/12</f>
        <v>4.9865000000000004</v>
      </c>
      <c r="NA15" s="12"/>
      <c r="NB15" s="12">
        <f>NA15/3.5</f>
        <v>0</v>
      </c>
      <c r="NC15" s="12"/>
      <c r="ND15" s="14">
        <f>NC15/17.5</f>
        <v>0</v>
      </c>
      <c r="NH15" s="11" t="s">
        <v>12</v>
      </c>
      <c r="NI15" s="12">
        <v>6.3659999999999997</v>
      </c>
      <c r="NJ15" s="12">
        <f>NI15/7.5</f>
        <v>0.8488</v>
      </c>
      <c r="NK15" s="12">
        <v>6.3650000000000002</v>
      </c>
      <c r="NL15" s="12">
        <f t="shared" si="59"/>
        <v>0.31825000000000003</v>
      </c>
      <c r="NM15" s="12"/>
      <c r="NN15" s="12"/>
      <c r="NO15" s="12">
        <v>35.75</v>
      </c>
      <c r="NP15" s="12">
        <f>NO15/12</f>
        <v>2.9791666666666665</v>
      </c>
      <c r="NQ15" s="12"/>
      <c r="NR15" s="12">
        <f>NQ15/3.5</f>
        <v>0</v>
      </c>
      <c r="NS15" s="12">
        <v>4.33</v>
      </c>
      <c r="NT15" s="14">
        <f>NS15/17.5</f>
        <v>0.24742857142857144</v>
      </c>
      <c r="NX15" s="11" t="s">
        <v>12</v>
      </c>
      <c r="NY15" s="12">
        <v>42.939</v>
      </c>
      <c r="NZ15" s="12">
        <f>NY15/7.5</f>
        <v>5.7252000000000001</v>
      </c>
      <c r="OA15" s="12">
        <v>42.939</v>
      </c>
      <c r="OB15" s="12">
        <f t="shared" si="60"/>
        <v>2.1469499999999999</v>
      </c>
      <c r="OC15" s="12"/>
      <c r="OD15" s="12"/>
      <c r="OE15" s="12">
        <v>12.917999999999999</v>
      </c>
      <c r="OF15" s="12">
        <f>OE15/12</f>
        <v>1.0765</v>
      </c>
      <c r="OG15" s="12"/>
      <c r="OH15" s="12">
        <f>OG15/3.5</f>
        <v>0</v>
      </c>
      <c r="OI15" s="12">
        <f>3.757+3.757</f>
        <v>7.5140000000000002</v>
      </c>
      <c r="OJ15" s="14">
        <f>OI15/17.5</f>
        <v>0.42937142857142857</v>
      </c>
      <c r="OM15" s="11" t="s">
        <v>12</v>
      </c>
      <c r="ON15" s="12">
        <v>0.23699999999999999</v>
      </c>
      <c r="OO15" s="12">
        <f>ON15/7.5</f>
        <v>3.1599999999999996E-2</v>
      </c>
      <c r="OP15" s="12">
        <v>1.998</v>
      </c>
      <c r="OQ15" s="12">
        <f t="shared" si="61"/>
        <v>9.9900000000000003E-2</v>
      </c>
      <c r="OR15" s="12"/>
      <c r="OS15" s="12"/>
      <c r="OT15" s="12"/>
      <c r="OU15" s="12">
        <f>OT15/12</f>
        <v>0</v>
      </c>
      <c r="OV15" s="12"/>
      <c r="OW15" s="12">
        <f>OV15/3.5</f>
        <v>0</v>
      </c>
      <c r="OX15" s="12"/>
      <c r="OY15" s="14">
        <f>OX15/17.5</f>
        <v>0</v>
      </c>
      <c r="PB15" s="11" t="s">
        <v>12</v>
      </c>
      <c r="PC15" s="12">
        <f t="shared" si="25"/>
        <v>49.542000000000002</v>
      </c>
      <c r="PD15" s="12">
        <f>PC15/7.5</f>
        <v>6.6055999999999999</v>
      </c>
      <c r="PE15" s="12">
        <f t="shared" si="26"/>
        <v>141.13999999999999</v>
      </c>
      <c r="PF15" s="12">
        <f t="shared" si="62"/>
        <v>7.0569999999999995</v>
      </c>
      <c r="PG15" s="12"/>
      <c r="PH15" s="12"/>
      <c r="PI15" s="12">
        <f t="shared" si="27"/>
        <v>108.506</v>
      </c>
      <c r="PJ15" s="12">
        <f>PI15/12</f>
        <v>9.0421666666666667</v>
      </c>
      <c r="PK15" s="12">
        <f t="shared" si="28"/>
        <v>0</v>
      </c>
      <c r="PL15" s="12">
        <f>PK15/3.5</f>
        <v>0</v>
      </c>
      <c r="PM15" s="12">
        <f t="shared" si="63"/>
        <v>11.844000000000001</v>
      </c>
      <c r="PN15" s="14">
        <f>PM15/17.5</f>
        <v>0.67680000000000007</v>
      </c>
      <c r="PR15" s="11" t="s">
        <v>12</v>
      </c>
      <c r="PS15" s="12">
        <f t="shared" si="29"/>
        <v>333.05500000000006</v>
      </c>
      <c r="PT15" s="12">
        <f>PS15/7.5</f>
        <v>44.407333333333341</v>
      </c>
      <c r="PU15" s="12">
        <f t="shared" si="30"/>
        <v>365.76850000000002</v>
      </c>
      <c r="PV15" s="12">
        <f t="shared" si="64"/>
        <v>18.288425</v>
      </c>
      <c r="PW15" s="12"/>
      <c r="PX15" s="12"/>
      <c r="PY15" s="12">
        <f t="shared" si="31"/>
        <v>205.58600000000001</v>
      </c>
      <c r="PZ15" s="12">
        <f>PY15/12</f>
        <v>17.132166666666667</v>
      </c>
      <c r="QA15" s="12">
        <f>PK15+LV15</f>
        <v>174.95</v>
      </c>
      <c r="QB15" s="12">
        <f>QA15/3.5</f>
        <v>49.98571428571428</v>
      </c>
      <c r="QC15" s="12">
        <f t="shared" si="33"/>
        <v>183.82371428571426</v>
      </c>
      <c r="QD15" s="14">
        <f>QC15/17.5</f>
        <v>10.504212244897957</v>
      </c>
    </row>
    <row r="16" spans="1:446" x14ac:dyDescent="0.25">
      <c r="A16" s="13" t="s">
        <v>13</v>
      </c>
      <c r="B16" s="51">
        <f t="shared" si="0"/>
        <v>0.47380952380952379</v>
      </c>
      <c r="C16" s="12">
        <v>0.13333333333333333</v>
      </c>
      <c r="D16" s="12"/>
      <c r="E16" s="12">
        <v>3.3333333333333333E-2</v>
      </c>
      <c r="F16" s="12"/>
      <c r="G16" s="13"/>
      <c r="H16" s="12">
        <v>8.3333333333333329E-2</v>
      </c>
      <c r="I16" s="12">
        <v>0.16666666666666666</v>
      </c>
      <c r="J16" s="52">
        <v>5.7142857142857141E-2</v>
      </c>
      <c r="K16" s="53">
        <v>1</v>
      </c>
      <c r="O16" s="11" t="s">
        <v>13</v>
      </c>
      <c r="P16" s="12"/>
      <c r="Q16" s="12">
        <f>P16/7.5</f>
        <v>0</v>
      </c>
      <c r="R16" s="12"/>
      <c r="S16" s="12">
        <f t="shared" si="34"/>
        <v>0</v>
      </c>
      <c r="T16" s="12"/>
      <c r="U16" s="12"/>
      <c r="V16" s="12"/>
      <c r="W16" s="12">
        <f>V16/12</f>
        <v>0</v>
      </c>
      <c r="X16" s="12">
        <v>31.643999999999998</v>
      </c>
      <c r="Y16" s="12">
        <f>X16/6</f>
        <v>5.274</v>
      </c>
      <c r="Z16" s="12"/>
      <c r="AA16" s="14">
        <f t="shared" ref="AA16" si="65">Z16/17.5</f>
        <v>0</v>
      </c>
      <c r="AF16" s="11" t="s">
        <v>13</v>
      </c>
      <c r="AG16" s="12"/>
      <c r="AH16" s="12">
        <f>AG16/7.5</f>
        <v>0</v>
      </c>
      <c r="AI16" s="12">
        <v>14.984</v>
      </c>
      <c r="AJ16" s="12">
        <f t="shared" si="35"/>
        <v>0.74919999999999998</v>
      </c>
      <c r="AK16" s="12"/>
      <c r="AL16" s="12"/>
      <c r="AM16" s="12">
        <v>44.213999999999999</v>
      </c>
      <c r="AN16" s="12">
        <f>AM16/12</f>
        <v>3.6844999999999999</v>
      </c>
      <c r="AO16" s="12">
        <v>18.472999999999999</v>
      </c>
      <c r="AP16" s="12">
        <f>AO16/6</f>
        <v>3.0788333333333333</v>
      </c>
      <c r="AQ16" s="12">
        <v>9.2364999999999995</v>
      </c>
      <c r="AR16" s="14">
        <f t="shared" ref="AR16" si="66">AQ16/17.5</f>
        <v>0.52779999999999994</v>
      </c>
      <c r="AV16" s="11" t="s">
        <v>13</v>
      </c>
      <c r="AW16" s="12"/>
      <c r="AX16" s="12">
        <f>AW16/7.5</f>
        <v>0</v>
      </c>
      <c r="AY16" s="12">
        <v>43.984000000000002</v>
      </c>
      <c r="AZ16" s="12">
        <f t="shared" si="36"/>
        <v>2.1992000000000003</v>
      </c>
      <c r="BA16" s="12"/>
      <c r="BB16" s="12"/>
      <c r="BC16" s="12"/>
      <c r="BD16" s="12">
        <f>BC16/12</f>
        <v>0</v>
      </c>
      <c r="BE16" s="12"/>
      <c r="BF16" s="12">
        <f>BE16/6</f>
        <v>0</v>
      </c>
      <c r="BG16" s="12">
        <v>14.946</v>
      </c>
      <c r="BH16" s="14">
        <f t="shared" ref="BH16" si="67">BG16/17.5</f>
        <v>0.85405714285714285</v>
      </c>
      <c r="BL16" s="11" t="s">
        <v>13</v>
      </c>
      <c r="BM16" s="12"/>
      <c r="BN16" s="12">
        <f>BM16/7.5</f>
        <v>0</v>
      </c>
      <c r="BO16" s="12">
        <f>11.3235+11.3235</f>
        <v>22.646999999999998</v>
      </c>
      <c r="BP16" s="12">
        <f t="shared" si="37"/>
        <v>1.13235</v>
      </c>
      <c r="BQ16" s="12"/>
      <c r="BR16" s="12"/>
      <c r="BS16" s="12">
        <v>13.896000000000001</v>
      </c>
      <c r="BT16" s="12">
        <f>BS16/12</f>
        <v>1.1580000000000001</v>
      </c>
      <c r="BU16" s="12">
        <v>13.896000000000001</v>
      </c>
      <c r="BV16" s="12">
        <f>BU16/6</f>
        <v>2.3160000000000003</v>
      </c>
      <c r="BW16" s="12">
        <f>10.158+10.198</f>
        <v>20.356000000000002</v>
      </c>
      <c r="BX16" s="14">
        <f t="shared" ref="BX16" si="68">BW16/17.5</f>
        <v>1.1632</v>
      </c>
      <c r="CB16" s="11" t="s">
        <v>13</v>
      </c>
      <c r="CC16" s="12"/>
      <c r="CD16" s="12">
        <f>CC16/7.5</f>
        <v>0</v>
      </c>
      <c r="CE16" s="12"/>
      <c r="CF16" s="12">
        <f t="shared" si="38"/>
        <v>0</v>
      </c>
      <c r="CG16" s="12"/>
      <c r="CH16" s="12"/>
      <c r="CI16" s="12">
        <v>22.745999999999999</v>
      </c>
      <c r="CJ16" s="12">
        <f>CI16/12</f>
        <v>1.8955</v>
      </c>
      <c r="CK16" s="12">
        <v>22.745999999999999</v>
      </c>
      <c r="CL16" s="12">
        <f>CK16/6</f>
        <v>3.7909999999999999</v>
      </c>
      <c r="CM16" s="12">
        <f>11.3235+11.3235</f>
        <v>22.646999999999998</v>
      </c>
      <c r="CN16" s="14">
        <f t="shared" ref="CN16" si="69">CM16/17.5</f>
        <v>1.2941142857142856</v>
      </c>
      <c r="CQ16" s="11" t="s">
        <v>13</v>
      </c>
      <c r="CR16" s="12"/>
      <c r="CS16" s="12">
        <f>CR16/7.5</f>
        <v>0</v>
      </c>
      <c r="CT16" s="12"/>
      <c r="CU16" s="12">
        <f t="shared" si="39"/>
        <v>0</v>
      </c>
      <c r="CV16" s="12"/>
      <c r="CW16" s="12"/>
      <c r="CX16" s="12"/>
      <c r="CY16" s="12">
        <f>CX16/12</f>
        <v>0</v>
      </c>
      <c r="CZ16" s="12"/>
      <c r="DA16" s="12">
        <f>CZ16/6</f>
        <v>0</v>
      </c>
      <c r="DB16" s="12">
        <f>11.418+11.418</f>
        <v>22.835999999999999</v>
      </c>
      <c r="DC16" s="14">
        <f t="shared" ref="DC16" si="70">DB16/17.5</f>
        <v>1.3049142857142857</v>
      </c>
      <c r="DF16" s="11" t="s">
        <v>13</v>
      </c>
      <c r="DG16" s="12">
        <f t="shared" si="1"/>
        <v>0</v>
      </c>
      <c r="DH16" s="12">
        <f>DG16/7.5</f>
        <v>0</v>
      </c>
      <c r="DI16" s="12">
        <f t="shared" si="2"/>
        <v>81.614999999999995</v>
      </c>
      <c r="DJ16" s="12">
        <f t="shared" si="40"/>
        <v>4.0807500000000001</v>
      </c>
      <c r="DK16" s="12"/>
      <c r="DL16" s="12"/>
      <c r="DM16" s="12">
        <f t="shared" si="3"/>
        <v>80.855999999999995</v>
      </c>
      <c r="DN16" s="12">
        <f>DM16/12</f>
        <v>6.7379999999999995</v>
      </c>
      <c r="DO16" s="12">
        <f t="shared" si="4"/>
        <v>55.114999999999995</v>
      </c>
      <c r="DP16" s="12">
        <f>DO16/6</f>
        <v>9.1858333333333331</v>
      </c>
      <c r="DQ16" s="12">
        <f t="shared" si="5"/>
        <v>90.021500000000003</v>
      </c>
      <c r="DR16" s="14">
        <f t="shared" ref="DR16" si="71">DQ16/17.5</f>
        <v>5.1440857142857146</v>
      </c>
      <c r="DU16" s="11" t="s">
        <v>13</v>
      </c>
      <c r="DV16" s="12">
        <v>2.9039999999999999</v>
      </c>
      <c r="DW16" s="12">
        <f>DV16/7.5</f>
        <v>0.38719999999999999</v>
      </c>
      <c r="DX16" s="12">
        <v>1.452</v>
      </c>
      <c r="DY16" s="12">
        <f t="shared" si="41"/>
        <v>7.2599999999999998E-2</v>
      </c>
      <c r="DZ16" s="12"/>
      <c r="EA16" s="12"/>
      <c r="EB16" s="12">
        <v>46.058</v>
      </c>
      <c r="EC16" s="12">
        <f>EB16/12</f>
        <v>3.8381666666666665</v>
      </c>
      <c r="ED16" s="12"/>
      <c r="EE16" s="12">
        <f>ED16/6</f>
        <v>0</v>
      </c>
      <c r="EF16" s="12"/>
      <c r="EG16" s="14">
        <f t="shared" ref="EG16" si="72">EF16/17.5</f>
        <v>0</v>
      </c>
      <c r="EJ16" s="11" t="s">
        <v>13</v>
      </c>
      <c r="EK16" s="12">
        <v>12.26</v>
      </c>
      <c r="EL16" s="12">
        <f>EK16/7.5</f>
        <v>1.6346666666666667</v>
      </c>
      <c r="EM16" s="12">
        <v>19.218</v>
      </c>
      <c r="EN16" s="12">
        <f t="shared" si="42"/>
        <v>0.96089999999999998</v>
      </c>
      <c r="EO16" s="12"/>
      <c r="EP16" s="12"/>
      <c r="EQ16" s="12">
        <v>34.159999999999997</v>
      </c>
      <c r="ER16" s="12">
        <f>EQ16/12</f>
        <v>2.8466666666666662</v>
      </c>
      <c r="ES16" s="12">
        <v>1.0229999999999999</v>
      </c>
      <c r="ET16" s="12">
        <f>ES16/6</f>
        <v>0.17049999999999998</v>
      </c>
      <c r="EU16" s="12"/>
      <c r="EV16" s="14">
        <f t="shared" ref="EV16" si="73">EU16/17.5</f>
        <v>0</v>
      </c>
      <c r="EY16" s="11" t="s">
        <v>13</v>
      </c>
      <c r="EZ16" s="12"/>
      <c r="FA16" s="12">
        <f>EZ16/7.5</f>
        <v>0</v>
      </c>
      <c r="FB16" s="12">
        <v>6.1284999999999998</v>
      </c>
      <c r="FC16" s="12">
        <f t="shared" si="43"/>
        <v>0.306425</v>
      </c>
      <c r="FD16" s="12"/>
      <c r="FE16" s="12"/>
      <c r="FF16" s="12"/>
      <c r="FG16" s="12">
        <f>FF16/12</f>
        <v>0</v>
      </c>
      <c r="FH16" s="12"/>
      <c r="FI16" s="12">
        <f>FH16/6</f>
        <v>0</v>
      </c>
      <c r="FJ16" s="12"/>
      <c r="FK16" s="14">
        <f t="shared" ref="FK16" si="74">FJ16/17.5</f>
        <v>0</v>
      </c>
      <c r="FN16" s="11" t="s">
        <v>13</v>
      </c>
      <c r="FO16" s="12"/>
      <c r="FP16" s="12">
        <f>FO16/7.5</f>
        <v>0</v>
      </c>
      <c r="FQ16" s="12"/>
      <c r="FR16" s="12">
        <f t="shared" si="44"/>
        <v>0</v>
      </c>
      <c r="FS16" s="12"/>
      <c r="FT16" s="12"/>
      <c r="FU16" s="12"/>
      <c r="FV16" s="12">
        <f>FU16/12</f>
        <v>0</v>
      </c>
      <c r="FW16" s="12"/>
      <c r="FX16" s="12">
        <f>FW16/6</f>
        <v>0</v>
      </c>
      <c r="FY16" s="12"/>
      <c r="FZ16" s="14">
        <f t="shared" ref="FZ16" si="75">FY16/17.5</f>
        <v>0</v>
      </c>
      <c r="GC16" s="11" t="s">
        <v>13</v>
      </c>
      <c r="GD16" s="12">
        <v>12.458</v>
      </c>
      <c r="GE16" s="12">
        <f>GD16/7.5</f>
        <v>1.6610666666666667</v>
      </c>
      <c r="GF16" s="12">
        <v>6.2290000000000001</v>
      </c>
      <c r="GG16" s="12">
        <f t="shared" si="45"/>
        <v>0.31145</v>
      </c>
      <c r="GH16" s="12"/>
      <c r="GI16" s="12"/>
      <c r="GJ16" s="12"/>
      <c r="GK16" s="12">
        <f>GJ16/12</f>
        <v>0</v>
      </c>
      <c r="GL16" s="12"/>
      <c r="GM16" s="12">
        <f>GL16/6</f>
        <v>0</v>
      </c>
      <c r="GN16" s="12"/>
      <c r="GO16" s="14">
        <f t="shared" ref="GO16" si="76">GN16/17.5</f>
        <v>0</v>
      </c>
      <c r="GR16" s="11" t="s">
        <v>13</v>
      </c>
      <c r="GS16" s="12">
        <f t="shared" si="6"/>
        <v>27.622</v>
      </c>
      <c r="GT16" s="12">
        <f>GS16/7.5</f>
        <v>3.6829333333333332</v>
      </c>
      <c r="GU16" s="12">
        <f t="shared" si="7"/>
        <v>33.027499999999996</v>
      </c>
      <c r="GV16" s="12">
        <f t="shared" si="46"/>
        <v>1.6513749999999998</v>
      </c>
      <c r="GW16" s="12"/>
      <c r="GX16" s="12"/>
      <c r="GY16" s="12">
        <f t="shared" si="8"/>
        <v>80.217999999999989</v>
      </c>
      <c r="GZ16" s="12">
        <f>GY16/12</f>
        <v>6.6848333333333327</v>
      </c>
      <c r="HA16" s="12">
        <f t="shared" si="9"/>
        <v>1.0229999999999999</v>
      </c>
      <c r="HB16" s="12">
        <f>HA16/6</f>
        <v>0.17049999999999998</v>
      </c>
      <c r="HC16" s="12">
        <f t="shared" si="10"/>
        <v>4.8611666666666666</v>
      </c>
      <c r="HD16" s="14">
        <f t="shared" ref="HD16" si="77">HC16/17.5</f>
        <v>0.27778095238095241</v>
      </c>
      <c r="HH16" s="11" t="s">
        <v>13</v>
      </c>
      <c r="HI16" s="12">
        <f t="shared" si="47"/>
        <v>27.622</v>
      </c>
      <c r="HJ16" s="12">
        <f>HI16/7.5</f>
        <v>3.6829333333333332</v>
      </c>
      <c r="HK16" s="12">
        <f t="shared" si="11"/>
        <v>114.64249999999998</v>
      </c>
      <c r="HL16" s="12">
        <f t="shared" si="48"/>
        <v>5.732124999999999</v>
      </c>
      <c r="HM16" s="12"/>
      <c r="HN16" s="12"/>
      <c r="HO16" s="12">
        <f t="shared" si="12"/>
        <v>161.07399999999998</v>
      </c>
      <c r="HP16" s="12">
        <f>HO16/12</f>
        <v>13.422833333333331</v>
      </c>
      <c r="HQ16" s="12">
        <f t="shared" si="13"/>
        <v>87.781999999999996</v>
      </c>
      <c r="HR16" s="12">
        <f>HQ16/6</f>
        <v>14.630333333333333</v>
      </c>
      <c r="HS16" s="12">
        <f t="shared" si="14"/>
        <v>94.882666666666665</v>
      </c>
      <c r="HT16" s="14">
        <f t="shared" ref="HT16" si="78">HS16/17.5</f>
        <v>5.4218666666666664</v>
      </c>
      <c r="HW16" s="11" t="s">
        <v>13</v>
      </c>
      <c r="HX16" s="12"/>
      <c r="HY16" s="12">
        <f>HX16/7.5</f>
        <v>0</v>
      </c>
      <c r="HZ16" s="12"/>
      <c r="IA16" s="12">
        <f t="shared" si="50"/>
        <v>0</v>
      </c>
      <c r="IB16" s="12"/>
      <c r="IC16" s="12"/>
      <c r="ID16" s="12"/>
      <c r="IE16" s="12">
        <f>ID16/12</f>
        <v>0</v>
      </c>
      <c r="IF16" s="12"/>
      <c r="IG16" s="12">
        <f>IF16/6</f>
        <v>0</v>
      </c>
      <c r="IH16" s="12">
        <v>6.6680000000000001</v>
      </c>
      <c r="II16" s="14">
        <f t="shared" ref="II16" si="79">IH16/17.5</f>
        <v>0.38102857142857144</v>
      </c>
      <c r="IM16" s="11" t="s">
        <v>13</v>
      </c>
      <c r="IN16" s="12">
        <v>29.452000000000002</v>
      </c>
      <c r="IO16" s="12">
        <f>IN16/7.5</f>
        <v>3.9269333333333334</v>
      </c>
      <c r="IP16" s="12">
        <v>0.28199999999999997</v>
      </c>
      <c r="IQ16" s="12">
        <f t="shared" si="51"/>
        <v>1.4099999999999998E-2</v>
      </c>
      <c r="IR16" s="12"/>
      <c r="IS16" s="12"/>
      <c r="IT16" s="12"/>
      <c r="IU16" s="12">
        <f>IT16/12</f>
        <v>0</v>
      </c>
      <c r="IV16" s="12">
        <v>2.97</v>
      </c>
      <c r="IW16" s="12">
        <f>IV16/6</f>
        <v>0.49500000000000005</v>
      </c>
      <c r="IX16" s="12">
        <v>2.97</v>
      </c>
      <c r="IY16" s="14">
        <f t="shared" ref="IY16" si="80">IX16/17.5</f>
        <v>0.16971428571428573</v>
      </c>
      <c r="JC16" s="11" t="s">
        <v>13</v>
      </c>
      <c r="JD16" s="12">
        <v>23.588000000000001</v>
      </c>
      <c r="JE16" s="12">
        <f>JD16/7.5</f>
        <v>3.1450666666666667</v>
      </c>
      <c r="JF16" s="12">
        <v>21.649000000000001</v>
      </c>
      <c r="JG16" s="12">
        <f t="shared" si="52"/>
        <v>1.0824500000000001</v>
      </c>
      <c r="JH16" s="12"/>
      <c r="JI16" s="12"/>
      <c r="JJ16" s="12">
        <v>29.577000000000002</v>
      </c>
      <c r="JK16" s="12">
        <f>JJ16/12</f>
        <v>2.46475</v>
      </c>
      <c r="JL16" s="12">
        <v>16.199000000000002</v>
      </c>
      <c r="JM16" s="12">
        <f>JL16/6</f>
        <v>2.6998333333333338</v>
      </c>
      <c r="JN16" s="12"/>
      <c r="JO16" s="14">
        <f t="shared" ref="JO16" si="81">JN16/17.5</f>
        <v>0</v>
      </c>
      <c r="JS16" s="11" t="s">
        <v>13</v>
      </c>
      <c r="JT16" s="12">
        <v>53.99</v>
      </c>
      <c r="JU16" s="12">
        <f>JT16/7.5</f>
        <v>7.198666666666667</v>
      </c>
      <c r="JV16" s="12"/>
      <c r="JW16" s="12">
        <f t="shared" si="53"/>
        <v>0</v>
      </c>
      <c r="JX16" s="12"/>
      <c r="JY16" s="12"/>
      <c r="JZ16" s="12"/>
      <c r="KA16" s="12">
        <f>JZ16/12</f>
        <v>0</v>
      </c>
      <c r="KB16" s="12">
        <v>3.8759999999999999</v>
      </c>
      <c r="KC16" s="12">
        <f>KB16/6</f>
        <v>0.64600000000000002</v>
      </c>
      <c r="KD16" s="12">
        <v>3.8759999999999999</v>
      </c>
      <c r="KE16" s="14">
        <f t="shared" ref="KE16" si="82">KD16/17.5</f>
        <v>0.22148571428571429</v>
      </c>
      <c r="KH16" s="11" t="s">
        <v>13</v>
      </c>
      <c r="KI16" s="12"/>
      <c r="KJ16" s="12">
        <f>KI16/7.5</f>
        <v>0</v>
      </c>
      <c r="KK16" s="12"/>
      <c r="KL16" s="12">
        <f t="shared" si="54"/>
        <v>0</v>
      </c>
      <c r="KM16" s="12"/>
      <c r="KN16" s="12"/>
      <c r="KO16" s="12"/>
      <c r="KP16" s="12">
        <f>KO16/12</f>
        <v>0</v>
      </c>
      <c r="KQ16" s="12">
        <v>17.7</v>
      </c>
      <c r="KR16" s="12">
        <f>KQ16/6</f>
        <v>2.9499999999999997</v>
      </c>
      <c r="KS16" s="12">
        <v>24.2</v>
      </c>
      <c r="KT16" s="14">
        <f t="shared" ref="KT16" si="83">KS16/17.5</f>
        <v>1.3828571428571428</v>
      </c>
      <c r="KW16" s="11" t="s">
        <v>13</v>
      </c>
      <c r="KX16" s="12">
        <f t="shared" si="15"/>
        <v>107.03</v>
      </c>
      <c r="KY16" s="12">
        <f>KX16/7.5</f>
        <v>14.270666666666667</v>
      </c>
      <c r="KZ16" s="12">
        <f t="shared" si="16"/>
        <v>21.931000000000001</v>
      </c>
      <c r="LA16" s="12">
        <f>KZ16/20</f>
        <v>1.0965500000000001</v>
      </c>
      <c r="LB16" s="12"/>
      <c r="LC16" s="12"/>
      <c r="LD16" s="12">
        <f t="shared" si="17"/>
        <v>29.577000000000002</v>
      </c>
      <c r="LE16" s="12">
        <f>LD16/12</f>
        <v>2.46475</v>
      </c>
      <c r="LF16" s="12">
        <f t="shared" si="18"/>
        <v>40.745000000000005</v>
      </c>
      <c r="LG16" s="12">
        <f>LF16/6</f>
        <v>6.7908333333333344</v>
      </c>
      <c r="LH16" s="12">
        <f t="shared" si="19"/>
        <v>37.713999999999999</v>
      </c>
      <c r="LI16" s="14">
        <f t="shared" ref="LI16" si="84">LH16/17.5</f>
        <v>2.1550857142857143</v>
      </c>
      <c r="LM16" s="11" t="s">
        <v>13</v>
      </c>
      <c r="LN16" s="12">
        <f t="shared" si="20"/>
        <v>134.65199999999999</v>
      </c>
      <c r="LO16" s="12">
        <f>LN16/7.5</f>
        <v>17.953599999999998</v>
      </c>
      <c r="LP16" s="12">
        <f t="shared" si="21"/>
        <v>136.5735</v>
      </c>
      <c r="LQ16" s="12">
        <f t="shared" si="56"/>
        <v>6.8286749999999996</v>
      </c>
      <c r="LR16" s="12"/>
      <c r="LS16" s="12"/>
      <c r="LT16" s="12">
        <f t="shared" si="22"/>
        <v>190.65099999999998</v>
      </c>
      <c r="LU16" s="12">
        <f>LT16/12</f>
        <v>15.887583333333332</v>
      </c>
      <c r="LV16" s="12">
        <f t="shared" si="23"/>
        <v>128.52699999999999</v>
      </c>
      <c r="LW16" s="12">
        <f>LV16/6</f>
        <v>21.421166666666664</v>
      </c>
      <c r="LX16" s="12">
        <f t="shared" si="24"/>
        <v>132.59666666666666</v>
      </c>
      <c r="LY16" s="14">
        <f t="shared" ref="LY16" si="85">LX16/17.5</f>
        <v>7.5769523809523811</v>
      </c>
      <c r="MB16" s="11" t="s">
        <v>13</v>
      </c>
      <c r="MC16" s="12">
        <v>18.073</v>
      </c>
      <c r="MD16" s="12">
        <f>MC16/7.5</f>
        <v>2.4097333333333335</v>
      </c>
      <c r="ME16" s="12">
        <v>13.233000000000001</v>
      </c>
      <c r="MF16" s="12">
        <f t="shared" si="57"/>
        <v>0.66165000000000007</v>
      </c>
      <c r="MG16" s="12"/>
      <c r="MH16" s="12"/>
      <c r="MI16" s="12"/>
      <c r="MJ16" s="12">
        <f>MI16/12</f>
        <v>0</v>
      </c>
      <c r="MK16" s="12"/>
      <c r="ML16" s="12">
        <f>MK16/6</f>
        <v>0</v>
      </c>
      <c r="MM16" s="12">
        <v>12.052</v>
      </c>
      <c r="MN16" s="14">
        <f t="shared" ref="MN16" si="86">MM16/17.5</f>
        <v>0.68868571428571423</v>
      </c>
      <c r="MR16" s="11" t="s">
        <v>13</v>
      </c>
      <c r="MS16" s="12">
        <v>24.283999999999999</v>
      </c>
      <c r="MT16" s="12">
        <f>MS16/7.5</f>
        <v>3.2378666666666667</v>
      </c>
      <c r="MU16" s="12">
        <v>8.6240000000000006</v>
      </c>
      <c r="MV16" s="12">
        <f t="shared" si="58"/>
        <v>0.43120000000000003</v>
      </c>
      <c r="MW16" s="12"/>
      <c r="MX16" s="12"/>
      <c r="MY16" s="12"/>
      <c r="MZ16" s="12">
        <f>MY16/12</f>
        <v>0</v>
      </c>
      <c r="NA16" s="12">
        <v>35.658999999999999</v>
      </c>
      <c r="NB16" s="12">
        <f>NA16/6</f>
        <v>5.9431666666666665</v>
      </c>
      <c r="NC16" s="12">
        <v>49.366999999999997</v>
      </c>
      <c r="ND16" s="14">
        <f t="shared" ref="ND16" si="87">NC16/17.5</f>
        <v>2.8209714285714282</v>
      </c>
      <c r="NH16" s="11" t="s">
        <v>13</v>
      </c>
      <c r="NI16" s="12"/>
      <c r="NJ16" s="12">
        <f>NI16/7.5</f>
        <v>0</v>
      </c>
      <c r="NK16" s="12"/>
      <c r="NL16" s="12">
        <f t="shared" si="59"/>
        <v>0</v>
      </c>
      <c r="NM16" s="12"/>
      <c r="NN16" s="12"/>
      <c r="NO16" s="12"/>
      <c r="NP16" s="12">
        <f>NO16/12</f>
        <v>0</v>
      </c>
      <c r="NQ16" s="12"/>
      <c r="NR16" s="12">
        <f>NQ16/6</f>
        <v>0</v>
      </c>
      <c r="NS16" s="12">
        <v>19.459</v>
      </c>
      <c r="NT16" s="14">
        <f t="shared" ref="NT16" si="88">NS16/17.5</f>
        <v>1.1119428571428571</v>
      </c>
      <c r="NX16" s="11" t="s">
        <v>13</v>
      </c>
      <c r="NY16" s="12">
        <v>41.881999999999998</v>
      </c>
      <c r="NZ16" s="12">
        <f>NY16/7.5</f>
        <v>5.5842666666666663</v>
      </c>
      <c r="OA16" s="12">
        <v>41.881999999999998</v>
      </c>
      <c r="OB16" s="12">
        <f t="shared" si="60"/>
        <v>2.0941000000000001</v>
      </c>
      <c r="OC16" s="12"/>
      <c r="OD16" s="12"/>
      <c r="OE16" s="12"/>
      <c r="OF16" s="12">
        <f>OE16/12</f>
        <v>0</v>
      </c>
      <c r="OG16" s="12"/>
      <c r="OH16" s="12">
        <f>OG16/6</f>
        <v>0</v>
      </c>
      <c r="OI16" s="12">
        <f>2.6515+2.3515</f>
        <v>5.0030000000000001</v>
      </c>
      <c r="OJ16" s="14">
        <f t="shared" ref="OJ16" si="89">OI16/17.5</f>
        <v>0.2858857142857143</v>
      </c>
      <c r="OM16" s="11" t="s">
        <v>13</v>
      </c>
      <c r="ON16" s="12"/>
      <c r="OO16" s="12">
        <f>ON16/7.5</f>
        <v>0</v>
      </c>
      <c r="OP16" s="12"/>
      <c r="OQ16" s="12">
        <f t="shared" si="61"/>
        <v>0</v>
      </c>
      <c r="OR16" s="12"/>
      <c r="OS16" s="12"/>
      <c r="OT16" s="12"/>
      <c r="OU16" s="12">
        <f>OT16/12</f>
        <v>0</v>
      </c>
      <c r="OV16" s="12">
        <v>29.286999999999999</v>
      </c>
      <c r="OW16" s="12">
        <f>OV16/6</f>
        <v>4.8811666666666662</v>
      </c>
      <c r="OX16" s="12">
        <v>44.435000000000002</v>
      </c>
      <c r="OY16" s="14">
        <f t="shared" ref="OY16" si="90">OX16/17.5</f>
        <v>2.5391428571428571</v>
      </c>
      <c r="PB16" s="11" t="s">
        <v>13</v>
      </c>
      <c r="PC16" s="12">
        <f t="shared" si="25"/>
        <v>84.239000000000004</v>
      </c>
      <c r="PD16" s="12">
        <f>PC16/7.5</f>
        <v>11.231866666666667</v>
      </c>
      <c r="PE16" s="12">
        <f t="shared" si="26"/>
        <v>63.739000000000004</v>
      </c>
      <c r="PF16" s="12">
        <f>PE16/20</f>
        <v>3.1869500000000004</v>
      </c>
      <c r="PG16" s="12"/>
      <c r="PH16" s="12"/>
      <c r="PI16" s="12">
        <f t="shared" si="27"/>
        <v>0</v>
      </c>
      <c r="PJ16" s="12">
        <f>PI16/12</f>
        <v>0</v>
      </c>
      <c r="PK16" s="12">
        <f t="shared" si="28"/>
        <v>64.945999999999998</v>
      </c>
      <c r="PL16" s="12">
        <f>PK16/6</f>
        <v>10.824333333333334</v>
      </c>
      <c r="PM16" s="12">
        <f t="shared" si="63"/>
        <v>130.316</v>
      </c>
      <c r="PN16" s="14">
        <f t="shared" ref="PN16" si="91">PM16/17.5</f>
        <v>7.4466285714285716</v>
      </c>
      <c r="PR16" s="11" t="s">
        <v>13</v>
      </c>
      <c r="PS16" s="12">
        <f t="shared" si="29"/>
        <v>218.89099999999999</v>
      </c>
      <c r="PT16" s="12">
        <f>PS16/7.5</f>
        <v>29.185466666666667</v>
      </c>
      <c r="PU16" s="12">
        <f t="shared" si="30"/>
        <v>200.3125</v>
      </c>
      <c r="PV16" s="12">
        <f t="shared" si="64"/>
        <v>10.015625</v>
      </c>
      <c r="PW16" s="12"/>
      <c r="PX16" s="12"/>
      <c r="PY16" s="12">
        <f t="shared" si="31"/>
        <v>190.65099999999998</v>
      </c>
      <c r="PZ16" s="12">
        <f>PY16/12</f>
        <v>15.887583333333332</v>
      </c>
      <c r="QA16" s="12">
        <f t="shared" ref="QA16" si="92">PK16+LV16</f>
        <v>193.47299999999998</v>
      </c>
      <c r="QB16" s="12">
        <f>QA16/6</f>
        <v>32.2455</v>
      </c>
      <c r="QC16" s="12">
        <f t="shared" si="33"/>
        <v>262.91266666666667</v>
      </c>
      <c r="QD16" s="14">
        <f t="shared" ref="QD16" si="93">QC16/17.5</f>
        <v>15.023580952380952</v>
      </c>
    </row>
    <row r="17" spans="1:447" x14ac:dyDescent="0.25">
      <c r="A17" s="13" t="s">
        <v>14</v>
      </c>
      <c r="B17" s="51">
        <f t="shared" si="0"/>
        <v>0.77380952380952372</v>
      </c>
      <c r="C17" s="12">
        <v>0.2</v>
      </c>
      <c r="D17" s="12"/>
      <c r="E17" s="12">
        <v>3.3333333333333333E-2</v>
      </c>
      <c r="F17" s="12"/>
      <c r="G17" s="48">
        <v>0.05</v>
      </c>
      <c r="H17" s="12">
        <v>0.1</v>
      </c>
      <c r="I17" s="12">
        <v>0.33333333333333331</v>
      </c>
      <c r="J17" s="12">
        <v>5.7142857142857141E-2</v>
      </c>
      <c r="K17" s="40">
        <f t="shared" ref="K17:K25" si="94">+B17/$B$16</f>
        <v>1.6331658291457285</v>
      </c>
      <c r="O17" s="11" t="s">
        <v>14</v>
      </c>
      <c r="P17" s="12"/>
      <c r="Q17" s="12">
        <f>P17/4.5</f>
        <v>0</v>
      </c>
      <c r="R17" s="12"/>
      <c r="S17" s="12">
        <f t="shared" si="34"/>
        <v>0</v>
      </c>
      <c r="T17" s="12"/>
      <c r="U17" s="12">
        <f>T17/30</f>
        <v>0</v>
      </c>
      <c r="V17" s="12"/>
      <c r="W17" s="12">
        <f>V17/10</f>
        <v>0</v>
      </c>
      <c r="X17" s="12">
        <v>24.85</v>
      </c>
      <c r="Y17" s="12">
        <f>X17/3</f>
        <v>8.2833333333333332</v>
      </c>
      <c r="Z17" s="12"/>
      <c r="AA17" s="14">
        <f>Z17/17.5</f>
        <v>0</v>
      </c>
      <c r="AF17" s="11" t="s">
        <v>14</v>
      </c>
      <c r="AG17" s="12">
        <v>1.6579999999999999</v>
      </c>
      <c r="AH17" s="12">
        <f>AG17/4.5</f>
        <v>0.36844444444444441</v>
      </c>
      <c r="AI17" s="12">
        <v>0.12</v>
      </c>
      <c r="AJ17" s="12">
        <f t="shared" si="35"/>
        <v>6.0000000000000001E-3</v>
      </c>
      <c r="AK17" s="12"/>
      <c r="AL17" s="12">
        <f>AK17/30</f>
        <v>0</v>
      </c>
      <c r="AM17" s="12"/>
      <c r="AN17" s="12">
        <f>AM17/10</f>
        <v>0</v>
      </c>
      <c r="AO17" s="12">
        <v>16.5</v>
      </c>
      <c r="AP17" s="12">
        <f>AO17/3</f>
        <v>5.5</v>
      </c>
      <c r="AQ17" s="12">
        <v>8.25</v>
      </c>
      <c r="AR17" s="14">
        <f>AQ17/17.5</f>
        <v>0.47142857142857142</v>
      </c>
      <c r="AV17" s="11" t="s">
        <v>14</v>
      </c>
      <c r="AW17" s="12"/>
      <c r="AX17" s="12">
        <f>AW17/4.5</f>
        <v>0</v>
      </c>
      <c r="AY17" s="12">
        <v>31.661000000000001</v>
      </c>
      <c r="AZ17" s="12">
        <f t="shared" si="36"/>
        <v>1.5830500000000001</v>
      </c>
      <c r="BA17" s="12">
        <v>17.810500000000001</v>
      </c>
      <c r="BB17" s="12">
        <f>BA17/30</f>
        <v>0.59368333333333334</v>
      </c>
      <c r="BC17" s="12"/>
      <c r="BD17" s="12">
        <f>BC17/10</f>
        <v>0</v>
      </c>
      <c r="BE17" s="12"/>
      <c r="BF17" s="12">
        <f>BE17/3</f>
        <v>0</v>
      </c>
      <c r="BG17" s="12">
        <v>0.94699999999999995</v>
      </c>
      <c r="BH17" s="14">
        <f>BG17/17.5</f>
        <v>5.4114285714285712E-2</v>
      </c>
      <c r="BL17" s="11" t="s">
        <v>14</v>
      </c>
      <c r="BM17" s="12"/>
      <c r="BN17" s="12">
        <f>BM17/4.5</f>
        <v>0</v>
      </c>
      <c r="BO17" s="12">
        <f>10.2955+10.295</f>
        <v>20.590499999999999</v>
      </c>
      <c r="BP17" s="12">
        <f t="shared" si="37"/>
        <v>1.029525</v>
      </c>
      <c r="BQ17" s="12">
        <f>10.2955+10.2955</f>
        <v>20.591000000000001</v>
      </c>
      <c r="BR17" s="12">
        <f>BQ17/30</f>
        <v>0.68636666666666668</v>
      </c>
      <c r="BS17" s="12"/>
      <c r="BT17" s="12">
        <f>BS17/10</f>
        <v>0</v>
      </c>
      <c r="BU17" s="12">
        <v>15.882</v>
      </c>
      <c r="BV17" s="12">
        <f>BU17/3</f>
        <v>5.2939999999999996</v>
      </c>
      <c r="BW17" s="12">
        <f>4.968+4.938</f>
        <v>9.9059999999999988</v>
      </c>
      <c r="BX17" s="14">
        <f>BW17/17.5</f>
        <v>0.56605714285714281</v>
      </c>
      <c r="CB17" s="11" t="s">
        <v>14</v>
      </c>
      <c r="CC17" s="12"/>
      <c r="CD17" s="12">
        <f>CC17/4.5</f>
        <v>0</v>
      </c>
      <c r="CE17" s="12">
        <v>5.3040000000000003</v>
      </c>
      <c r="CF17" s="12">
        <f t="shared" si="38"/>
        <v>0.26519999999999999</v>
      </c>
      <c r="CG17" s="12"/>
      <c r="CH17" s="12">
        <f>CG17/30</f>
        <v>0</v>
      </c>
      <c r="CI17" s="12"/>
      <c r="CJ17" s="12">
        <f>CI17/10</f>
        <v>0</v>
      </c>
      <c r="CK17" s="12">
        <v>27.039000000000001</v>
      </c>
      <c r="CL17" s="12">
        <f>CK17/3</f>
        <v>9.0129999999999999</v>
      </c>
      <c r="CM17" s="12">
        <f>15.2115+16.2115</f>
        <v>31.423000000000002</v>
      </c>
      <c r="CN17" s="14">
        <f>CM17/17.5</f>
        <v>1.7956000000000001</v>
      </c>
      <c r="CQ17" s="11" t="s">
        <v>14</v>
      </c>
      <c r="CR17" s="12"/>
      <c r="CS17" s="12">
        <f>CR17/4.5</f>
        <v>0</v>
      </c>
      <c r="CT17" s="12">
        <f>20.515+20.515</f>
        <v>41.03</v>
      </c>
      <c r="CU17" s="12">
        <f t="shared" si="39"/>
        <v>2.0514999999999999</v>
      </c>
      <c r="CV17" s="12">
        <f>31.585+19.535</f>
        <v>51.120000000000005</v>
      </c>
      <c r="CW17" s="12">
        <f>CV17/30</f>
        <v>1.7040000000000002</v>
      </c>
      <c r="CX17" s="12">
        <v>10.608000000000001</v>
      </c>
      <c r="CY17" s="12">
        <f>CX17/10</f>
        <v>1.0608</v>
      </c>
      <c r="CZ17" s="12">
        <v>10.68</v>
      </c>
      <c r="DA17" s="12">
        <f>CZ17/3</f>
        <v>3.56</v>
      </c>
      <c r="DB17" s="12">
        <f>5.304+5.304</f>
        <v>10.608000000000001</v>
      </c>
      <c r="DC17" s="14">
        <f>DB17/17.5</f>
        <v>0.60617142857142858</v>
      </c>
      <c r="DF17" s="11" t="s">
        <v>14</v>
      </c>
      <c r="DG17" s="12">
        <f t="shared" si="1"/>
        <v>1.6579999999999999</v>
      </c>
      <c r="DH17" s="12">
        <f>DG17/4.5</f>
        <v>0.36844444444444441</v>
      </c>
      <c r="DI17" s="12">
        <f t="shared" si="2"/>
        <v>98.705500000000001</v>
      </c>
      <c r="DJ17" s="12">
        <f t="shared" si="40"/>
        <v>4.9352749999999999</v>
      </c>
      <c r="DK17" s="12">
        <f t="shared" ref="DK17:DK20" si="95">CV17+CG17+BQ17+BA17+AK17</f>
        <v>89.521500000000017</v>
      </c>
      <c r="DL17" s="12">
        <f>DK17/30</f>
        <v>2.9840500000000008</v>
      </c>
      <c r="DM17" s="12">
        <f t="shared" si="3"/>
        <v>10.608000000000001</v>
      </c>
      <c r="DN17" s="12">
        <f>DM17/10</f>
        <v>1.0608</v>
      </c>
      <c r="DO17" s="12">
        <f t="shared" si="4"/>
        <v>70.100999999999999</v>
      </c>
      <c r="DP17" s="12">
        <f>DO17/3</f>
        <v>23.367000000000001</v>
      </c>
      <c r="DQ17" s="12">
        <f t="shared" si="5"/>
        <v>61.134000000000007</v>
      </c>
      <c r="DR17" s="14">
        <f>DQ17/17.5</f>
        <v>3.4933714285714288</v>
      </c>
      <c r="DU17" s="11" t="s">
        <v>14</v>
      </c>
      <c r="DV17" s="12"/>
      <c r="DW17" s="12">
        <f>DV17/4.5</f>
        <v>0</v>
      </c>
      <c r="DX17" s="12">
        <v>1.48</v>
      </c>
      <c r="DY17" s="12">
        <f t="shared" si="41"/>
        <v>7.3999999999999996E-2</v>
      </c>
      <c r="DZ17" s="12"/>
      <c r="EA17" s="12">
        <f>DZ17/30</f>
        <v>0</v>
      </c>
      <c r="EB17" s="12"/>
      <c r="EC17" s="12">
        <f>EB17/10</f>
        <v>0</v>
      </c>
      <c r="ED17" s="12">
        <v>15.88</v>
      </c>
      <c r="EE17" s="12">
        <f>ED17/3</f>
        <v>5.2933333333333339</v>
      </c>
      <c r="EF17" s="12">
        <v>24.431999999999999</v>
      </c>
      <c r="EG17" s="14">
        <f>EF17/17.5</f>
        <v>1.3961142857142856</v>
      </c>
      <c r="EJ17" s="11" t="s">
        <v>14</v>
      </c>
      <c r="EK17" s="12">
        <v>31.89</v>
      </c>
      <c r="EL17" s="12">
        <f>EK17/4.5</f>
        <v>7.0866666666666669</v>
      </c>
      <c r="EM17" s="12">
        <v>20.298999999999999</v>
      </c>
      <c r="EN17" s="12">
        <f t="shared" si="42"/>
        <v>1.01495</v>
      </c>
      <c r="EO17" s="12">
        <v>20.298999999999999</v>
      </c>
      <c r="EP17" s="12">
        <f>EO17/30</f>
        <v>0.67663333333333331</v>
      </c>
      <c r="EQ17" s="12"/>
      <c r="ER17" s="12">
        <f>EQ17/10</f>
        <v>0</v>
      </c>
      <c r="ES17" s="12"/>
      <c r="ET17" s="12">
        <f>ES17/3</f>
        <v>0</v>
      </c>
      <c r="EU17" s="12"/>
      <c r="EV17" s="14">
        <f>EU17/17.5</f>
        <v>0</v>
      </c>
      <c r="EY17" s="11" t="s">
        <v>14</v>
      </c>
      <c r="EZ17" s="12"/>
      <c r="FA17" s="12">
        <f>EZ17/4.5</f>
        <v>0</v>
      </c>
      <c r="FB17" s="12">
        <v>4.4005000000000001</v>
      </c>
      <c r="FC17" s="12">
        <f t="shared" si="43"/>
        <v>0.220025</v>
      </c>
      <c r="FD17" s="12">
        <v>4.4005000000000001</v>
      </c>
      <c r="FE17" s="12">
        <f>FD17/30</f>
        <v>0.14668333333333333</v>
      </c>
      <c r="FF17" s="12"/>
      <c r="FG17" s="12">
        <f>FF17/10</f>
        <v>0</v>
      </c>
      <c r="FH17" s="12">
        <v>18.106999999999999</v>
      </c>
      <c r="FI17" s="12">
        <f>FH17/3</f>
        <v>6.0356666666666667</v>
      </c>
      <c r="FJ17" s="12"/>
      <c r="FK17" s="14">
        <f>FJ17/17.5</f>
        <v>0</v>
      </c>
      <c r="FN17" s="11" t="s">
        <v>14</v>
      </c>
      <c r="FO17" s="12">
        <v>0.59199999999999997</v>
      </c>
      <c r="FP17" s="12">
        <f>FO17/4.5</f>
        <v>0.13155555555555554</v>
      </c>
      <c r="FQ17" s="12">
        <v>68.722999999999999</v>
      </c>
      <c r="FR17" s="12">
        <f t="shared" si="44"/>
        <v>3.43615</v>
      </c>
      <c r="FS17" s="12">
        <v>68.722999999999999</v>
      </c>
      <c r="FT17" s="12">
        <f>FS17/30</f>
        <v>2.2907666666666668</v>
      </c>
      <c r="FU17" s="12">
        <v>12.297000000000001</v>
      </c>
      <c r="FV17" s="12">
        <f>FU17/10</f>
        <v>1.2297</v>
      </c>
      <c r="FW17" s="12">
        <v>13.782999999999999</v>
      </c>
      <c r="FX17" s="12">
        <f>FW17/3</f>
        <v>4.5943333333333332</v>
      </c>
      <c r="FY17" s="12">
        <v>22.584</v>
      </c>
      <c r="FZ17" s="14">
        <f>FY17/17.5</f>
        <v>1.2905142857142857</v>
      </c>
      <c r="GC17" s="11" t="s">
        <v>14</v>
      </c>
      <c r="GD17" s="12">
        <v>0.35499999999999998</v>
      </c>
      <c r="GE17" s="12">
        <f>GD17/4.5</f>
        <v>7.8888888888888883E-2</v>
      </c>
      <c r="GF17" s="12">
        <v>59.435000000000002</v>
      </c>
      <c r="GG17" s="12">
        <f t="shared" si="45"/>
        <v>2.9717500000000001</v>
      </c>
      <c r="GH17" s="12">
        <v>50.817</v>
      </c>
      <c r="GI17" s="12">
        <f>GH17/30</f>
        <v>1.6939</v>
      </c>
      <c r="GJ17" s="12">
        <v>15.196999999999999</v>
      </c>
      <c r="GK17" s="12">
        <f>GJ17/10</f>
        <v>1.5196999999999998</v>
      </c>
      <c r="GL17" s="12">
        <v>61.804000000000002</v>
      </c>
      <c r="GM17" s="12">
        <f>GL17/3</f>
        <v>20.601333333333333</v>
      </c>
      <c r="GN17" s="12"/>
      <c r="GO17" s="14">
        <f>GN17/17.5</f>
        <v>0</v>
      </c>
      <c r="GR17" s="11" t="s">
        <v>14</v>
      </c>
      <c r="GS17" s="12">
        <f t="shared" si="6"/>
        <v>32.837000000000003</v>
      </c>
      <c r="GT17" s="12">
        <f>GS17/4.5</f>
        <v>7.2971111111111115</v>
      </c>
      <c r="GU17" s="12">
        <f t="shared" si="7"/>
        <v>154.33750000000001</v>
      </c>
      <c r="GV17" s="12">
        <f t="shared" si="46"/>
        <v>7.7168749999999999</v>
      </c>
      <c r="GW17" s="12">
        <f t="shared" ref="GW17:GW20" si="96">GH17+FS17+FD17+EO17+DZ17</f>
        <v>144.23949999999999</v>
      </c>
      <c r="GX17" s="12">
        <f>GW17/30</f>
        <v>4.8079833333333335</v>
      </c>
      <c r="GY17" s="12">
        <f t="shared" si="8"/>
        <v>27.494</v>
      </c>
      <c r="GZ17" s="12">
        <f>GY17/10</f>
        <v>2.7494000000000001</v>
      </c>
      <c r="HA17" s="12">
        <f t="shared" si="9"/>
        <v>109.574</v>
      </c>
      <c r="HB17" s="12">
        <f>HA17/3</f>
        <v>36.524666666666668</v>
      </c>
      <c r="HC17" s="12">
        <f t="shared" si="10"/>
        <v>28.619666666666667</v>
      </c>
      <c r="HD17" s="14">
        <f>HC17/17.5</f>
        <v>1.6354095238095239</v>
      </c>
      <c r="HH17" s="11" t="s">
        <v>14</v>
      </c>
      <c r="HI17" s="12">
        <f t="shared" si="47"/>
        <v>34.495000000000005</v>
      </c>
      <c r="HJ17" s="12">
        <f>HI17/4.5</f>
        <v>7.6655555555555566</v>
      </c>
      <c r="HK17" s="12">
        <f t="shared" si="11"/>
        <v>253.04300000000001</v>
      </c>
      <c r="HL17" s="12">
        <f t="shared" si="48"/>
        <v>12.652150000000001</v>
      </c>
      <c r="HM17" s="12">
        <f t="shared" si="49"/>
        <v>233.76100000000002</v>
      </c>
      <c r="HN17" s="12">
        <f>HM17/30</f>
        <v>7.7920333333333343</v>
      </c>
      <c r="HO17" s="12">
        <f t="shared" si="12"/>
        <v>38.102000000000004</v>
      </c>
      <c r="HP17" s="12">
        <f>HO17/10</f>
        <v>3.8102000000000005</v>
      </c>
      <c r="HQ17" s="12">
        <f t="shared" si="13"/>
        <v>204.52500000000001</v>
      </c>
      <c r="HR17" s="12">
        <f>HQ17/3</f>
        <v>68.174999999999997</v>
      </c>
      <c r="HS17" s="12">
        <f t="shared" si="14"/>
        <v>89.753666666666675</v>
      </c>
      <c r="HT17" s="14">
        <f>HS17/17.5</f>
        <v>5.1287809523809527</v>
      </c>
      <c r="HW17" s="11" t="s">
        <v>14</v>
      </c>
      <c r="HX17" s="12">
        <v>119.904</v>
      </c>
      <c r="HY17" s="12">
        <f>HX17/4.5</f>
        <v>26.645333333333333</v>
      </c>
      <c r="HZ17" s="12">
        <v>85.286500000000004</v>
      </c>
      <c r="IA17" s="12">
        <f t="shared" si="50"/>
        <v>4.2643250000000004</v>
      </c>
      <c r="IB17" s="12">
        <v>85.286500000000004</v>
      </c>
      <c r="IC17" s="12">
        <f>IB17/30</f>
        <v>2.8428833333333334</v>
      </c>
      <c r="ID17" s="12">
        <v>52.847999999999999</v>
      </c>
      <c r="IE17" s="12">
        <f>ID17/10</f>
        <v>5.2847999999999997</v>
      </c>
      <c r="IF17" s="12">
        <v>68.215999999999994</v>
      </c>
      <c r="IG17" s="12">
        <f>IF17/3</f>
        <v>22.738666666666663</v>
      </c>
      <c r="IH17" s="12">
        <v>48.521000000000001</v>
      </c>
      <c r="II17" s="14">
        <f>IH17/17.5</f>
        <v>2.7726285714285717</v>
      </c>
      <c r="IM17" s="11" t="s">
        <v>14</v>
      </c>
      <c r="IN17" s="12">
        <v>49.411999999999999</v>
      </c>
      <c r="IO17" s="12">
        <f>IN17/4.5</f>
        <v>10.980444444444444</v>
      </c>
      <c r="IP17" s="12">
        <v>82.106999999999999</v>
      </c>
      <c r="IQ17" s="12">
        <f t="shared" si="51"/>
        <v>4.1053499999999996</v>
      </c>
      <c r="IR17" s="12">
        <v>82.106999999999999</v>
      </c>
      <c r="IS17" s="12">
        <f>IR17/30</f>
        <v>2.7368999999999999</v>
      </c>
      <c r="IT17" s="12">
        <v>85.06</v>
      </c>
      <c r="IU17" s="12">
        <f>IT17/10</f>
        <v>8.5060000000000002</v>
      </c>
      <c r="IV17" s="12">
        <v>62.363</v>
      </c>
      <c r="IW17" s="12">
        <f>IV17/3</f>
        <v>20.787666666666667</v>
      </c>
      <c r="IX17" s="12">
        <v>37.406999999999996</v>
      </c>
      <c r="IY17" s="14">
        <f>IX17/17.5</f>
        <v>2.137542857142857</v>
      </c>
      <c r="JC17" s="11" t="s">
        <v>14</v>
      </c>
      <c r="JD17" s="12">
        <v>8.3000000000000004E-2</v>
      </c>
      <c r="JE17" s="12">
        <f>JD17/4.5</f>
        <v>1.8444444444444444E-2</v>
      </c>
      <c r="JF17" s="12">
        <v>28.39</v>
      </c>
      <c r="JG17" s="12">
        <f t="shared" si="52"/>
        <v>1.4195</v>
      </c>
      <c r="JH17" s="12">
        <v>28.39</v>
      </c>
      <c r="JI17" s="12">
        <f>JH17/30</f>
        <v>0.94633333333333336</v>
      </c>
      <c r="JJ17" s="12">
        <v>45.591000000000001</v>
      </c>
      <c r="JK17" s="12">
        <f>JJ17/10</f>
        <v>4.5590999999999999</v>
      </c>
      <c r="JL17" s="12">
        <v>60.936</v>
      </c>
      <c r="JM17" s="12">
        <f>JL17/3</f>
        <v>20.312000000000001</v>
      </c>
      <c r="JN17" s="12">
        <v>83.581999999999994</v>
      </c>
      <c r="JO17" s="14">
        <f>JN17/17.5</f>
        <v>4.7761142857142858</v>
      </c>
      <c r="JS17" s="11" t="s">
        <v>14</v>
      </c>
      <c r="JT17" s="12">
        <v>30.907</v>
      </c>
      <c r="JU17" s="12">
        <f>JT17/4.5</f>
        <v>6.8682222222222222</v>
      </c>
      <c r="JV17" s="12">
        <v>38.893500000000003</v>
      </c>
      <c r="JW17" s="12">
        <f t="shared" si="53"/>
        <v>1.9446750000000002</v>
      </c>
      <c r="JX17" s="12">
        <v>38.893500000000003</v>
      </c>
      <c r="JY17" s="12">
        <f>JX17/30</f>
        <v>1.2964500000000001</v>
      </c>
      <c r="JZ17" s="12"/>
      <c r="KA17" s="12">
        <f>JZ17/10</f>
        <v>0</v>
      </c>
      <c r="KB17" s="12"/>
      <c r="KC17" s="12">
        <f>KB17/3</f>
        <v>0</v>
      </c>
      <c r="KD17" s="12"/>
      <c r="KE17" s="14">
        <f>KD17/17.5</f>
        <v>0</v>
      </c>
      <c r="KH17" s="11" t="s">
        <v>14</v>
      </c>
      <c r="KI17" s="12"/>
      <c r="KJ17" s="12">
        <f>KI17/4.5</f>
        <v>0</v>
      </c>
      <c r="KK17" s="12">
        <f>0.565+0.565</f>
        <v>1.1299999999999999</v>
      </c>
      <c r="KL17" s="12">
        <f t="shared" si="54"/>
        <v>5.6499999999999995E-2</v>
      </c>
      <c r="KM17" s="12"/>
      <c r="KN17" s="12">
        <f>KM17/30</f>
        <v>0</v>
      </c>
      <c r="KO17" s="12"/>
      <c r="KP17" s="12">
        <f>KO17/10</f>
        <v>0</v>
      </c>
      <c r="KQ17" s="12">
        <v>53.637</v>
      </c>
      <c r="KR17" s="12">
        <f>KQ17/3</f>
        <v>17.879000000000001</v>
      </c>
      <c r="KS17" s="12">
        <v>7.4</v>
      </c>
      <c r="KT17" s="14">
        <f>KS17/17.5</f>
        <v>0.42285714285714288</v>
      </c>
      <c r="KW17" s="11" t="s">
        <v>14</v>
      </c>
      <c r="KX17" s="12">
        <f t="shared" si="15"/>
        <v>200.30599999999998</v>
      </c>
      <c r="KY17" s="12">
        <f>KX17/4.5</f>
        <v>44.512444444444441</v>
      </c>
      <c r="KZ17" s="12">
        <f t="shared" si="16"/>
        <v>235.80700000000002</v>
      </c>
      <c r="LA17" s="12">
        <f t="shared" si="55"/>
        <v>11.79035</v>
      </c>
      <c r="LB17" s="12">
        <f t="shared" ref="LB17:LB20" si="97">KM17+JX17+JH17+IR17+IB17</f>
        <v>234.67700000000002</v>
      </c>
      <c r="LC17" s="12">
        <f>LB17/30</f>
        <v>7.8225666666666678</v>
      </c>
      <c r="LD17" s="12">
        <f t="shared" si="17"/>
        <v>183.49900000000002</v>
      </c>
      <c r="LE17" s="12">
        <f>LD17/10</f>
        <v>18.349900000000002</v>
      </c>
      <c r="LF17" s="12">
        <f t="shared" si="18"/>
        <v>245.15199999999999</v>
      </c>
      <c r="LG17" s="12">
        <f>LF17/3</f>
        <v>81.717333333333329</v>
      </c>
      <c r="LH17" s="12">
        <f t="shared" si="19"/>
        <v>176.91000000000003</v>
      </c>
      <c r="LI17" s="14">
        <f>LH17/17.5</f>
        <v>10.109142857142858</v>
      </c>
      <c r="LM17" s="11" t="s">
        <v>14</v>
      </c>
      <c r="LN17" s="12">
        <f t="shared" si="20"/>
        <v>234.80099999999999</v>
      </c>
      <c r="LO17" s="12">
        <f>LN17/4.5</f>
        <v>52.177999999999997</v>
      </c>
      <c r="LP17" s="12">
        <f t="shared" si="21"/>
        <v>488.85</v>
      </c>
      <c r="LQ17" s="12">
        <f t="shared" si="56"/>
        <v>24.442500000000003</v>
      </c>
      <c r="LR17" s="12">
        <f t="shared" ref="LR17:LR20" si="98">LB17+HM17+DY17</f>
        <v>468.51200000000006</v>
      </c>
      <c r="LS17" s="12">
        <f>LR17/30</f>
        <v>15.617066666666668</v>
      </c>
      <c r="LT17" s="12">
        <f t="shared" si="22"/>
        <v>221.60100000000003</v>
      </c>
      <c r="LU17" s="12">
        <f>LT17/10</f>
        <v>22.160100000000003</v>
      </c>
      <c r="LV17" s="12">
        <f>LF17+HQ17</f>
        <v>449.67700000000002</v>
      </c>
      <c r="LW17" s="12">
        <f>LV17/3</f>
        <v>149.89233333333334</v>
      </c>
      <c r="LX17" s="12">
        <f t="shared" si="24"/>
        <v>266.6636666666667</v>
      </c>
      <c r="LY17" s="14">
        <f>LX17/17.5</f>
        <v>15.237923809523812</v>
      </c>
      <c r="MB17" s="11" t="s">
        <v>14</v>
      </c>
      <c r="MC17" s="12"/>
      <c r="MD17" s="12">
        <f>MC17/4.5</f>
        <v>0</v>
      </c>
      <c r="ME17" s="12"/>
      <c r="MF17" s="12">
        <f t="shared" si="57"/>
        <v>0</v>
      </c>
      <c r="MG17" s="12"/>
      <c r="MH17" s="12">
        <f>MG17/30</f>
        <v>0</v>
      </c>
      <c r="MI17" s="12"/>
      <c r="MJ17" s="12">
        <f>MI17/10</f>
        <v>0</v>
      </c>
      <c r="MK17" s="12">
        <v>29.67</v>
      </c>
      <c r="ML17" s="12">
        <f>MK17/3</f>
        <v>9.89</v>
      </c>
      <c r="MM17" s="12">
        <v>13.371499999999999</v>
      </c>
      <c r="MN17" s="14">
        <f>MM17/17.5</f>
        <v>0.76408571428571426</v>
      </c>
      <c r="MR17" s="11" t="s">
        <v>14</v>
      </c>
      <c r="MS17" s="12"/>
      <c r="MT17" s="12">
        <f>MS17/4.5</f>
        <v>0</v>
      </c>
      <c r="MU17" s="12"/>
      <c r="MV17" s="12">
        <f t="shared" si="58"/>
        <v>0</v>
      </c>
      <c r="MW17" s="12"/>
      <c r="MX17" s="12">
        <f>MW17/30</f>
        <v>0</v>
      </c>
      <c r="MY17" s="12"/>
      <c r="MZ17" s="12">
        <f>MY17/10</f>
        <v>0</v>
      </c>
      <c r="NA17" s="12"/>
      <c r="NB17" s="12">
        <f>NA17/3</f>
        <v>0</v>
      </c>
      <c r="NC17" s="12"/>
      <c r="ND17" s="14">
        <f>NC17/17.5</f>
        <v>0</v>
      </c>
      <c r="NH17" s="11" t="s">
        <v>14</v>
      </c>
      <c r="NI17" s="12"/>
      <c r="NJ17" s="12">
        <f>NI17/4.5</f>
        <v>0</v>
      </c>
      <c r="NK17" s="12"/>
      <c r="NL17" s="12">
        <f t="shared" si="59"/>
        <v>0</v>
      </c>
      <c r="NM17" s="12"/>
      <c r="NN17" s="12">
        <f>NM17/30</f>
        <v>0</v>
      </c>
      <c r="NO17" s="12"/>
      <c r="NP17" s="12">
        <f>NO17/10</f>
        <v>0</v>
      </c>
      <c r="NQ17" s="12"/>
      <c r="NR17" s="12">
        <f>NQ17/3</f>
        <v>0</v>
      </c>
      <c r="NS17" s="12"/>
      <c r="NT17" s="14">
        <f>NS17/17.5</f>
        <v>0</v>
      </c>
      <c r="NX17" s="11" t="s">
        <v>14</v>
      </c>
      <c r="NY17" s="12"/>
      <c r="NZ17" s="12">
        <f>NY17/4.5</f>
        <v>0</v>
      </c>
      <c r="OA17" s="12"/>
      <c r="OB17" s="12">
        <f t="shared" si="60"/>
        <v>0</v>
      </c>
      <c r="OC17" s="12"/>
      <c r="OD17" s="12">
        <f>OC17/30</f>
        <v>0</v>
      </c>
      <c r="OE17" s="12"/>
      <c r="OF17" s="12">
        <f>OE17/10</f>
        <v>0</v>
      </c>
      <c r="OG17" s="12"/>
      <c r="OH17" s="12">
        <f>OG17/3</f>
        <v>0</v>
      </c>
      <c r="OI17" s="12"/>
      <c r="OJ17" s="14">
        <f>OI17/17.5</f>
        <v>0</v>
      </c>
      <c r="OM17" s="11" t="s">
        <v>14</v>
      </c>
      <c r="ON17" s="12">
        <v>49.622</v>
      </c>
      <c r="OO17" s="12">
        <f>ON17/4.5</f>
        <v>11.027111111111111</v>
      </c>
      <c r="OP17" s="12">
        <v>31</v>
      </c>
      <c r="OQ17" s="12">
        <f t="shared" si="61"/>
        <v>1.55</v>
      </c>
      <c r="OR17" s="12">
        <v>31</v>
      </c>
      <c r="OS17" s="12">
        <f>OR17/30</f>
        <v>1.0333333333333334</v>
      </c>
      <c r="OT17" s="12">
        <v>47.816000000000003</v>
      </c>
      <c r="OU17" s="12">
        <f>OT17/10</f>
        <v>4.7816000000000001</v>
      </c>
      <c r="OV17" s="12"/>
      <c r="OW17" s="12">
        <f>OV17/3</f>
        <v>0</v>
      </c>
      <c r="OX17" s="12"/>
      <c r="OY17" s="14">
        <f>OX17/17.5</f>
        <v>0</v>
      </c>
      <c r="PB17" s="11" t="s">
        <v>14</v>
      </c>
      <c r="PC17" s="12">
        <f t="shared" si="25"/>
        <v>49.622</v>
      </c>
      <c r="PD17" s="12">
        <f>PC17/4.5</f>
        <v>11.027111111111111</v>
      </c>
      <c r="PE17" s="12">
        <f t="shared" si="26"/>
        <v>31</v>
      </c>
      <c r="PF17" s="12">
        <f t="shared" ref="PF17" si="99">PE17/20</f>
        <v>1.55</v>
      </c>
      <c r="PG17" s="12">
        <f t="shared" ref="PG17:PG20" si="100">OR17+OC17+NM17+MW17+MG17</f>
        <v>31</v>
      </c>
      <c r="PH17" s="12">
        <f>PG17/30</f>
        <v>1.0333333333333334</v>
      </c>
      <c r="PI17" s="12">
        <f t="shared" si="27"/>
        <v>47.816000000000003</v>
      </c>
      <c r="PJ17" s="12">
        <f>PI17/10</f>
        <v>4.7816000000000001</v>
      </c>
      <c r="PK17" s="12">
        <f t="shared" si="28"/>
        <v>29.67</v>
      </c>
      <c r="PL17" s="12">
        <f>PK17/3</f>
        <v>9.89</v>
      </c>
      <c r="PM17" s="12">
        <f t="shared" si="63"/>
        <v>13.371499999999999</v>
      </c>
      <c r="PN17" s="14">
        <f>PM17/17.5</f>
        <v>0.76408571428571426</v>
      </c>
      <c r="PR17" s="11" t="s">
        <v>14</v>
      </c>
      <c r="PS17" s="12">
        <f t="shared" si="29"/>
        <v>284.423</v>
      </c>
      <c r="PT17" s="12">
        <f>PS17/4.5</f>
        <v>63.205111111111108</v>
      </c>
      <c r="PU17" s="12">
        <f t="shared" si="30"/>
        <v>519.85</v>
      </c>
      <c r="PV17" s="12">
        <f t="shared" si="64"/>
        <v>25.9925</v>
      </c>
      <c r="PW17" s="12">
        <f t="shared" ref="PW17:PW20" si="101">PG17+LR17+ID17</f>
        <v>552.36</v>
      </c>
      <c r="PX17" s="12">
        <f>PW17/30</f>
        <v>18.411999999999999</v>
      </c>
      <c r="PY17" s="12">
        <f t="shared" si="31"/>
        <v>269.41700000000003</v>
      </c>
      <c r="PZ17" s="12">
        <f>PY17/10</f>
        <v>26.941700000000004</v>
      </c>
      <c r="QA17" s="12">
        <f>PK17+LV17</f>
        <v>479.34700000000004</v>
      </c>
      <c r="QB17" s="12">
        <f>QA17/3</f>
        <v>159.78233333333336</v>
      </c>
      <c r="QC17" s="12">
        <f t="shared" si="33"/>
        <v>280.03516666666673</v>
      </c>
      <c r="QD17" s="14">
        <f>QC17/17.5</f>
        <v>16.002009523809527</v>
      </c>
    </row>
    <row r="18" spans="1:447" x14ac:dyDescent="0.25">
      <c r="A18" s="13" t="s">
        <v>15</v>
      </c>
      <c r="B18" s="51">
        <f t="shared" si="0"/>
        <v>0.64047619047619042</v>
      </c>
      <c r="C18" s="12">
        <v>0.2</v>
      </c>
      <c r="D18" s="12"/>
      <c r="E18" s="12">
        <v>3.3333333333333333E-2</v>
      </c>
      <c r="F18" s="12"/>
      <c r="G18" s="48">
        <v>0.05</v>
      </c>
      <c r="H18" s="12">
        <v>0.1</v>
      </c>
      <c r="I18" s="12">
        <v>0.2</v>
      </c>
      <c r="J18" s="12">
        <v>5.7142857142857141E-2</v>
      </c>
      <c r="K18" s="40">
        <f t="shared" si="94"/>
        <v>1.3517587939698492</v>
      </c>
      <c r="O18" s="11" t="s">
        <v>15</v>
      </c>
      <c r="P18" s="12"/>
      <c r="Q18" s="12">
        <f>P18/4.5</f>
        <v>0</v>
      </c>
      <c r="R18" s="12"/>
      <c r="S18" s="12">
        <f t="shared" si="34"/>
        <v>0</v>
      </c>
      <c r="T18" s="12">
        <v>38.100999999999999</v>
      </c>
      <c r="U18" s="12">
        <f t="shared" ref="U18:U20" si="102">T18/30</f>
        <v>1.2700333333333333</v>
      </c>
      <c r="V18" s="12"/>
      <c r="W18" s="12">
        <f>V18/10</f>
        <v>0</v>
      </c>
      <c r="X18" s="12">
        <v>4.8609999999999998</v>
      </c>
      <c r="Y18" s="12">
        <f>X18/4</f>
        <v>1.2152499999999999</v>
      </c>
      <c r="Z18" s="12"/>
      <c r="AA18" s="14">
        <f>Z18/17.5</f>
        <v>0</v>
      </c>
      <c r="AF18" s="11" t="s">
        <v>15</v>
      </c>
      <c r="AG18" s="12">
        <v>9.59</v>
      </c>
      <c r="AH18" s="12">
        <f>AG18/4.5</f>
        <v>2.1311111111111112</v>
      </c>
      <c r="AI18" s="12">
        <v>4.7939999999999996</v>
      </c>
      <c r="AJ18" s="12">
        <f t="shared" si="35"/>
        <v>0.23969999999999997</v>
      </c>
      <c r="AK18" s="12">
        <v>4.7939999999999996</v>
      </c>
      <c r="AL18" s="12">
        <f t="shared" ref="AL18:AL20" si="103">AK18/30</f>
        <v>0.1598</v>
      </c>
      <c r="AM18" s="12"/>
      <c r="AN18" s="12">
        <f>AM18/10</f>
        <v>0</v>
      </c>
      <c r="AO18" s="12"/>
      <c r="AP18" s="12">
        <f>AO18/4</f>
        <v>0</v>
      </c>
      <c r="AQ18" s="12">
        <v>48.017000000000003</v>
      </c>
      <c r="AR18" s="14">
        <f>AQ18/17.5</f>
        <v>2.7438285714285717</v>
      </c>
      <c r="AV18" s="11" t="s">
        <v>15</v>
      </c>
      <c r="AW18" s="12"/>
      <c r="AX18" s="12">
        <f>AW18/4.5</f>
        <v>0</v>
      </c>
      <c r="AY18" s="12">
        <v>6.8239999999999998</v>
      </c>
      <c r="AZ18" s="12">
        <f t="shared" si="36"/>
        <v>0.3412</v>
      </c>
      <c r="BA18" s="12"/>
      <c r="BB18" s="12">
        <f t="shared" ref="BB18:BB20" si="104">BA18/30</f>
        <v>0</v>
      </c>
      <c r="BC18" s="12"/>
      <c r="BD18" s="12">
        <f>BC18/10</f>
        <v>0</v>
      </c>
      <c r="BE18" s="12"/>
      <c r="BF18" s="12">
        <f>BE18/4</f>
        <v>0</v>
      </c>
      <c r="BG18" s="12"/>
      <c r="BH18" s="14">
        <f>BG18/17.5</f>
        <v>0</v>
      </c>
      <c r="BL18" s="11" t="s">
        <v>15</v>
      </c>
      <c r="BM18" s="12"/>
      <c r="BN18" s="12">
        <f>BM18/4.5</f>
        <v>0</v>
      </c>
      <c r="BO18" s="12">
        <f>2.824+2.824</f>
        <v>5.6479999999999997</v>
      </c>
      <c r="BP18" s="12">
        <f t="shared" si="37"/>
        <v>0.28239999999999998</v>
      </c>
      <c r="BQ18" s="12">
        <f>2.824+2.824</f>
        <v>5.6479999999999997</v>
      </c>
      <c r="BR18" s="12">
        <f t="shared" ref="BR18:BR20" si="105">BQ18/30</f>
        <v>0.18826666666666667</v>
      </c>
      <c r="BS18" s="12"/>
      <c r="BT18" s="12">
        <f>BS18/10</f>
        <v>0</v>
      </c>
      <c r="BU18" s="12">
        <v>16.404</v>
      </c>
      <c r="BV18" s="12">
        <f>BU18/4</f>
        <v>4.101</v>
      </c>
      <c r="BW18" s="12">
        <f>18.839+7.822</f>
        <v>26.660999999999998</v>
      </c>
      <c r="BX18" s="14">
        <f>BW18/17.5</f>
        <v>1.5234857142857141</v>
      </c>
      <c r="CB18" s="11" t="s">
        <v>15</v>
      </c>
      <c r="CC18" s="12"/>
      <c r="CD18" s="12">
        <f>CC18/4.5</f>
        <v>0</v>
      </c>
      <c r="CE18" s="12">
        <v>1.3779999999999999</v>
      </c>
      <c r="CF18" s="12">
        <f t="shared" si="38"/>
        <v>6.8899999999999989E-2</v>
      </c>
      <c r="CG18" s="12"/>
      <c r="CH18" s="12">
        <f t="shared" ref="CH18:CH20" si="106">CG18/30</f>
        <v>0</v>
      </c>
      <c r="CI18" s="12"/>
      <c r="CJ18" s="12">
        <f>CI18/10</f>
        <v>0</v>
      </c>
      <c r="CK18" s="12"/>
      <c r="CL18" s="12">
        <f>CK18/4</f>
        <v>0</v>
      </c>
      <c r="CM18" s="12">
        <f>8.27+6.029</f>
        <v>14.298999999999999</v>
      </c>
      <c r="CN18" s="14">
        <f>CM18/17.5</f>
        <v>0.8170857142857143</v>
      </c>
      <c r="CQ18" s="11" t="s">
        <v>15</v>
      </c>
      <c r="CR18" s="12"/>
      <c r="CS18" s="12">
        <f>CR18/4.5</f>
        <v>0</v>
      </c>
      <c r="CT18" s="12"/>
      <c r="CU18" s="12">
        <f t="shared" si="39"/>
        <v>0</v>
      </c>
      <c r="CV18" s="12"/>
      <c r="CW18" s="12">
        <f t="shared" ref="CW18:CW20" si="107">CV18/30</f>
        <v>0</v>
      </c>
      <c r="CX18" s="12"/>
      <c r="CY18" s="12">
        <f>CX18/10</f>
        <v>0</v>
      </c>
      <c r="CZ18" s="12"/>
      <c r="DA18" s="12">
        <f>CZ18/4</f>
        <v>0</v>
      </c>
      <c r="DB18" s="12"/>
      <c r="DC18" s="14">
        <f>DB18/17.5</f>
        <v>0</v>
      </c>
      <c r="DF18" s="11" t="s">
        <v>15</v>
      </c>
      <c r="DG18" s="12">
        <f t="shared" si="1"/>
        <v>9.59</v>
      </c>
      <c r="DH18" s="12">
        <f>DG18/4.5</f>
        <v>2.1311111111111112</v>
      </c>
      <c r="DI18" s="12">
        <f t="shared" si="2"/>
        <v>18.643999999999998</v>
      </c>
      <c r="DJ18" s="12">
        <f t="shared" si="40"/>
        <v>0.93219999999999992</v>
      </c>
      <c r="DK18" s="12">
        <f t="shared" si="95"/>
        <v>10.442</v>
      </c>
      <c r="DL18" s="12">
        <f t="shared" ref="DL18:DL20" si="108">DK18/30</f>
        <v>0.34806666666666669</v>
      </c>
      <c r="DM18" s="12">
        <f t="shared" si="3"/>
        <v>0</v>
      </c>
      <c r="DN18" s="12">
        <f>DM18/10</f>
        <v>0</v>
      </c>
      <c r="DO18" s="12">
        <f t="shared" si="4"/>
        <v>16.404</v>
      </c>
      <c r="DP18" s="12">
        <f>DO18/4</f>
        <v>4.101</v>
      </c>
      <c r="DQ18" s="12">
        <f t="shared" si="5"/>
        <v>88.977000000000004</v>
      </c>
      <c r="DR18" s="14">
        <f>DQ18/17.5</f>
        <v>5.0844000000000005</v>
      </c>
      <c r="DU18" s="11" t="s">
        <v>15</v>
      </c>
      <c r="DV18" s="12"/>
      <c r="DW18" s="12">
        <f>DV18/4.5</f>
        <v>0</v>
      </c>
      <c r="DX18" s="12"/>
      <c r="DY18" s="12">
        <f t="shared" si="41"/>
        <v>0</v>
      </c>
      <c r="DZ18" s="12"/>
      <c r="EA18" s="12">
        <f t="shared" ref="EA18:EA20" si="109">DZ18/30</f>
        <v>0</v>
      </c>
      <c r="EB18" s="12"/>
      <c r="EC18" s="12">
        <f>EB18/10</f>
        <v>0</v>
      </c>
      <c r="ED18" s="12"/>
      <c r="EE18" s="12">
        <f>ED18/4</f>
        <v>0</v>
      </c>
      <c r="EF18" s="12"/>
      <c r="EG18" s="14">
        <f>EF18/17.5</f>
        <v>0</v>
      </c>
      <c r="EJ18" s="11" t="s">
        <v>15</v>
      </c>
      <c r="EK18" s="12">
        <v>3.7850000000000001</v>
      </c>
      <c r="EL18" s="12">
        <f>EK18/4.5</f>
        <v>0.84111111111111114</v>
      </c>
      <c r="EM18" s="12">
        <v>7.7675000000000001</v>
      </c>
      <c r="EN18" s="12">
        <f t="shared" si="42"/>
        <v>0.38837500000000003</v>
      </c>
      <c r="EO18" s="12">
        <v>7.7675000000000001</v>
      </c>
      <c r="EP18" s="12">
        <f t="shared" ref="EP18:EP20" si="110">EO18/30</f>
        <v>0.25891666666666668</v>
      </c>
      <c r="EQ18" s="12"/>
      <c r="ER18" s="12">
        <f>EQ18/10</f>
        <v>0</v>
      </c>
      <c r="ES18" s="12"/>
      <c r="ET18" s="12">
        <f>ES18/4</f>
        <v>0</v>
      </c>
      <c r="EU18" s="12"/>
      <c r="EV18" s="14">
        <f>EU18/17.5</f>
        <v>0</v>
      </c>
      <c r="EY18" s="11" t="s">
        <v>15</v>
      </c>
      <c r="EZ18" s="12">
        <v>9.4480000000000004</v>
      </c>
      <c r="FA18" s="12">
        <f>EZ18/4.5</f>
        <v>2.0995555555555558</v>
      </c>
      <c r="FB18" s="12">
        <v>4.4734999999999996</v>
      </c>
      <c r="FC18" s="12">
        <f t="shared" si="43"/>
        <v>0.22367499999999998</v>
      </c>
      <c r="FD18" s="12">
        <v>4.4734999999999996</v>
      </c>
      <c r="FE18" s="12">
        <f t="shared" ref="FE18:FE20" si="111">FD18/30</f>
        <v>0.14911666666666665</v>
      </c>
      <c r="FF18" s="12"/>
      <c r="FG18" s="12">
        <f>FF18/10</f>
        <v>0</v>
      </c>
      <c r="FH18" s="12"/>
      <c r="FI18" s="12">
        <f>FH18/4</f>
        <v>0</v>
      </c>
      <c r="FJ18" s="12">
        <v>0.26</v>
      </c>
      <c r="FK18" s="14">
        <f>FJ18/17.5</f>
        <v>1.4857142857142857E-2</v>
      </c>
      <c r="FN18" s="11" t="s">
        <v>15</v>
      </c>
      <c r="FO18" s="12"/>
      <c r="FP18" s="12">
        <f>FO18/4.5</f>
        <v>0</v>
      </c>
      <c r="FQ18" s="12"/>
      <c r="FR18" s="12">
        <f t="shared" si="44"/>
        <v>0</v>
      </c>
      <c r="FS18" s="12"/>
      <c r="FT18" s="12">
        <f t="shared" ref="FT18:FT20" si="112">FS18/30</f>
        <v>0</v>
      </c>
      <c r="FU18" s="12"/>
      <c r="FV18" s="12">
        <f>FU18/10</f>
        <v>0</v>
      </c>
      <c r="FW18" s="12"/>
      <c r="FX18" s="12">
        <f>FW18/4</f>
        <v>0</v>
      </c>
      <c r="FY18" s="12"/>
      <c r="FZ18" s="14">
        <f>FY18/17.5</f>
        <v>0</v>
      </c>
      <c r="GC18" s="11" t="s">
        <v>15</v>
      </c>
      <c r="GD18" s="12"/>
      <c r="GE18" s="12">
        <f>GD18/4.5</f>
        <v>0</v>
      </c>
      <c r="GF18" s="12">
        <v>6.6345000000000001</v>
      </c>
      <c r="GG18" s="12">
        <f t="shared" si="45"/>
        <v>0.33172499999999999</v>
      </c>
      <c r="GH18" s="12">
        <v>6.6345000000000001</v>
      </c>
      <c r="GI18" s="12">
        <f t="shared" ref="GI18:GI20" si="113">GH18/30</f>
        <v>0.22115000000000001</v>
      </c>
      <c r="GJ18" s="12"/>
      <c r="GK18" s="12">
        <f>GJ18/10</f>
        <v>0</v>
      </c>
      <c r="GL18" s="12"/>
      <c r="GM18" s="12">
        <f>GL18/4</f>
        <v>0</v>
      </c>
      <c r="GN18" s="12"/>
      <c r="GO18" s="14">
        <f>GN18/17.5</f>
        <v>0</v>
      </c>
      <c r="GR18" s="11" t="s">
        <v>15</v>
      </c>
      <c r="GS18" s="12">
        <f t="shared" si="6"/>
        <v>13.233000000000001</v>
      </c>
      <c r="GT18" s="12">
        <f>GS18/4.5</f>
        <v>2.940666666666667</v>
      </c>
      <c r="GU18" s="12">
        <f t="shared" si="7"/>
        <v>18.875500000000002</v>
      </c>
      <c r="GV18" s="12">
        <f t="shared" si="46"/>
        <v>0.94377500000000014</v>
      </c>
      <c r="GW18" s="12">
        <f t="shared" si="96"/>
        <v>18.875500000000002</v>
      </c>
      <c r="GX18" s="12">
        <f t="shared" ref="GX18:GX20" si="114">GW18/30</f>
        <v>0.62918333333333343</v>
      </c>
      <c r="GY18" s="12">
        <f t="shared" si="8"/>
        <v>0</v>
      </c>
      <c r="GZ18" s="12">
        <f>GY18/10</f>
        <v>0</v>
      </c>
      <c r="HA18" s="12">
        <f t="shared" si="9"/>
        <v>0</v>
      </c>
      <c r="HB18" s="12">
        <f>HA18/4</f>
        <v>0</v>
      </c>
      <c r="HC18" s="12">
        <f t="shared" si="10"/>
        <v>0</v>
      </c>
      <c r="HD18" s="14">
        <f>HC18/17.5</f>
        <v>0</v>
      </c>
      <c r="HH18" s="11" t="s">
        <v>15</v>
      </c>
      <c r="HI18" s="12">
        <f t="shared" si="47"/>
        <v>22.823</v>
      </c>
      <c r="HJ18" s="12">
        <f>HI18/4.5</f>
        <v>5.0717777777777782</v>
      </c>
      <c r="HK18" s="12">
        <f t="shared" si="11"/>
        <v>37.519500000000001</v>
      </c>
      <c r="HL18" s="12">
        <f t="shared" si="48"/>
        <v>1.8759749999999999</v>
      </c>
      <c r="HM18" s="12">
        <f t="shared" si="49"/>
        <v>67.418499999999995</v>
      </c>
      <c r="HN18" s="12">
        <f t="shared" ref="HN18:HN20" si="115">HM18/30</f>
        <v>2.2472833333333333</v>
      </c>
      <c r="HO18" s="12">
        <f t="shared" si="12"/>
        <v>0</v>
      </c>
      <c r="HP18" s="12">
        <f>HO18/10</f>
        <v>0</v>
      </c>
      <c r="HQ18" s="12">
        <f t="shared" si="13"/>
        <v>21.265000000000001</v>
      </c>
      <c r="HR18" s="12">
        <f>HQ18/4</f>
        <v>5.3162500000000001</v>
      </c>
      <c r="HS18" s="12">
        <f t="shared" si="14"/>
        <v>88.977000000000004</v>
      </c>
      <c r="HT18" s="14">
        <f>HS18/17.5</f>
        <v>5.0844000000000005</v>
      </c>
      <c r="HW18" s="11" t="s">
        <v>15</v>
      </c>
      <c r="HX18" s="12"/>
      <c r="HY18" s="12">
        <f>HX18/4.5</f>
        <v>0</v>
      </c>
      <c r="HZ18" s="12"/>
      <c r="IA18" s="12">
        <f t="shared" si="50"/>
        <v>0</v>
      </c>
      <c r="IB18" s="12"/>
      <c r="IC18" s="12">
        <f t="shared" ref="IC18:IC20" si="116">IB18/30</f>
        <v>0</v>
      </c>
      <c r="ID18" s="12"/>
      <c r="IE18" s="12">
        <f>ID18/10</f>
        <v>0</v>
      </c>
      <c r="IF18" s="12">
        <v>1.98</v>
      </c>
      <c r="IG18" s="12">
        <f>IF18/4</f>
        <v>0.495</v>
      </c>
      <c r="IH18" s="12"/>
      <c r="II18" s="14">
        <f>IH18/17.5</f>
        <v>0</v>
      </c>
      <c r="IM18" s="11" t="s">
        <v>15</v>
      </c>
      <c r="IN18" s="12">
        <v>3.5049999999999999</v>
      </c>
      <c r="IO18" s="12">
        <f>IN18/4.5</f>
        <v>0.77888888888888885</v>
      </c>
      <c r="IP18" s="12"/>
      <c r="IQ18" s="12">
        <f t="shared" si="51"/>
        <v>0</v>
      </c>
      <c r="IR18" s="12"/>
      <c r="IS18" s="12">
        <f t="shared" ref="IS18:IS20" si="117">IR18/30</f>
        <v>0</v>
      </c>
      <c r="IT18" s="12"/>
      <c r="IU18" s="12">
        <f>IT18/10</f>
        <v>0</v>
      </c>
      <c r="IV18" s="12">
        <v>0.36</v>
      </c>
      <c r="IW18" s="12">
        <f>IV18/4</f>
        <v>0.09</v>
      </c>
      <c r="IX18" s="12">
        <v>0.36</v>
      </c>
      <c r="IY18" s="14">
        <f>IX18/17.5</f>
        <v>2.057142857142857E-2</v>
      </c>
      <c r="JC18" s="11" t="s">
        <v>15</v>
      </c>
      <c r="JD18" s="12"/>
      <c r="JE18" s="12">
        <f>JD18/4.5</f>
        <v>0</v>
      </c>
      <c r="JF18" s="12"/>
      <c r="JG18" s="12">
        <f t="shared" si="52"/>
        <v>0</v>
      </c>
      <c r="JH18" s="12"/>
      <c r="JI18" s="12">
        <f t="shared" ref="JI18:JI20" si="118">JH18/30</f>
        <v>0</v>
      </c>
      <c r="JJ18" s="12"/>
      <c r="JK18" s="12">
        <f>JJ18/10</f>
        <v>0</v>
      </c>
      <c r="JL18" s="12"/>
      <c r="JM18" s="12">
        <f>JL18/4</f>
        <v>0</v>
      </c>
      <c r="JN18" s="12"/>
      <c r="JO18" s="14">
        <f>JN18/17.5</f>
        <v>0</v>
      </c>
      <c r="JS18" s="11" t="s">
        <v>15</v>
      </c>
      <c r="JT18" s="12"/>
      <c r="JU18" s="12">
        <f>JT18/4.5</f>
        <v>0</v>
      </c>
      <c r="JV18" s="12"/>
      <c r="JW18" s="12">
        <f t="shared" si="53"/>
        <v>0</v>
      </c>
      <c r="JX18" s="12"/>
      <c r="JY18" s="12">
        <f t="shared" ref="JY18:JY20" si="119">JX18/30</f>
        <v>0</v>
      </c>
      <c r="JZ18" s="12"/>
      <c r="KA18" s="12">
        <f>JZ18/10</f>
        <v>0</v>
      </c>
      <c r="KB18" s="12"/>
      <c r="KC18" s="12">
        <f>KB18/4</f>
        <v>0</v>
      </c>
      <c r="KD18" s="12"/>
      <c r="KE18" s="14">
        <f>KD18/17.5</f>
        <v>0</v>
      </c>
      <c r="KH18" s="11" t="s">
        <v>15</v>
      </c>
      <c r="KI18" s="12"/>
      <c r="KJ18" s="12">
        <f>KI18/4.5</f>
        <v>0</v>
      </c>
      <c r="KK18" s="12"/>
      <c r="KL18" s="12">
        <f t="shared" si="54"/>
        <v>0</v>
      </c>
      <c r="KM18" s="12"/>
      <c r="KN18" s="12">
        <f t="shared" ref="KN18:KN20" si="120">KM18/30</f>
        <v>0</v>
      </c>
      <c r="KO18" s="12"/>
      <c r="KP18" s="12">
        <f>KO18/10</f>
        <v>0</v>
      </c>
      <c r="KQ18" s="12"/>
      <c r="KR18" s="12">
        <f>KQ18/4</f>
        <v>0</v>
      </c>
      <c r="KS18" s="12"/>
      <c r="KT18" s="14">
        <f>KS18/17.5</f>
        <v>0</v>
      </c>
      <c r="KW18" s="11" t="s">
        <v>15</v>
      </c>
      <c r="KX18" s="12">
        <f t="shared" si="15"/>
        <v>3.5049999999999999</v>
      </c>
      <c r="KY18" s="12">
        <f>KX18/4.5</f>
        <v>0.77888888888888885</v>
      </c>
      <c r="KZ18" s="12">
        <f t="shared" si="16"/>
        <v>0</v>
      </c>
      <c r="LA18" s="12">
        <f>KZ18/20</f>
        <v>0</v>
      </c>
      <c r="LB18" s="12">
        <f t="shared" si="97"/>
        <v>0</v>
      </c>
      <c r="LC18" s="12">
        <f t="shared" ref="LC18:LC20" si="121">LB18/30</f>
        <v>0</v>
      </c>
      <c r="LD18" s="12">
        <f t="shared" si="17"/>
        <v>0</v>
      </c>
      <c r="LE18" s="12">
        <f>LD18/10</f>
        <v>0</v>
      </c>
      <c r="LF18" s="12">
        <f t="shared" si="18"/>
        <v>2.34</v>
      </c>
      <c r="LG18" s="12">
        <f>LF18/4</f>
        <v>0.58499999999999996</v>
      </c>
      <c r="LH18" s="12">
        <f t="shared" si="19"/>
        <v>0.36</v>
      </c>
      <c r="LI18" s="14">
        <f>LH18/17.5</f>
        <v>2.057142857142857E-2</v>
      </c>
      <c r="LM18" s="11" t="s">
        <v>15</v>
      </c>
      <c r="LN18" s="12">
        <f t="shared" si="20"/>
        <v>26.327999999999999</v>
      </c>
      <c r="LO18" s="12">
        <f>LN18/4.5</f>
        <v>5.8506666666666662</v>
      </c>
      <c r="LP18" s="12">
        <f>KZ18+HK18</f>
        <v>37.519500000000001</v>
      </c>
      <c r="LQ18" s="12">
        <f t="shared" si="56"/>
        <v>1.8759749999999999</v>
      </c>
      <c r="LR18" s="12">
        <f t="shared" si="98"/>
        <v>67.418499999999995</v>
      </c>
      <c r="LS18" s="12">
        <f t="shared" ref="LS18:LS20" si="122">LR18/30</f>
        <v>2.2472833333333333</v>
      </c>
      <c r="LT18" s="12">
        <f t="shared" si="22"/>
        <v>0</v>
      </c>
      <c r="LU18" s="12">
        <f>LT18/10</f>
        <v>0</v>
      </c>
      <c r="LV18" s="12">
        <f t="shared" si="23"/>
        <v>23.605</v>
      </c>
      <c r="LW18" s="12">
        <f>LV18/4</f>
        <v>5.9012500000000001</v>
      </c>
      <c r="LX18" s="12">
        <f t="shared" si="24"/>
        <v>89.337000000000003</v>
      </c>
      <c r="LY18" s="14">
        <f>LX18/17.5</f>
        <v>5.1049714285714289</v>
      </c>
      <c r="MB18" s="11" t="s">
        <v>15</v>
      </c>
      <c r="MC18" s="12">
        <v>16.004999999999999</v>
      </c>
      <c r="MD18" s="12">
        <f>MC18/4.5</f>
        <v>3.5566666666666666</v>
      </c>
      <c r="ME18" s="12">
        <v>16.05</v>
      </c>
      <c r="MF18" s="12">
        <f t="shared" si="57"/>
        <v>0.80249999999999999</v>
      </c>
      <c r="MG18" s="12">
        <v>16.05</v>
      </c>
      <c r="MH18" s="12">
        <f t="shared" ref="MH18:MH20" si="123">MG18/30</f>
        <v>0.53500000000000003</v>
      </c>
      <c r="MI18" s="12"/>
      <c r="MJ18" s="12">
        <f>MI18/10</f>
        <v>0</v>
      </c>
      <c r="MK18" s="12">
        <v>6.0110000000000001</v>
      </c>
      <c r="ML18" s="12">
        <f>MK18/4</f>
        <v>1.50275</v>
      </c>
      <c r="MM18" s="12">
        <v>6.0110000000000001</v>
      </c>
      <c r="MN18" s="14">
        <f>MM18/17.5</f>
        <v>0.34348571428571428</v>
      </c>
      <c r="MR18" s="11" t="s">
        <v>15</v>
      </c>
      <c r="MS18" s="12"/>
      <c r="MT18" s="12">
        <f>MS18/4.5</f>
        <v>0</v>
      </c>
      <c r="MU18" s="12">
        <v>18.297000000000001</v>
      </c>
      <c r="MV18" s="12">
        <f t="shared" si="58"/>
        <v>0.91485000000000005</v>
      </c>
      <c r="MW18" s="12">
        <v>18.297000000000001</v>
      </c>
      <c r="MX18" s="12">
        <f t="shared" ref="MX18:MX20" si="124">MW18/30</f>
        <v>0.6099</v>
      </c>
      <c r="MY18" s="12"/>
      <c r="MZ18" s="12">
        <f>MY18/10</f>
        <v>0</v>
      </c>
      <c r="NA18" s="12">
        <v>16.004999999999999</v>
      </c>
      <c r="NB18" s="12">
        <f>NA18/4</f>
        <v>4.0012499999999998</v>
      </c>
      <c r="NC18" s="12">
        <v>16.004999999999999</v>
      </c>
      <c r="ND18" s="14">
        <f>NC18/17.5</f>
        <v>0.91457142857142848</v>
      </c>
      <c r="NH18" s="11" t="s">
        <v>15</v>
      </c>
      <c r="NI18" s="12"/>
      <c r="NJ18" s="12">
        <f>NI18/4.5</f>
        <v>0</v>
      </c>
      <c r="NK18" s="12">
        <v>13.496</v>
      </c>
      <c r="NL18" s="12">
        <f t="shared" si="59"/>
        <v>0.67480000000000007</v>
      </c>
      <c r="NM18" s="12">
        <v>13.496</v>
      </c>
      <c r="NN18" s="12">
        <f t="shared" ref="NN18:NN20" si="125">NM18/30</f>
        <v>0.44986666666666669</v>
      </c>
      <c r="NO18" s="12"/>
      <c r="NP18" s="12">
        <f>NO18/10</f>
        <v>0</v>
      </c>
      <c r="NQ18" s="12">
        <v>34.018000000000001</v>
      </c>
      <c r="NR18" s="12">
        <f>NQ18/4</f>
        <v>8.5045000000000002</v>
      </c>
      <c r="NS18" s="12">
        <v>23.742000000000001</v>
      </c>
      <c r="NT18" s="14">
        <f>NS18/17.5</f>
        <v>1.3566857142857143</v>
      </c>
      <c r="NX18" s="11" t="s">
        <v>15</v>
      </c>
      <c r="NY18" s="12"/>
      <c r="NZ18" s="12">
        <f>NY18/4.5</f>
        <v>0</v>
      </c>
      <c r="OA18" s="12"/>
      <c r="OB18" s="12">
        <f t="shared" si="60"/>
        <v>0</v>
      </c>
      <c r="OC18" s="12"/>
      <c r="OD18" s="12">
        <f t="shared" ref="OD18:OD20" si="126">OC18/30</f>
        <v>0</v>
      </c>
      <c r="OE18" s="12"/>
      <c r="OF18" s="12">
        <f>OE18/10</f>
        <v>0</v>
      </c>
      <c r="OG18" s="12"/>
      <c r="OH18" s="12">
        <f>OG18/4</f>
        <v>0</v>
      </c>
      <c r="OI18" s="12">
        <f>1.722+1.722</f>
        <v>3.444</v>
      </c>
      <c r="OJ18" s="14">
        <f>OI18/17.5</f>
        <v>0.1968</v>
      </c>
      <c r="OM18" s="11" t="s">
        <v>15</v>
      </c>
      <c r="ON18" s="12"/>
      <c r="OO18" s="12">
        <f>ON18/4.5</f>
        <v>0</v>
      </c>
      <c r="OP18" s="12"/>
      <c r="OQ18" s="12">
        <f t="shared" si="61"/>
        <v>0</v>
      </c>
      <c r="OR18" s="12"/>
      <c r="OS18" s="12">
        <f t="shared" ref="OS18:OS20" si="127">OR18/30</f>
        <v>0</v>
      </c>
      <c r="OT18" s="12"/>
      <c r="OU18" s="12">
        <f>OT18/10</f>
        <v>0</v>
      </c>
      <c r="OV18" s="12"/>
      <c r="OW18" s="12">
        <f>OV18/4</f>
        <v>0</v>
      </c>
      <c r="OX18" s="12"/>
      <c r="OY18" s="14">
        <f>OX18/17.5</f>
        <v>0</v>
      </c>
      <c r="PB18" s="11" t="s">
        <v>15</v>
      </c>
      <c r="PC18" s="12">
        <f t="shared" si="25"/>
        <v>16.004999999999999</v>
      </c>
      <c r="PD18" s="12">
        <f>PC18/4.5</f>
        <v>3.5566666666666666</v>
      </c>
      <c r="PE18" s="12">
        <f t="shared" si="26"/>
        <v>47.843000000000004</v>
      </c>
      <c r="PF18" s="12">
        <f>PE18/20</f>
        <v>2.39215</v>
      </c>
      <c r="PG18" s="12">
        <f t="shared" si="100"/>
        <v>47.843000000000004</v>
      </c>
      <c r="PH18" s="12">
        <f t="shared" ref="PH18:PH20" si="128">PG18/30</f>
        <v>1.5947666666666669</v>
      </c>
      <c r="PI18" s="12">
        <f t="shared" si="27"/>
        <v>0</v>
      </c>
      <c r="PJ18" s="12">
        <f>PI18/10</f>
        <v>0</v>
      </c>
      <c r="PK18" s="12">
        <f t="shared" si="28"/>
        <v>56.033999999999999</v>
      </c>
      <c r="PL18" s="12">
        <f>PK18/4</f>
        <v>14.0085</v>
      </c>
      <c r="PM18" s="12">
        <f t="shared" si="63"/>
        <v>49.202000000000005</v>
      </c>
      <c r="PN18" s="14">
        <f>PM18/17.5</f>
        <v>2.8115428571428573</v>
      </c>
      <c r="PR18" s="11" t="s">
        <v>15</v>
      </c>
      <c r="PS18" s="12">
        <f t="shared" si="29"/>
        <v>42.332999999999998</v>
      </c>
      <c r="PT18" s="12">
        <f>PS18/4.5</f>
        <v>9.4073333333333338</v>
      </c>
      <c r="PU18" s="12">
        <f>PE18+LP18</f>
        <v>85.362500000000011</v>
      </c>
      <c r="PV18" s="12">
        <f t="shared" si="64"/>
        <v>4.2681250000000004</v>
      </c>
      <c r="PW18" s="12">
        <f t="shared" si="101"/>
        <v>115.2615</v>
      </c>
      <c r="PX18" s="12">
        <f t="shared" ref="PX18:PX20" si="129">PW18/30</f>
        <v>3.84205</v>
      </c>
      <c r="PY18" s="12">
        <f t="shared" si="31"/>
        <v>0</v>
      </c>
      <c r="PZ18" s="12">
        <f>PY18/10</f>
        <v>0</v>
      </c>
      <c r="QA18" s="12">
        <f t="shared" ref="QA18" si="130">PK18+LV18</f>
        <v>79.638999999999996</v>
      </c>
      <c r="QB18" s="12">
        <f>QA18/4</f>
        <v>19.909749999999999</v>
      </c>
      <c r="QC18" s="12">
        <f t="shared" si="33"/>
        <v>138.53900000000002</v>
      </c>
      <c r="QD18" s="14">
        <f>QC18/17.5</f>
        <v>7.9165142857142863</v>
      </c>
    </row>
    <row r="19" spans="1:447" x14ac:dyDescent="0.25">
      <c r="A19" s="13" t="s">
        <v>16</v>
      </c>
      <c r="B19" s="51">
        <f t="shared" si="0"/>
        <v>1.1321428571428571</v>
      </c>
      <c r="C19" s="12">
        <v>0.2</v>
      </c>
      <c r="D19" s="12"/>
      <c r="E19" s="12">
        <v>3.3333333333333333E-2</v>
      </c>
      <c r="F19" s="12"/>
      <c r="G19" s="48">
        <v>0.05</v>
      </c>
      <c r="H19" s="12">
        <v>0.125</v>
      </c>
      <c r="I19" s="12">
        <v>0.66666666666666663</v>
      </c>
      <c r="J19" s="12">
        <v>5.7142857142857141E-2</v>
      </c>
      <c r="K19" s="40">
        <f t="shared" si="94"/>
        <v>2.3894472361809047</v>
      </c>
      <c r="O19" s="11" t="s">
        <v>16</v>
      </c>
      <c r="P19" s="12">
        <v>35.546999999999997</v>
      </c>
      <c r="Q19" s="12">
        <f>P19/4.5</f>
        <v>7.8993333333333329</v>
      </c>
      <c r="R19" s="12">
        <f>9.0855+26.968</f>
        <v>36.0535</v>
      </c>
      <c r="S19" s="12">
        <f t="shared" si="34"/>
        <v>1.802675</v>
      </c>
      <c r="T19" s="12">
        <f>9.0855+23.93</f>
        <v>33.015500000000003</v>
      </c>
      <c r="U19" s="12">
        <f t="shared" si="102"/>
        <v>1.1005166666666668</v>
      </c>
      <c r="V19" s="12">
        <v>12.973000000000001</v>
      </c>
      <c r="W19" s="12">
        <f>V19/8</f>
        <v>1.6216250000000001</v>
      </c>
      <c r="X19" s="12">
        <v>12.973000000000001</v>
      </c>
      <c r="Y19" s="12">
        <f>X19/1.5</f>
        <v>8.6486666666666672</v>
      </c>
      <c r="Z19" s="12">
        <v>27.619</v>
      </c>
      <c r="AA19" s="14">
        <f>Z19/17.5</f>
        <v>1.5782285714285713</v>
      </c>
      <c r="AF19" s="11" t="s">
        <v>16</v>
      </c>
      <c r="AG19" s="12">
        <v>13.618</v>
      </c>
      <c r="AH19" s="12">
        <f>AG19/4.5</f>
        <v>3.0262222222222221</v>
      </c>
      <c r="AI19" s="12">
        <v>0.12</v>
      </c>
      <c r="AJ19" s="12">
        <f t="shared" si="35"/>
        <v>6.0000000000000001E-3</v>
      </c>
      <c r="AK19" s="12"/>
      <c r="AL19" s="12">
        <f t="shared" si="103"/>
        <v>0</v>
      </c>
      <c r="AM19" s="12"/>
      <c r="AN19" s="12">
        <f>AM19/8</f>
        <v>0</v>
      </c>
      <c r="AO19" s="12"/>
      <c r="AP19" s="12">
        <f>AO19/1.5</f>
        <v>0</v>
      </c>
      <c r="AQ19" s="12"/>
      <c r="AR19" s="14">
        <f>AQ19/17.5</f>
        <v>0</v>
      </c>
      <c r="AV19" s="11" t="s">
        <v>16</v>
      </c>
      <c r="AW19" s="12"/>
      <c r="AX19" s="12">
        <f>AW19/4.5</f>
        <v>0</v>
      </c>
      <c r="AY19" s="12">
        <v>18.146999999999998</v>
      </c>
      <c r="AZ19" s="12">
        <f t="shared" si="36"/>
        <v>0.90734999999999988</v>
      </c>
      <c r="BA19" s="12">
        <v>18.146999999999998</v>
      </c>
      <c r="BB19" s="12">
        <f t="shared" si="104"/>
        <v>0.60489999999999999</v>
      </c>
      <c r="BC19" s="12">
        <v>46.360999999999997</v>
      </c>
      <c r="BD19" s="12">
        <f>BC19/8</f>
        <v>5.7951249999999996</v>
      </c>
      <c r="BE19" s="12"/>
      <c r="BF19" s="12">
        <f>BE19/1.5</f>
        <v>0</v>
      </c>
      <c r="BG19" s="12">
        <v>9.5879999999999992</v>
      </c>
      <c r="BH19" s="14">
        <f>BG19/17.5</f>
        <v>0.5478857142857142</v>
      </c>
      <c r="BL19" s="11" t="s">
        <v>16</v>
      </c>
      <c r="BM19" s="12"/>
      <c r="BN19" s="12">
        <f>BM19/4.5</f>
        <v>0</v>
      </c>
      <c r="BO19" s="12"/>
      <c r="BP19" s="12">
        <f t="shared" si="37"/>
        <v>0</v>
      </c>
      <c r="BQ19" s="12"/>
      <c r="BR19" s="12">
        <f t="shared" si="105"/>
        <v>0</v>
      </c>
      <c r="BS19" s="12"/>
      <c r="BT19" s="12">
        <f>BS19/8</f>
        <v>0</v>
      </c>
      <c r="BU19" s="12">
        <v>7.1929999999999996</v>
      </c>
      <c r="BV19" s="12">
        <f>BU19/1.5</f>
        <v>4.7953333333333328</v>
      </c>
      <c r="BW19" s="12">
        <f>23.1805+23.1805</f>
        <v>46.360999999999997</v>
      </c>
      <c r="BX19" s="14">
        <f>BW19/17.5</f>
        <v>2.6492</v>
      </c>
      <c r="CB19" s="11" t="s">
        <v>16</v>
      </c>
      <c r="CC19" s="12">
        <v>21.468</v>
      </c>
      <c r="CD19" s="12">
        <f>CC19/4.5</f>
        <v>4.7706666666666671</v>
      </c>
      <c r="CE19" s="12">
        <v>13.484</v>
      </c>
      <c r="CF19" s="12">
        <f t="shared" si="38"/>
        <v>0.67420000000000002</v>
      </c>
      <c r="CG19" s="12">
        <v>13.484</v>
      </c>
      <c r="CH19" s="12">
        <f t="shared" si="106"/>
        <v>0.44946666666666668</v>
      </c>
      <c r="CI19" s="12"/>
      <c r="CJ19" s="12">
        <f>CI19/8</f>
        <v>0</v>
      </c>
      <c r="CK19" s="12"/>
      <c r="CL19" s="12">
        <f>CK19/1.5</f>
        <v>0</v>
      </c>
      <c r="CM19" s="12"/>
      <c r="CN19" s="14">
        <f>CM19/17.5</f>
        <v>0</v>
      </c>
      <c r="CQ19" s="11" t="s">
        <v>16</v>
      </c>
      <c r="CR19" s="12"/>
      <c r="CS19" s="12">
        <f>CR19/4.5</f>
        <v>0</v>
      </c>
      <c r="CT19" s="12">
        <f>55.0965+66.256</f>
        <v>121.35249999999999</v>
      </c>
      <c r="CU19" s="12">
        <f t="shared" si="39"/>
        <v>6.0676249999999996</v>
      </c>
      <c r="CV19" s="12">
        <f>41.2975+50.685</f>
        <v>91.982500000000002</v>
      </c>
      <c r="CW19" s="12">
        <f t="shared" si="107"/>
        <v>3.0660833333333333</v>
      </c>
      <c r="CX19" s="12">
        <v>63.386000000000003</v>
      </c>
      <c r="CY19" s="12">
        <f>CX19/8</f>
        <v>7.9232500000000003</v>
      </c>
      <c r="CZ19" s="12">
        <v>25.167999999999999</v>
      </c>
      <c r="DA19" s="12">
        <f>CZ19/1.5</f>
        <v>16.778666666666666</v>
      </c>
      <c r="DB19" s="12">
        <f>2.75+2.75</f>
        <v>5.5</v>
      </c>
      <c r="DC19" s="14">
        <f>DB19/17.5</f>
        <v>0.31428571428571428</v>
      </c>
      <c r="DF19" s="11" t="s">
        <v>16</v>
      </c>
      <c r="DG19" s="12">
        <f t="shared" si="1"/>
        <v>35.085999999999999</v>
      </c>
      <c r="DH19" s="12">
        <f>DG19/4.5</f>
        <v>7.7968888888888888</v>
      </c>
      <c r="DI19" s="12">
        <f t="shared" si="2"/>
        <v>153.1035</v>
      </c>
      <c r="DJ19" s="12">
        <f t="shared" si="40"/>
        <v>7.6551749999999998</v>
      </c>
      <c r="DK19" s="12">
        <f t="shared" si="95"/>
        <v>123.61349999999999</v>
      </c>
      <c r="DL19" s="12">
        <f t="shared" si="108"/>
        <v>4.1204499999999999</v>
      </c>
      <c r="DM19" s="12">
        <f t="shared" si="3"/>
        <v>109.747</v>
      </c>
      <c r="DN19" s="12">
        <f>DM19/8</f>
        <v>13.718375</v>
      </c>
      <c r="DO19" s="12">
        <f t="shared" si="4"/>
        <v>32.360999999999997</v>
      </c>
      <c r="DP19" s="12">
        <f>DO19/1.5</f>
        <v>21.573999999999998</v>
      </c>
      <c r="DQ19" s="12">
        <f t="shared" si="5"/>
        <v>61.448999999999998</v>
      </c>
      <c r="DR19" s="14">
        <f>DQ19/17.5</f>
        <v>3.5113714285714286</v>
      </c>
      <c r="DU19" s="11" t="s">
        <v>16</v>
      </c>
      <c r="DV19" s="12">
        <v>2.7930000000000001</v>
      </c>
      <c r="DW19" s="12">
        <f>DV19/4.5</f>
        <v>0.6206666666666667</v>
      </c>
      <c r="DX19" s="12">
        <v>1.3965000000000001</v>
      </c>
      <c r="DY19" s="12">
        <f t="shared" si="41"/>
        <v>6.9824999999999998E-2</v>
      </c>
      <c r="DZ19" s="12">
        <v>1.3965000000000001</v>
      </c>
      <c r="EA19" s="12">
        <f t="shared" si="109"/>
        <v>4.6550000000000001E-2</v>
      </c>
      <c r="EB19" s="12">
        <v>24.844000000000001</v>
      </c>
      <c r="EC19" s="12">
        <f>EB19/8</f>
        <v>3.1055000000000001</v>
      </c>
      <c r="ED19" s="12">
        <v>56.104999999999997</v>
      </c>
      <c r="EE19" s="12">
        <f>ED19/1.5</f>
        <v>37.403333333333329</v>
      </c>
      <c r="EF19" s="12">
        <v>23.238</v>
      </c>
      <c r="EG19" s="14">
        <f>EF19/17.5</f>
        <v>1.3278857142857143</v>
      </c>
      <c r="EJ19" s="11" t="s">
        <v>16</v>
      </c>
      <c r="EK19" s="12">
        <v>21.997</v>
      </c>
      <c r="EL19" s="12">
        <f>EK19/4.5</f>
        <v>4.8882222222222218</v>
      </c>
      <c r="EM19" s="12">
        <v>29.172499999999999</v>
      </c>
      <c r="EN19" s="12">
        <f t="shared" si="42"/>
        <v>1.4586250000000001</v>
      </c>
      <c r="EO19" s="12">
        <v>29.172499999999999</v>
      </c>
      <c r="EP19" s="12">
        <f t="shared" si="110"/>
        <v>0.9724166666666666</v>
      </c>
      <c r="EQ19" s="12"/>
      <c r="ER19" s="12">
        <f>EQ19/8</f>
        <v>0</v>
      </c>
      <c r="ES19" s="12">
        <v>18.382999999999999</v>
      </c>
      <c r="ET19" s="12">
        <f>ES19/1.5</f>
        <v>12.255333333333333</v>
      </c>
      <c r="EU19" s="12">
        <v>13.8</v>
      </c>
      <c r="EV19" s="14">
        <f>EU19/17.5</f>
        <v>0.78857142857142859</v>
      </c>
      <c r="EY19" s="11" t="s">
        <v>16</v>
      </c>
      <c r="EZ19" s="12"/>
      <c r="FA19" s="12">
        <f>EZ19/4.5</f>
        <v>0</v>
      </c>
      <c r="FB19" s="12">
        <v>18.234000000000002</v>
      </c>
      <c r="FC19" s="12">
        <f t="shared" si="43"/>
        <v>0.91170000000000007</v>
      </c>
      <c r="FD19" s="12">
        <v>18.234000000000002</v>
      </c>
      <c r="FE19" s="12">
        <f t="shared" si="111"/>
        <v>0.60780000000000001</v>
      </c>
      <c r="FF19" s="12"/>
      <c r="FG19" s="12">
        <f>FF19/8</f>
        <v>0</v>
      </c>
      <c r="FH19" s="12">
        <v>51.332999999999998</v>
      </c>
      <c r="FI19" s="12">
        <f>FH19/1.5</f>
        <v>34.222000000000001</v>
      </c>
      <c r="FJ19" s="12">
        <v>20.679500000000001</v>
      </c>
      <c r="FK19" s="14">
        <f>FJ19/17.5</f>
        <v>1.1816857142857142</v>
      </c>
      <c r="FN19" s="11" t="s">
        <v>16</v>
      </c>
      <c r="FO19" s="12"/>
      <c r="FP19" s="12">
        <f>FO19/4.5</f>
        <v>0</v>
      </c>
      <c r="FQ19" s="12"/>
      <c r="FR19" s="12">
        <f t="shared" si="44"/>
        <v>0</v>
      </c>
      <c r="FS19" s="12"/>
      <c r="FT19" s="12">
        <f t="shared" si="112"/>
        <v>0</v>
      </c>
      <c r="FU19" s="12">
        <v>34.567999999999998</v>
      </c>
      <c r="FV19" s="12">
        <f>FU19/8</f>
        <v>4.3209999999999997</v>
      </c>
      <c r="FW19" s="12">
        <v>24.181999999999999</v>
      </c>
      <c r="FX19" s="12">
        <f>FW19/1.5</f>
        <v>16.121333333333332</v>
      </c>
      <c r="FY19" s="12">
        <v>17.764500000000002</v>
      </c>
      <c r="FZ19" s="14">
        <f>FY19/17.5</f>
        <v>1.0151142857142859</v>
      </c>
      <c r="GC19" s="11" t="s">
        <v>16</v>
      </c>
      <c r="GD19" s="12"/>
      <c r="GE19" s="12">
        <f>GD19/4.5</f>
        <v>0</v>
      </c>
      <c r="GF19" s="12"/>
      <c r="GG19" s="12">
        <f t="shared" si="45"/>
        <v>0</v>
      </c>
      <c r="GH19" s="12"/>
      <c r="GI19" s="12">
        <f t="shared" si="113"/>
        <v>0</v>
      </c>
      <c r="GJ19" s="12"/>
      <c r="GK19" s="12">
        <f>GJ19/8</f>
        <v>0</v>
      </c>
      <c r="GL19" s="12"/>
      <c r="GM19" s="12">
        <f>GL19/1.5</f>
        <v>0</v>
      </c>
      <c r="GN19" s="12"/>
      <c r="GO19" s="14">
        <f>GN19/17.5</f>
        <v>0</v>
      </c>
      <c r="GR19" s="11" t="s">
        <v>16</v>
      </c>
      <c r="GS19" s="12">
        <f t="shared" si="6"/>
        <v>24.79</v>
      </c>
      <c r="GT19" s="12">
        <f>GS19/4.5</f>
        <v>5.5088888888888885</v>
      </c>
      <c r="GU19" s="12">
        <f t="shared" si="7"/>
        <v>48.803000000000004</v>
      </c>
      <c r="GV19" s="12">
        <f t="shared" si="46"/>
        <v>2.44015</v>
      </c>
      <c r="GW19" s="12">
        <f t="shared" si="96"/>
        <v>48.803000000000004</v>
      </c>
      <c r="GX19" s="12">
        <f t="shared" si="114"/>
        <v>1.6267666666666669</v>
      </c>
      <c r="GY19" s="12">
        <f t="shared" si="8"/>
        <v>59.411999999999999</v>
      </c>
      <c r="GZ19" s="12">
        <f>GY19/8</f>
        <v>7.4264999999999999</v>
      </c>
      <c r="HA19" s="12">
        <f t="shared" si="9"/>
        <v>150.00299999999999</v>
      </c>
      <c r="HB19" s="12">
        <f>HA19/1.5</f>
        <v>100.002</v>
      </c>
      <c r="HC19" s="12">
        <f t="shared" si="10"/>
        <v>73.475000000000009</v>
      </c>
      <c r="HD19" s="14">
        <f>HC19/17.5</f>
        <v>4.1985714285714293</v>
      </c>
      <c r="HH19" s="11" t="s">
        <v>16</v>
      </c>
      <c r="HI19" s="12">
        <f t="shared" si="47"/>
        <v>95.423000000000002</v>
      </c>
      <c r="HJ19" s="12">
        <f>HI19/4.5</f>
        <v>21.205111111111112</v>
      </c>
      <c r="HK19" s="12">
        <f t="shared" si="11"/>
        <v>237.95999999999998</v>
      </c>
      <c r="HL19" s="12">
        <f t="shared" si="48"/>
        <v>11.898</v>
      </c>
      <c r="HM19" s="12">
        <f t="shared" si="49"/>
        <v>205.43199999999999</v>
      </c>
      <c r="HN19" s="12">
        <f t="shared" si="115"/>
        <v>6.8477333333333332</v>
      </c>
      <c r="HO19" s="12">
        <f t="shared" si="12"/>
        <v>182.13200000000001</v>
      </c>
      <c r="HP19" s="12">
        <f>HO19/8</f>
        <v>22.766500000000001</v>
      </c>
      <c r="HQ19" s="12">
        <f t="shared" si="13"/>
        <v>195.33699999999999</v>
      </c>
      <c r="HR19" s="12">
        <f>HQ19/1.5</f>
        <v>130.22466666666665</v>
      </c>
      <c r="HS19" s="12">
        <f t="shared" si="14"/>
        <v>162.54300000000001</v>
      </c>
      <c r="HT19" s="14">
        <f>HS19/17.5</f>
        <v>9.2881714285714292</v>
      </c>
      <c r="HW19" s="11" t="s">
        <v>16</v>
      </c>
      <c r="HX19" s="12">
        <v>8.7149999999999999</v>
      </c>
      <c r="HY19" s="12">
        <f>HX19/4.5</f>
        <v>1.9366666666666665</v>
      </c>
      <c r="HZ19" s="12">
        <v>7.46</v>
      </c>
      <c r="IA19" s="12">
        <f t="shared" si="50"/>
        <v>0.373</v>
      </c>
      <c r="IB19" s="12">
        <v>7.1050000000000004</v>
      </c>
      <c r="IC19" s="12">
        <f t="shared" si="116"/>
        <v>0.23683333333333334</v>
      </c>
      <c r="ID19" s="12"/>
      <c r="IE19" s="12">
        <f>ID19/8</f>
        <v>0</v>
      </c>
      <c r="IF19" s="12">
        <v>0.96</v>
      </c>
      <c r="IG19" s="12">
        <f>IF19/1.5</f>
        <v>0.64</v>
      </c>
      <c r="IH19" s="12">
        <v>0.35499999999999998</v>
      </c>
      <c r="II19" s="14">
        <f>IH19/17.5</f>
        <v>2.0285714285714285E-2</v>
      </c>
      <c r="IM19" s="11" t="s">
        <v>16</v>
      </c>
      <c r="IN19" s="12">
        <v>1.0649999999999999</v>
      </c>
      <c r="IO19" s="12">
        <f>IN19/4.5</f>
        <v>0.23666666666666666</v>
      </c>
      <c r="IP19" s="12"/>
      <c r="IQ19" s="12">
        <f t="shared" si="51"/>
        <v>0</v>
      </c>
      <c r="IR19" s="12"/>
      <c r="IS19" s="12">
        <f t="shared" si="117"/>
        <v>0</v>
      </c>
      <c r="IT19" s="12"/>
      <c r="IU19" s="12">
        <f>IT19/8</f>
        <v>0</v>
      </c>
      <c r="IV19" s="12">
        <v>8.7159999999999993</v>
      </c>
      <c r="IW19" s="12">
        <f>IV19/1.5</f>
        <v>5.8106666666666662</v>
      </c>
      <c r="IX19" s="12">
        <v>8.3610000000000007</v>
      </c>
      <c r="IY19" s="14">
        <f>IX19/17.5</f>
        <v>0.47777142857142862</v>
      </c>
      <c r="JC19" s="11" t="s">
        <v>16</v>
      </c>
      <c r="JD19" s="12">
        <v>31.28</v>
      </c>
      <c r="JE19" s="12">
        <f>JD19/4.5</f>
        <v>6.9511111111111115</v>
      </c>
      <c r="JF19" s="12"/>
      <c r="JG19" s="12">
        <f t="shared" si="52"/>
        <v>0</v>
      </c>
      <c r="JH19" s="12"/>
      <c r="JI19" s="12">
        <f t="shared" si="118"/>
        <v>0</v>
      </c>
      <c r="JJ19" s="12">
        <v>0.82899999999999996</v>
      </c>
      <c r="JK19" s="12">
        <f>JJ19/8</f>
        <v>0.10362499999999999</v>
      </c>
      <c r="JL19" s="12"/>
      <c r="JM19" s="12">
        <f>JL19/1.5</f>
        <v>0</v>
      </c>
      <c r="JN19" s="12"/>
      <c r="JO19" s="14">
        <f>JN19/17.5</f>
        <v>0</v>
      </c>
      <c r="JS19" s="11" t="s">
        <v>16</v>
      </c>
      <c r="JT19" s="12">
        <v>18.050999999999998</v>
      </c>
      <c r="JU19" s="12">
        <f>JT19/4.5</f>
        <v>4.011333333333333</v>
      </c>
      <c r="JV19" s="12">
        <v>18.092500000000001</v>
      </c>
      <c r="JW19" s="12">
        <f t="shared" si="53"/>
        <v>0.90462500000000001</v>
      </c>
      <c r="JX19" s="12">
        <v>18.092500000000001</v>
      </c>
      <c r="JY19" s="12">
        <f t="shared" si="119"/>
        <v>0.60308333333333342</v>
      </c>
      <c r="JZ19" s="12">
        <v>55.25</v>
      </c>
      <c r="KA19" s="12">
        <f>JZ19/8</f>
        <v>6.90625</v>
      </c>
      <c r="KB19" s="12">
        <v>12</v>
      </c>
      <c r="KC19" s="12">
        <f>KB19/1.5</f>
        <v>8</v>
      </c>
      <c r="KD19" s="12">
        <v>8.3000000000000004E-2</v>
      </c>
      <c r="KE19" s="14">
        <f>KD19/17.5</f>
        <v>4.7428571428571433E-3</v>
      </c>
      <c r="KH19" s="11" t="s">
        <v>16</v>
      </c>
      <c r="KI19" s="12">
        <v>49.42</v>
      </c>
      <c r="KJ19" s="12">
        <f>KI19/4.5</f>
        <v>10.982222222222223</v>
      </c>
      <c r="KK19" s="12">
        <f>24.71+14.4</f>
        <v>39.11</v>
      </c>
      <c r="KL19" s="12">
        <f t="shared" si="54"/>
        <v>1.9555</v>
      </c>
      <c r="KM19" s="12">
        <f>24.71+1.25</f>
        <v>25.96</v>
      </c>
      <c r="KN19" s="12">
        <f t="shared" si="120"/>
        <v>0.8653333333333334</v>
      </c>
      <c r="KO19" s="12"/>
      <c r="KP19" s="12">
        <f>KO19/8</f>
        <v>0</v>
      </c>
      <c r="KQ19" s="12"/>
      <c r="KR19" s="12">
        <f>KQ19/1.5</f>
        <v>0</v>
      </c>
      <c r="KS19" s="12"/>
      <c r="KT19" s="14">
        <f>KS19/17.5</f>
        <v>0</v>
      </c>
      <c r="KW19" s="11" t="s">
        <v>16</v>
      </c>
      <c r="KX19" s="12">
        <f t="shared" si="15"/>
        <v>108.53100000000001</v>
      </c>
      <c r="KY19" s="12">
        <f>KX19/4.5</f>
        <v>24.118000000000002</v>
      </c>
      <c r="KZ19" s="12">
        <f t="shared" si="16"/>
        <v>64.662499999999994</v>
      </c>
      <c r="LA19" s="12">
        <f t="shared" si="55"/>
        <v>3.2331249999999998</v>
      </c>
      <c r="LB19" s="12">
        <f t="shared" si="97"/>
        <v>51.157499999999999</v>
      </c>
      <c r="LC19" s="12">
        <f t="shared" si="121"/>
        <v>1.7052499999999999</v>
      </c>
      <c r="LD19" s="12">
        <f t="shared" si="17"/>
        <v>56.079000000000001</v>
      </c>
      <c r="LE19" s="12">
        <f>LD19/8</f>
        <v>7.0098750000000001</v>
      </c>
      <c r="LF19" s="12">
        <f t="shared" si="18"/>
        <v>21.676000000000002</v>
      </c>
      <c r="LG19" s="12">
        <f>LF19/1.5</f>
        <v>14.450666666666669</v>
      </c>
      <c r="LH19" s="12">
        <f t="shared" si="19"/>
        <v>8.7990000000000013</v>
      </c>
      <c r="LI19" s="14">
        <f>LH19/17.5</f>
        <v>0.50280000000000002</v>
      </c>
      <c r="LM19" s="11" t="s">
        <v>16</v>
      </c>
      <c r="LN19" s="12">
        <f t="shared" si="20"/>
        <v>203.95400000000001</v>
      </c>
      <c r="LO19" s="12">
        <f>LN19/4.5</f>
        <v>45.32311111111111</v>
      </c>
      <c r="LP19" s="12">
        <f>KZ19+HK19</f>
        <v>302.62249999999995</v>
      </c>
      <c r="LQ19" s="12">
        <f t="shared" si="56"/>
        <v>15.131124999999997</v>
      </c>
      <c r="LR19" s="12">
        <f t="shared" si="98"/>
        <v>256.65932499999997</v>
      </c>
      <c r="LS19" s="12">
        <f t="shared" si="122"/>
        <v>8.5553108333333316</v>
      </c>
      <c r="LT19" s="12">
        <f t="shared" si="22"/>
        <v>238.21100000000001</v>
      </c>
      <c r="LU19" s="12">
        <f>LT19/8</f>
        <v>29.776375000000002</v>
      </c>
      <c r="LV19" s="12">
        <f>LF19+HQ19</f>
        <v>217.01299999999998</v>
      </c>
      <c r="LW19" s="12">
        <f>LV19/1.5</f>
        <v>144.67533333333333</v>
      </c>
      <c r="LX19" s="12">
        <f t="shared" si="24"/>
        <v>171.34200000000001</v>
      </c>
      <c r="LY19" s="14">
        <f>LX19/17.5</f>
        <v>9.7909714285714298</v>
      </c>
      <c r="MB19" s="11" t="s">
        <v>16</v>
      </c>
      <c r="MC19" s="12"/>
      <c r="MD19" s="12">
        <f>MC19/4.5</f>
        <v>0</v>
      </c>
      <c r="ME19" s="12"/>
      <c r="MF19" s="12">
        <f t="shared" si="57"/>
        <v>0</v>
      </c>
      <c r="MG19" s="12"/>
      <c r="MH19" s="12">
        <f t="shared" si="123"/>
        <v>0</v>
      </c>
      <c r="MI19" s="12"/>
      <c r="MJ19" s="12">
        <f>MI19/8</f>
        <v>0</v>
      </c>
      <c r="MK19" s="12">
        <v>12.028</v>
      </c>
      <c r="ML19" s="12">
        <f>MK19/1.5</f>
        <v>8.0186666666666664</v>
      </c>
      <c r="MM19" s="12">
        <v>7.1909999999999998</v>
      </c>
      <c r="MN19" s="14">
        <f>MM19/17.5</f>
        <v>0.41091428571428573</v>
      </c>
      <c r="MR19" s="11" t="s">
        <v>16</v>
      </c>
      <c r="MS19" s="12"/>
      <c r="MT19" s="12">
        <f>MS19/4.5</f>
        <v>0</v>
      </c>
      <c r="MU19" s="12"/>
      <c r="MV19" s="12">
        <f t="shared" si="58"/>
        <v>0</v>
      </c>
      <c r="MW19" s="12"/>
      <c r="MX19" s="12">
        <f t="shared" si="124"/>
        <v>0</v>
      </c>
      <c r="MY19" s="12"/>
      <c r="MZ19" s="12">
        <f>MY19/8</f>
        <v>0</v>
      </c>
      <c r="NA19" s="12"/>
      <c r="NB19" s="12">
        <f>NA19/1.5</f>
        <v>0</v>
      </c>
      <c r="NC19" s="12"/>
      <c r="ND19" s="14">
        <f>NC19/17.5</f>
        <v>0</v>
      </c>
      <c r="NH19" s="11" t="s">
        <v>16</v>
      </c>
      <c r="NI19" s="12"/>
      <c r="NJ19" s="12">
        <f>NI19/4.5</f>
        <v>0</v>
      </c>
      <c r="NK19" s="12">
        <v>6.2140000000000004</v>
      </c>
      <c r="NL19" s="12">
        <f t="shared" si="59"/>
        <v>0.31070000000000003</v>
      </c>
      <c r="NM19" s="12">
        <v>6.2140000000000004</v>
      </c>
      <c r="NN19" s="12">
        <f t="shared" si="125"/>
        <v>0.20713333333333334</v>
      </c>
      <c r="NO19" s="12"/>
      <c r="NP19" s="12">
        <f>NO19/8</f>
        <v>0</v>
      </c>
      <c r="NQ19" s="12"/>
      <c r="NR19" s="12">
        <f>NQ19/1.5</f>
        <v>0</v>
      </c>
      <c r="NS19" s="12"/>
      <c r="NT19" s="14">
        <f>NS19/17.5</f>
        <v>0</v>
      </c>
      <c r="NX19" s="11" t="s">
        <v>16</v>
      </c>
      <c r="NY19" s="12"/>
      <c r="NZ19" s="12">
        <f>NY19/4.5</f>
        <v>0</v>
      </c>
      <c r="OA19" s="12"/>
      <c r="OB19" s="12">
        <f t="shared" si="60"/>
        <v>0</v>
      </c>
      <c r="OC19" s="12"/>
      <c r="OD19" s="12">
        <f t="shared" si="126"/>
        <v>0</v>
      </c>
      <c r="OE19" s="12"/>
      <c r="OF19" s="12">
        <f>OE19/8</f>
        <v>0</v>
      </c>
      <c r="OG19" s="12"/>
      <c r="OH19" s="12">
        <f>OG19/1.5</f>
        <v>0</v>
      </c>
      <c r="OI19" s="12"/>
      <c r="OJ19" s="14">
        <f>OI19/17.5</f>
        <v>0</v>
      </c>
      <c r="OM19" s="11" t="s">
        <v>16</v>
      </c>
      <c r="ON19" s="12"/>
      <c r="OO19" s="12">
        <f>ON19/4.5</f>
        <v>0</v>
      </c>
      <c r="OP19" s="12"/>
      <c r="OQ19" s="12">
        <f t="shared" si="61"/>
        <v>0</v>
      </c>
      <c r="OR19" s="12"/>
      <c r="OS19" s="12">
        <f t="shared" si="127"/>
        <v>0</v>
      </c>
      <c r="OT19" s="12"/>
      <c r="OU19" s="12">
        <f>OT19/8</f>
        <v>0</v>
      </c>
      <c r="OV19" s="12"/>
      <c r="OW19" s="12">
        <f>OV19/1.5</f>
        <v>0</v>
      </c>
      <c r="OX19" s="12"/>
      <c r="OY19" s="14">
        <f>OX19/17.5</f>
        <v>0</v>
      </c>
      <c r="PB19" s="11" t="s">
        <v>16</v>
      </c>
      <c r="PC19" s="12">
        <f t="shared" si="25"/>
        <v>0</v>
      </c>
      <c r="PD19" s="12">
        <f>PC19/4.5</f>
        <v>0</v>
      </c>
      <c r="PE19" s="12">
        <f t="shared" si="26"/>
        <v>6.2140000000000004</v>
      </c>
      <c r="PF19" s="12">
        <f t="shared" ref="PF19:PF20" si="131">PE19/20</f>
        <v>0.31070000000000003</v>
      </c>
      <c r="PG19" s="12">
        <f t="shared" si="100"/>
        <v>6.2140000000000004</v>
      </c>
      <c r="PH19" s="12">
        <f t="shared" si="128"/>
        <v>0.20713333333333334</v>
      </c>
      <c r="PI19" s="12">
        <f t="shared" si="27"/>
        <v>0</v>
      </c>
      <c r="PJ19" s="12">
        <f>PI19/8</f>
        <v>0</v>
      </c>
      <c r="PK19" s="12">
        <f t="shared" si="28"/>
        <v>12.028</v>
      </c>
      <c r="PL19" s="12">
        <f>PK19/1.5</f>
        <v>8.0186666666666664</v>
      </c>
      <c r="PM19" s="12">
        <f t="shared" si="63"/>
        <v>7.1909999999999998</v>
      </c>
      <c r="PN19" s="14">
        <f>PM19/17.5</f>
        <v>0.41091428571428573</v>
      </c>
      <c r="PR19" s="11" t="s">
        <v>16</v>
      </c>
      <c r="PS19" s="12">
        <f t="shared" si="29"/>
        <v>203.95400000000001</v>
      </c>
      <c r="PT19" s="12">
        <f>PS19/4.5</f>
        <v>45.32311111111111</v>
      </c>
      <c r="PU19" s="12">
        <f>PE19+LP19</f>
        <v>308.83649999999994</v>
      </c>
      <c r="PV19" s="12">
        <f t="shared" si="64"/>
        <v>15.441824999999998</v>
      </c>
      <c r="PW19" s="12">
        <f t="shared" si="101"/>
        <v>262.87332499999997</v>
      </c>
      <c r="PX19" s="12">
        <f t="shared" si="129"/>
        <v>8.7624441666666648</v>
      </c>
      <c r="PY19" s="12">
        <f t="shared" si="31"/>
        <v>238.21100000000001</v>
      </c>
      <c r="PZ19" s="12">
        <f>PY19/8</f>
        <v>29.776375000000002</v>
      </c>
      <c r="QA19" s="12">
        <f>PK19+LV19</f>
        <v>229.04099999999997</v>
      </c>
      <c r="QB19" s="12">
        <f>QA19/1.5</f>
        <v>152.69399999999999</v>
      </c>
      <c r="QC19" s="12">
        <f t="shared" si="33"/>
        <v>178.53300000000002</v>
      </c>
      <c r="QD19" s="14">
        <f>QC19/17.5</f>
        <v>10.201885714285716</v>
      </c>
    </row>
    <row r="20" spans="1:447" x14ac:dyDescent="0.25">
      <c r="A20" s="13" t="s">
        <v>17</v>
      </c>
      <c r="B20" s="51">
        <f t="shared" si="0"/>
        <v>1.1499999999999999</v>
      </c>
      <c r="C20" s="12">
        <v>0.2</v>
      </c>
      <c r="D20" s="12"/>
      <c r="E20" s="12">
        <v>3.3333333333333333E-2</v>
      </c>
      <c r="F20" s="12"/>
      <c r="G20" s="48">
        <v>0.05</v>
      </c>
      <c r="H20" s="12">
        <v>0.14285714285714285</v>
      </c>
      <c r="I20" s="12">
        <v>0.66666666666666663</v>
      </c>
      <c r="J20" s="12">
        <v>5.7142857142857141E-2</v>
      </c>
      <c r="K20" s="40">
        <f t="shared" si="94"/>
        <v>2.4271356783919598</v>
      </c>
      <c r="O20" s="11" t="s">
        <v>17</v>
      </c>
      <c r="P20" s="12"/>
      <c r="Q20" s="12">
        <f>P20/4.5</f>
        <v>0</v>
      </c>
      <c r="R20" s="12"/>
      <c r="S20" s="12">
        <f t="shared" si="34"/>
        <v>0</v>
      </c>
      <c r="T20" s="12"/>
      <c r="U20" s="12">
        <f t="shared" si="102"/>
        <v>0</v>
      </c>
      <c r="V20" s="12"/>
      <c r="W20" s="12">
        <f>V20/7</f>
        <v>0</v>
      </c>
      <c r="X20" s="12"/>
      <c r="Y20" s="12">
        <f>X20/1.5</f>
        <v>0</v>
      </c>
      <c r="Z20" s="12"/>
      <c r="AA20" s="14">
        <f>Z20/17.5</f>
        <v>0</v>
      </c>
      <c r="AF20" s="11" t="s">
        <v>17</v>
      </c>
      <c r="AG20" s="12">
        <v>7.5579999999999998</v>
      </c>
      <c r="AH20" s="12">
        <f>AG20/4.5</f>
        <v>1.6795555555555555</v>
      </c>
      <c r="AI20" s="12">
        <v>7.5579999999999998</v>
      </c>
      <c r="AJ20" s="12">
        <f t="shared" si="35"/>
        <v>0.37790000000000001</v>
      </c>
      <c r="AK20" s="12">
        <v>7.5579999999999998</v>
      </c>
      <c r="AL20" s="12">
        <f t="shared" si="103"/>
        <v>0.25193333333333334</v>
      </c>
      <c r="AM20" s="12"/>
      <c r="AN20" s="12">
        <f>AM20/7</f>
        <v>0</v>
      </c>
      <c r="AO20" s="12"/>
      <c r="AP20" s="12">
        <f>AO20/1.5</f>
        <v>0</v>
      </c>
      <c r="AQ20" s="12"/>
      <c r="AR20" s="14">
        <f>AQ20/17.5</f>
        <v>0</v>
      </c>
      <c r="AV20" s="11" t="s">
        <v>17</v>
      </c>
      <c r="AW20" s="12"/>
      <c r="AX20" s="12">
        <f>AW20/4.5</f>
        <v>0</v>
      </c>
      <c r="AY20" s="12"/>
      <c r="AZ20" s="12">
        <f t="shared" si="36"/>
        <v>0</v>
      </c>
      <c r="BA20" s="12"/>
      <c r="BB20" s="12">
        <f t="shared" si="104"/>
        <v>0</v>
      </c>
      <c r="BC20" s="12"/>
      <c r="BD20" s="12">
        <f>BC20/7</f>
        <v>0</v>
      </c>
      <c r="BE20" s="12"/>
      <c r="BF20" s="12">
        <f>BE20/1.5</f>
        <v>0</v>
      </c>
      <c r="BG20" s="12"/>
      <c r="BH20" s="14">
        <f>BG20/17.5</f>
        <v>0</v>
      </c>
      <c r="BL20" s="11" t="s">
        <v>17</v>
      </c>
      <c r="BM20" s="12"/>
      <c r="BN20" s="12">
        <f>BM20/4.5</f>
        <v>0</v>
      </c>
      <c r="BO20" s="12">
        <f>21.5965+13.8015</f>
        <v>35.397999999999996</v>
      </c>
      <c r="BP20" s="12">
        <f t="shared" si="37"/>
        <v>1.7698999999999998</v>
      </c>
      <c r="BQ20" s="12">
        <f>13.8015+13.8015</f>
        <v>27.603000000000002</v>
      </c>
      <c r="BR20" s="12">
        <f t="shared" si="105"/>
        <v>0.92010000000000003</v>
      </c>
      <c r="BS20" s="12"/>
      <c r="BT20" s="12">
        <f>BS20/7</f>
        <v>0</v>
      </c>
      <c r="BU20" s="12"/>
      <c r="BV20" s="12">
        <f>BU20/1.5</f>
        <v>0</v>
      </c>
      <c r="BW20" s="12">
        <v>3.7789999999999999</v>
      </c>
      <c r="BX20" s="14">
        <f>BW20/17.5</f>
        <v>0.21594285714285713</v>
      </c>
      <c r="CB20" s="11" t="s">
        <v>17</v>
      </c>
      <c r="CC20" s="12">
        <v>10.628</v>
      </c>
      <c r="CD20" s="12">
        <f>CC20/4.5</f>
        <v>2.3617777777777778</v>
      </c>
      <c r="CE20" s="12"/>
      <c r="CF20" s="12">
        <f t="shared" si="38"/>
        <v>0</v>
      </c>
      <c r="CG20" s="12"/>
      <c r="CH20" s="12">
        <f t="shared" si="106"/>
        <v>0</v>
      </c>
      <c r="CI20" s="12">
        <v>6.98</v>
      </c>
      <c r="CJ20" s="12">
        <f>CI20/7</f>
        <v>0.99714285714285722</v>
      </c>
      <c r="CK20" s="12"/>
      <c r="CL20" s="12">
        <f>CK20/1.5</f>
        <v>0</v>
      </c>
      <c r="CM20" s="12">
        <f>11.5605+13.8015</f>
        <v>25.362000000000002</v>
      </c>
      <c r="CN20" s="14">
        <f>CM20/17.5</f>
        <v>1.449257142857143</v>
      </c>
      <c r="CQ20" s="11" t="s">
        <v>17</v>
      </c>
      <c r="CR20" s="12"/>
      <c r="CS20" s="12">
        <f>CR20/4.5</f>
        <v>0</v>
      </c>
      <c r="CT20" s="12">
        <f>5.3135+5.3135</f>
        <v>10.627000000000001</v>
      </c>
      <c r="CU20" s="12">
        <f t="shared" si="39"/>
        <v>0.53134999999999999</v>
      </c>
      <c r="CV20" s="12">
        <f>5.3135+5.3135</f>
        <v>10.627000000000001</v>
      </c>
      <c r="CW20" s="12">
        <f t="shared" si="107"/>
        <v>0.35423333333333334</v>
      </c>
      <c r="CX20" s="12">
        <v>10.628</v>
      </c>
      <c r="CY20" s="12">
        <f>CX20/7</f>
        <v>1.5182857142857142</v>
      </c>
      <c r="CZ20" s="12">
        <v>17.606999999999999</v>
      </c>
      <c r="DA20" s="12">
        <f>CZ20/1.5</f>
        <v>11.738</v>
      </c>
      <c r="DB20" s="12">
        <f>3.79+8.8035</f>
        <v>12.593499999999999</v>
      </c>
      <c r="DC20" s="14">
        <f>DB20/17.5</f>
        <v>0.7196285714285714</v>
      </c>
      <c r="DF20" s="11" t="s">
        <v>17</v>
      </c>
      <c r="DG20" s="12">
        <f t="shared" si="1"/>
        <v>18.186</v>
      </c>
      <c r="DH20" s="12">
        <f>DG20/4.5</f>
        <v>4.0413333333333332</v>
      </c>
      <c r="DI20" s="12">
        <f t="shared" si="2"/>
        <v>53.582999999999998</v>
      </c>
      <c r="DJ20" s="12">
        <f t="shared" si="40"/>
        <v>2.6791499999999999</v>
      </c>
      <c r="DK20" s="12">
        <f t="shared" si="95"/>
        <v>45.788000000000004</v>
      </c>
      <c r="DL20" s="12">
        <f t="shared" si="108"/>
        <v>1.5262666666666669</v>
      </c>
      <c r="DM20" s="12">
        <f t="shared" si="3"/>
        <v>17.608000000000001</v>
      </c>
      <c r="DN20" s="12">
        <f>DM20/7</f>
        <v>2.5154285714285716</v>
      </c>
      <c r="DO20" s="12">
        <f t="shared" si="4"/>
        <v>17.606999999999999</v>
      </c>
      <c r="DP20" s="12">
        <f>DO20/1.5</f>
        <v>11.738</v>
      </c>
      <c r="DQ20" s="12">
        <f t="shared" si="5"/>
        <v>41.734499999999997</v>
      </c>
      <c r="DR20" s="14">
        <f>DQ20/17.5</f>
        <v>2.3848285714285713</v>
      </c>
      <c r="DU20" s="11" t="s">
        <v>17</v>
      </c>
      <c r="DV20" s="12">
        <v>23.867000000000001</v>
      </c>
      <c r="DW20" s="12">
        <f>DV20/4.5</f>
        <v>5.3037777777777784</v>
      </c>
      <c r="DX20" s="12">
        <v>15.491</v>
      </c>
      <c r="DY20" s="12">
        <f t="shared" si="41"/>
        <v>0.77454999999999996</v>
      </c>
      <c r="DZ20" s="12">
        <v>15.491</v>
      </c>
      <c r="EA20" s="12">
        <f t="shared" si="109"/>
        <v>0.51636666666666664</v>
      </c>
      <c r="EB20" s="12"/>
      <c r="EC20" s="12">
        <f>EB20/7</f>
        <v>0</v>
      </c>
      <c r="ED20" s="12"/>
      <c r="EE20" s="12">
        <f>ED20/1.5</f>
        <v>0</v>
      </c>
      <c r="EF20" s="12">
        <v>7.7949999999999999</v>
      </c>
      <c r="EG20" s="14">
        <f>EF20/17.5</f>
        <v>0.44542857142857145</v>
      </c>
      <c r="EJ20" s="11" t="s">
        <v>17</v>
      </c>
      <c r="EK20" s="12"/>
      <c r="EL20" s="12">
        <f>EK20/4.5</f>
        <v>0</v>
      </c>
      <c r="EM20" s="12">
        <v>6.0019999999999998</v>
      </c>
      <c r="EN20" s="12">
        <f t="shared" si="42"/>
        <v>0.30009999999999998</v>
      </c>
      <c r="EO20" s="12"/>
      <c r="EP20" s="12">
        <f t="shared" si="110"/>
        <v>0</v>
      </c>
      <c r="EQ20" s="12">
        <v>6.0019999999999998</v>
      </c>
      <c r="ER20" s="12">
        <f>EQ20/7</f>
        <v>0.85742857142857143</v>
      </c>
      <c r="ES20" s="12">
        <v>24.013999999999999</v>
      </c>
      <c r="ET20" s="12">
        <f>ES20/1.5</f>
        <v>16.009333333333334</v>
      </c>
      <c r="EU20" s="12"/>
      <c r="EV20" s="14">
        <f>EU20/17.5</f>
        <v>0</v>
      </c>
      <c r="EY20" s="11" t="s">
        <v>17</v>
      </c>
      <c r="EZ20" s="12"/>
      <c r="FA20" s="12">
        <f>EZ20/4.5</f>
        <v>0</v>
      </c>
      <c r="FB20" s="12"/>
      <c r="FC20" s="12">
        <f t="shared" si="43"/>
        <v>0</v>
      </c>
      <c r="FD20" s="12"/>
      <c r="FE20" s="12">
        <f t="shared" si="111"/>
        <v>0</v>
      </c>
      <c r="FF20" s="12"/>
      <c r="FG20" s="12">
        <f>FF20/7</f>
        <v>0</v>
      </c>
      <c r="FH20" s="12"/>
      <c r="FI20" s="12">
        <f>FH20/1.5</f>
        <v>0</v>
      </c>
      <c r="FJ20" s="12">
        <v>11.785</v>
      </c>
      <c r="FK20" s="14">
        <f>FJ20/17.5</f>
        <v>0.67342857142857149</v>
      </c>
      <c r="FN20" s="11" t="s">
        <v>17</v>
      </c>
      <c r="FO20" s="12"/>
      <c r="FP20" s="12">
        <f>FO20/4.5</f>
        <v>0</v>
      </c>
      <c r="FQ20" s="12"/>
      <c r="FR20" s="12">
        <f t="shared" si="44"/>
        <v>0</v>
      </c>
      <c r="FS20" s="12"/>
      <c r="FT20" s="12">
        <f t="shared" si="112"/>
        <v>0</v>
      </c>
      <c r="FU20" s="12"/>
      <c r="FV20" s="12">
        <f>FU20/7</f>
        <v>0</v>
      </c>
      <c r="FW20" s="12"/>
      <c r="FX20" s="12">
        <f>FW20/1.5</f>
        <v>0</v>
      </c>
      <c r="FY20" s="12"/>
      <c r="FZ20" s="14">
        <f>FY20/17.5</f>
        <v>0</v>
      </c>
      <c r="GC20" s="11" t="s">
        <v>17</v>
      </c>
      <c r="GD20" s="12"/>
      <c r="GE20" s="12">
        <f>GD20/4.5</f>
        <v>0</v>
      </c>
      <c r="GF20" s="12"/>
      <c r="GG20" s="12">
        <f t="shared" si="45"/>
        <v>0</v>
      </c>
      <c r="GH20" s="12"/>
      <c r="GI20" s="12">
        <f t="shared" si="113"/>
        <v>0</v>
      </c>
      <c r="GJ20" s="12"/>
      <c r="GK20" s="12">
        <f>GJ20/7</f>
        <v>0</v>
      </c>
      <c r="GL20" s="12"/>
      <c r="GM20" s="12">
        <f>GL20/1.5</f>
        <v>0</v>
      </c>
      <c r="GN20" s="12"/>
      <c r="GO20" s="14">
        <f>GN20/17.5</f>
        <v>0</v>
      </c>
      <c r="GR20" s="11" t="s">
        <v>17</v>
      </c>
      <c r="GS20" s="12">
        <f t="shared" si="6"/>
        <v>23.867000000000001</v>
      </c>
      <c r="GT20" s="12">
        <f>GS20/4.5</f>
        <v>5.3037777777777784</v>
      </c>
      <c r="GU20" s="12">
        <f t="shared" si="7"/>
        <v>21.492999999999999</v>
      </c>
      <c r="GV20" s="12">
        <f t="shared" si="46"/>
        <v>1.0746499999999999</v>
      </c>
      <c r="GW20" s="12">
        <f t="shared" si="96"/>
        <v>15.491</v>
      </c>
      <c r="GX20" s="12">
        <f t="shared" si="114"/>
        <v>0.51636666666666664</v>
      </c>
      <c r="GY20" s="12">
        <f t="shared" si="8"/>
        <v>6.0019999999999998</v>
      </c>
      <c r="GZ20" s="12">
        <f>GY20/7</f>
        <v>0.85742857142857143</v>
      </c>
      <c r="HA20" s="12">
        <f t="shared" si="9"/>
        <v>24.013999999999999</v>
      </c>
      <c r="HB20" s="12">
        <f>HA20/1.5</f>
        <v>16.009333333333334</v>
      </c>
      <c r="HC20" s="12">
        <f t="shared" si="10"/>
        <v>24.013999999999999</v>
      </c>
      <c r="HD20" s="14">
        <f>HC20/17.5</f>
        <v>1.3722285714285714</v>
      </c>
      <c r="HH20" s="11" t="s">
        <v>17</v>
      </c>
      <c r="HI20" s="12">
        <f t="shared" si="47"/>
        <v>42.052999999999997</v>
      </c>
      <c r="HJ20" s="12">
        <f>HI20/4.5</f>
        <v>9.3451111111111107</v>
      </c>
      <c r="HK20" s="12">
        <f t="shared" si="11"/>
        <v>75.075999999999993</v>
      </c>
      <c r="HL20" s="12">
        <f t="shared" si="48"/>
        <v>3.7537999999999996</v>
      </c>
      <c r="HM20" s="12">
        <f t="shared" si="49"/>
        <v>61.279000000000003</v>
      </c>
      <c r="HN20" s="12">
        <f t="shared" si="115"/>
        <v>2.0426333333333333</v>
      </c>
      <c r="HO20" s="12">
        <f t="shared" si="12"/>
        <v>23.61</v>
      </c>
      <c r="HP20" s="12">
        <f>HO20/7</f>
        <v>3.3728571428571428</v>
      </c>
      <c r="HQ20" s="12">
        <f t="shared" si="13"/>
        <v>41.620999999999995</v>
      </c>
      <c r="HR20" s="12">
        <f>HQ20/1.5</f>
        <v>27.74733333333333</v>
      </c>
      <c r="HS20" s="12">
        <f t="shared" si="14"/>
        <v>65.748499999999993</v>
      </c>
      <c r="HT20" s="14">
        <f>HS20/17.5</f>
        <v>3.7570571428571427</v>
      </c>
      <c r="HW20" s="11" t="s">
        <v>17</v>
      </c>
      <c r="HX20" s="12"/>
      <c r="HY20" s="12">
        <f>HX20/4.5</f>
        <v>0</v>
      </c>
      <c r="HZ20" s="12"/>
      <c r="IA20" s="12">
        <f t="shared" si="50"/>
        <v>0</v>
      </c>
      <c r="IB20" s="12"/>
      <c r="IC20" s="12">
        <f t="shared" si="116"/>
        <v>0</v>
      </c>
      <c r="ID20" s="12">
        <v>25.96</v>
      </c>
      <c r="IE20" s="12">
        <f>ID20/7</f>
        <v>3.7085714285714286</v>
      </c>
      <c r="IF20" s="12"/>
      <c r="IG20" s="12">
        <f>IF20/1.5</f>
        <v>0</v>
      </c>
      <c r="IH20" s="12"/>
      <c r="II20" s="14">
        <f>IH20/17.5</f>
        <v>0</v>
      </c>
      <c r="IM20" s="11" t="s">
        <v>17</v>
      </c>
      <c r="IN20" s="12"/>
      <c r="IO20" s="12">
        <f>IN20/4.5</f>
        <v>0</v>
      </c>
      <c r="IP20" s="12"/>
      <c r="IQ20" s="12">
        <f t="shared" si="51"/>
        <v>0</v>
      </c>
      <c r="IR20" s="12"/>
      <c r="IS20" s="12">
        <f t="shared" si="117"/>
        <v>0</v>
      </c>
      <c r="IT20" s="12"/>
      <c r="IU20" s="12">
        <f>IT20/7</f>
        <v>0</v>
      </c>
      <c r="IV20" s="12">
        <v>0.66600000000000004</v>
      </c>
      <c r="IW20" s="12">
        <f>IV20/1.5</f>
        <v>0.44400000000000001</v>
      </c>
      <c r="IX20" s="12">
        <v>0.66600000000000004</v>
      </c>
      <c r="IY20" s="14">
        <f>IX20/17.5</f>
        <v>3.8057142857142859E-2</v>
      </c>
      <c r="JC20" s="11" t="s">
        <v>17</v>
      </c>
      <c r="JD20" s="12"/>
      <c r="JE20" s="12">
        <f>JD20/4.5</f>
        <v>0</v>
      </c>
      <c r="JF20" s="12"/>
      <c r="JG20" s="12">
        <f t="shared" si="52"/>
        <v>0</v>
      </c>
      <c r="JH20" s="12"/>
      <c r="JI20" s="12">
        <f t="shared" si="118"/>
        <v>0</v>
      </c>
      <c r="JJ20" s="12">
        <v>20.574000000000002</v>
      </c>
      <c r="JK20" s="12">
        <f>JJ20/7</f>
        <v>2.9391428571428575</v>
      </c>
      <c r="JL20" s="12"/>
      <c r="JM20" s="12">
        <f>JL20/1.5</f>
        <v>0</v>
      </c>
      <c r="JN20" s="12"/>
      <c r="JO20" s="14">
        <f>JN20/17.5</f>
        <v>0</v>
      </c>
      <c r="JS20" s="11" t="s">
        <v>17</v>
      </c>
      <c r="JT20" s="12"/>
      <c r="JU20" s="12">
        <f>JT20/4.5</f>
        <v>0</v>
      </c>
      <c r="JV20" s="12"/>
      <c r="JW20" s="12">
        <f t="shared" si="53"/>
        <v>0</v>
      </c>
      <c r="JX20" s="12"/>
      <c r="JY20" s="12">
        <f t="shared" si="119"/>
        <v>0</v>
      </c>
      <c r="JZ20" s="12"/>
      <c r="KA20" s="12">
        <f>JZ20/7</f>
        <v>0</v>
      </c>
      <c r="KB20" s="12"/>
      <c r="KC20" s="12">
        <f>KB20/1.5</f>
        <v>0</v>
      </c>
      <c r="KD20" s="12"/>
      <c r="KE20" s="14">
        <f>KD20/17.5</f>
        <v>0</v>
      </c>
      <c r="KH20" s="11" t="s">
        <v>17</v>
      </c>
      <c r="KI20" s="12">
        <v>59.954000000000001</v>
      </c>
      <c r="KJ20" s="12">
        <f>KI20/4.5</f>
        <v>13.32311111111111</v>
      </c>
      <c r="KK20" s="12">
        <v>14.311500000000001</v>
      </c>
      <c r="KL20" s="12">
        <f t="shared" si="54"/>
        <v>0.71557500000000007</v>
      </c>
      <c r="KM20" s="12"/>
      <c r="KN20" s="12">
        <f t="shared" si="120"/>
        <v>0</v>
      </c>
      <c r="KO20" s="12"/>
      <c r="KP20" s="12">
        <f>KO20/7</f>
        <v>0</v>
      </c>
      <c r="KQ20" s="12"/>
      <c r="KR20" s="12">
        <f>KQ20/1.5</f>
        <v>0</v>
      </c>
      <c r="KS20" s="12"/>
      <c r="KT20" s="14">
        <f>KS20/17.5</f>
        <v>0</v>
      </c>
      <c r="KW20" s="11" t="s">
        <v>17</v>
      </c>
      <c r="KX20" s="12">
        <f t="shared" si="15"/>
        <v>59.954000000000001</v>
      </c>
      <c r="KY20" s="12">
        <f>KX20/4.5</f>
        <v>13.32311111111111</v>
      </c>
      <c r="KZ20" s="12">
        <f t="shared" si="16"/>
        <v>14.311500000000001</v>
      </c>
      <c r="LA20" s="12">
        <f t="shared" si="55"/>
        <v>0.71557500000000007</v>
      </c>
      <c r="LB20" s="12">
        <f t="shared" si="97"/>
        <v>0</v>
      </c>
      <c r="LC20" s="12">
        <f t="shared" si="121"/>
        <v>0</v>
      </c>
      <c r="LD20" s="12">
        <f t="shared" si="17"/>
        <v>46.534000000000006</v>
      </c>
      <c r="LE20" s="12">
        <f>LD20/7</f>
        <v>6.6477142857142866</v>
      </c>
      <c r="LF20" s="12">
        <f t="shared" si="18"/>
        <v>0.66600000000000004</v>
      </c>
      <c r="LG20" s="12">
        <f>LF20/1.5</f>
        <v>0.44400000000000001</v>
      </c>
      <c r="LH20" s="12">
        <f t="shared" si="19"/>
        <v>0.66600000000000004</v>
      </c>
      <c r="LI20" s="14">
        <f>LH20/17.5</f>
        <v>3.8057142857142859E-2</v>
      </c>
      <c r="LM20" s="11" t="s">
        <v>17</v>
      </c>
      <c r="LN20" s="12">
        <f t="shared" si="20"/>
        <v>102.00700000000001</v>
      </c>
      <c r="LO20" s="12">
        <f>LN20/4.5</f>
        <v>22.668222222222223</v>
      </c>
      <c r="LP20" s="12">
        <f>KZ20+HK20</f>
        <v>89.387499999999989</v>
      </c>
      <c r="LQ20" s="12">
        <f t="shared" si="56"/>
        <v>4.4693749999999994</v>
      </c>
      <c r="LR20" s="12">
        <f t="shared" si="98"/>
        <v>62.053550000000001</v>
      </c>
      <c r="LS20" s="12">
        <f t="shared" si="122"/>
        <v>2.0684516666666668</v>
      </c>
      <c r="LT20" s="12">
        <f t="shared" si="22"/>
        <v>70.144000000000005</v>
      </c>
      <c r="LU20" s="12">
        <f>LT20/7</f>
        <v>10.020571428571429</v>
      </c>
      <c r="LV20" s="12">
        <f t="shared" si="23"/>
        <v>42.286999999999992</v>
      </c>
      <c r="LW20" s="12">
        <f>LV20/1.5</f>
        <v>28.191333333333329</v>
      </c>
      <c r="LX20" s="12">
        <f t="shared" si="24"/>
        <v>66.41449999999999</v>
      </c>
      <c r="LY20" s="14">
        <f>LX20/17.5</f>
        <v>3.795114285714285</v>
      </c>
      <c r="MB20" s="11" t="s">
        <v>17</v>
      </c>
      <c r="MC20" s="12"/>
      <c r="MD20" s="12">
        <f>MC20/4.5</f>
        <v>0</v>
      </c>
      <c r="ME20" s="12">
        <v>0.94699999999999995</v>
      </c>
      <c r="MF20" s="12">
        <f t="shared" si="57"/>
        <v>4.7349999999999996E-2</v>
      </c>
      <c r="MG20" s="12">
        <v>0.94699999999999995</v>
      </c>
      <c r="MH20" s="12">
        <f t="shared" si="123"/>
        <v>3.1566666666666666E-2</v>
      </c>
      <c r="MI20" s="12">
        <v>53.938000000000002</v>
      </c>
      <c r="MJ20" s="12">
        <f>MI20/7</f>
        <v>7.7054285714285715</v>
      </c>
      <c r="MK20" s="12">
        <v>31.338999999999999</v>
      </c>
      <c r="ML20" s="12">
        <f>MK20/1.5</f>
        <v>20.892666666666667</v>
      </c>
      <c r="MM20" s="12">
        <v>43.3215</v>
      </c>
      <c r="MN20" s="14">
        <f>MM20/17.5</f>
        <v>2.4755142857142856</v>
      </c>
      <c r="MR20" s="11" t="s">
        <v>17</v>
      </c>
      <c r="MS20" s="12"/>
      <c r="MT20" s="12">
        <f>MS20/4.5</f>
        <v>0</v>
      </c>
      <c r="MU20" s="12"/>
      <c r="MV20" s="12">
        <f t="shared" si="58"/>
        <v>0</v>
      </c>
      <c r="MW20" s="12"/>
      <c r="MX20" s="12">
        <f t="shared" si="124"/>
        <v>0</v>
      </c>
      <c r="MY20" s="12"/>
      <c r="MZ20" s="12">
        <f>MY20/7</f>
        <v>0</v>
      </c>
      <c r="NA20" s="12">
        <v>0.94699999999999995</v>
      </c>
      <c r="NB20" s="12">
        <f>NA20/1.5</f>
        <v>0.6313333333333333</v>
      </c>
      <c r="NC20" s="12"/>
      <c r="ND20" s="14">
        <f>NC20/17.5</f>
        <v>0</v>
      </c>
      <c r="NH20" s="11" t="s">
        <v>17</v>
      </c>
      <c r="NI20" s="12"/>
      <c r="NJ20" s="12">
        <f>NI20/4.5</f>
        <v>0</v>
      </c>
      <c r="NK20" s="12"/>
      <c r="NL20" s="12">
        <f t="shared" si="59"/>
        <v>0</v>
      </c>
      <c r="NM20" s="12"/>
      <c r="NN20" s="12">
        <f t="shared" si="125"/>
        <v>0</v>
      </c>
      <c r="NO20" s="12"/>
      <c r="NP20" s="12">
        <f>NO20/7</f>
        <v>0</v>
      </c>
      <c r="NQ20" s="12"/>
      <c r="NR20" s="12">
        <f>NQ20/1.5</f>
        <v>0</v>
      </c>
      <c r="NS20" s="12"/>
      <c r="NT20" s="14">
        <f>NS20/17.5</f>
        <v>0</v>
      </c>
      <c r="NX20" s="11" t="s">
        <v>17</v>
      </c>
      <c r="NY20" s="12"/>
      <c r="NZ20" s="12">
        <f>NY20/4.5</f>
        <v>0</v>
      </c>
      <c r="OA20" s="12"/>
      <c r="OB20" s="12">
        <f t="shared" si="60"/>
        <v>0</v>
      </c>
      <c r="OC20" s="12"/>
      <c r="OD20" s="12">
        <f t="shared" si="126"/>
        <v>0</v>
      </c>
      <c r="OE20" s="12"/>
      <c r="OF20" s="12">
        <f>OE20/7</f>
        <v>0</v>
      </c>
      <c r="OG20" s="12"/>
      <c r="OH20" s="12">
        <f>OG20/1.5</f>
        <v>0</v>
      </c>
      <c r="OI20" s="12"/>
      <c r="OJ20" s="14">
        <f>OI20/17.5</f>
        <v>0</v>
      </c>
      <c r="OM20" s="11" t="s">
        <v>17</v>
      </c>
      <c r="ON20" s="12"/>
      <c r="OO20" s="12">
        <f>ON20/4.5</f>
        <v>0</v>
      </c>
      <c r="OP20" s="12"/>
      <c r="OQ20" s="12">
        <f t="shared" si="61"/>
        <v>0</v>
      </c>
      <c r="OR20" s="12"/>
      <c r="OS20" s="12">
        <f t="shared" si="127"/>
        <v>0</v>
      </c>
      <c r="OT20" s="12"/>
      <c r="OU20" s="12">
        <f>OT20/7</f>
        <v>0</v>
      </c>
      <c r="OV20" s="12"/>
      <c r="OW20" s="12">
        <f>OV20/1.5</f>
        <v>0</v>
      </c>
      <c r="OX20" s="12"/>
      <c r="OY20" s="14">
        <f>OX20/17.5</f>
        <v>0</v>
      </c>
      <c r="PB20" s="11" t="s">
        <v>17</v>
      </c>
      <c r="PC20" s="12">
        <f t="shared" si="25"/>
        <v>0</v>
      </c>
      <c r="PD20" s="12">
        <f>PC20/4.5</f>
        <v>0</v>
      </c>
      <c r="PE20" s="12">
        <f t="shared" si="26"/>
        <v>0.94699999999999995</v>
      </c>
      <c r="PF20" s="12">
        <f t="shared" si="131"/>
        <v>4.7349999999999996E-2</v>
      </c>
      <c r="PG20" s="12">
        <f t="shared" si="100"/>
        <v>0.94699999999999995</v>
      </c>
      <c r="PH20" s="12">
        <f t="shared" si="128"/>
        <v>3.1566666666666666E-2</v>
      </c>
      <c r="PI20" s="12">
        <f t="shared" si="27"/>
        <v>53.938000000000002</v>
      </c>
      <c r="PJ20" s="12">
        <f>PI20/7</f>
        <v>7.7054285714285715</v>
      </c>
      <c r="PK20" s="12">
        <f t="shared" si="28"/>
        <v>32.286000000000001</v>
      </c>
      <c r="PL20" s="12">
        <f>PK20/1.5</f>
        <v>21.524000000000001</v>
      </c>
      <c r="PM20" s="12">
        <f t="shared" si="63"/>
        <v>43.3215</v>
      </c>
      <c r="PN20" s="14">
        <f>PM20/17.5</f>
        <v>2.4755142857142856</v>
      </c>
      <c r="PR20" s="11" t="s">
        <v>17</v>
      </c>
      <c r="PS20" s="12">
        <f t="shared" si="29"/>
        <v>102.00700000000001</v>
      </c>
      <c r="PT20" s="12">
        <f>PS20/4.5</f>
        <v>22.668222222222223</v>
      </c>
      <c r="PU20" s="12">
        <f>PE20+LP20</f>
        <v>90.334499999999991</v>
      </c>
      <c r="PV20" s="12">
        <f t="shared" si="64"/>
        <v>4.5167249999999992</v>
      </c>
      <c r="PW20" s="12">
        <f t="shared" si="101"/>
        <v>88.960550000000012</v>
      </c>
      <c r="PX20" s="12">
        <f t="shared" si="129"/>
        <v>2.9653516666666673</v>
      </c>
      <c r="PY20" s="12">
        <f t="shared" si="31"/>
        <v>124.08200000000001</v>
      </c>
      <c r="PZ20" s="12">
        <f>PY20/7</f>
        <v>17.726000000000003</v>
      </c>
      <c r="QA20" s="12">
        <f t="shared" ref="QA20" si="132">PK20+LV20</f>
        <v>74.572999999999993</v>
      </c>
      <c r="QB20" s="12">
        <f>QA20/1.5</f>
        <v>49.715333333333326</v>
      </c>
      <c r="QC20" s="12">
        <f t="shared" si="33"/>
        <v>109.73599999999999</v>
      </c>
      <c r="QD20" s="14">
        <f>QC20/17.5</f>
        <v>6.2706285714285706</v>
      </c>
    </row>
    <row r="21" spans="1:447" x14ac:dyDescent="0.25">
      <c r="A21" s="15" t="s">
        <v>18</v>
      </c>
      <c r="B21" s="51"/>
      <c r="C21" s="12"/>
      <c r="D21" s="12"/>
      <c r="E21" s="12"/>
      <c r="F21" s="12"/>
      <c r="G21" s="48"/>
      <c r="H21" s="12"/>
      <c r="I21" s="12"/>
      <c r="J21" s="12"/>
      <c r="K21" s="40"/>
      <c r="O21" s="15" t="s">
        <v>18</v>
      </c>
      <c r="P21" s="12"/>
      <c r="Q21" s="12">
        <f t="shared" ref="Q21:Q23" si="133">P21/2.6</f>
        <v>0</v>
      </c>
      <c r="R21" s="12"/>
      <c r="S21" s="12"/>
      <c r="T21" s="12"/>
      <c r="U21" s="12"/>
      <c r="V21" s="12"/>
      <c r="W21" s="12"/>
      <c r="X21" s="12"/>
      <c r="Y21" s="12"/>
      <c r="Z21" s="12"/>
      <c r="AA21" s="14"/>
      <c r="AF21" s="15" t="s">
        <v>18</v>
      </c>
      <c r="AG21" s="12"/>
      <c r="AH21" s="12">
        <f t="shared" ref="AH21:AH23" si="134">AG21/2.6</f>
        <v>0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4"/>
      <c r="AV21" s="15" t="s">
        <v>18</v>
      </c>
      <c r="AW21" s="12"/>
      <c r="AX21" s="12">
        <f t="shared" ref="AX21:AX23" si="135">AW21/2.6</f>
        <v>0</v>
      </c>
      <c r="AY21" s="12"/>
      <c r="AZ21" s="12"/>
      <c r="BA21" s="12"/>
      <c r="BB21" s="12"/>
      <c r="BC21" s="12"/>
      <c r="BD21" s="12"/>
      <c r="BE21" s="12"/>
      <c r="BF21" s="12"/>
      <c r="BG21" s="12"/>
      <c r="BH21" s="14"/>
      <c r="BL21" s="15" t="s">
        <v>18</v>
      </c>
      <c r="BM21" s="12"/>
      <c r="BN21" s="12">
        <f t="shared" ref="BN21:BN23" si="136">BM21/2.6</f>
        <v>0</v>
      </c>
      <c r="BO21" s="12"/>
      <c r="BP21" s="12"/>
      <c r="BQ21" s="12"/>
      <c r="BR21" s="12"/>
      <c r="BS21" s="12"/>
      <c r="BT21" s="12"/>
      <c r="BU21" s="12"/>
      <c r="BV21" s="12"/>
      <c r="BW21" s="12"/>
      <c r="BX21" s="14"/>
      <c r="CB21" s="15" t="s">
        <v>18</v>
      </c>
      <c r="CC21" s="12">
        <v>67.671999999999997</v>
      </c>
      <c r="CD21" s="12">
        <f t="shared" ref="CD21:CD23" si="137">CC21/2.6</f>
        <v>26.027692307692305</v>
      </c>
      <c r="CE21" s="12"/>
      <c r="CF21" s="12"/>
      <c r="CG21" s="12"/>
      <c r="CH21" s="12"/>
      <c r="CI21" s="12"/>
      <c r="CJ21" s="12"/>
      <c r="CK21" s="12"/>
      <c r="CL21" s="12"/>
      <c r="CM21" s="12"/>
      <c r="CN21" s="14"/>
      <c r="CQ21" s="15" t="s">
        <v>18</v>
      </c>
      <c r="CR21" s="12">
        <v>39.877000000000002</v>
      </c>
      <c r="CS21" s="12">
        <f t="shared" ref="CS21:CS23" si="138">CR21/2.6</f>
        <v>15.337307692307693</v>
      </c>
      <c r="CT21" s="12"/>
      <c r="CU21" s="12"/>
      <c r="CV21" s="12"/>
      <c r="CW21" s="12"/>
      <c r="CX21" s="12"/>
      <c r="CY21" s="12"/>
      <c r="CZ21" s="12"/>
      <c r="DA21" s="12"/>
      <c r="DB21" s="12"/>
      <c r="DC21" s="14"/>
      <c r="DF21" s="15" t="s">
        <v>18</v>
      </c>
      <c r="DG21" s="12">
        <f t="shared" si="1"/>
        <v>107.54900000000001</v>
      </c>
      <c r="DH21" s="12">
        <f t="shared" ref="DH21:DH23" si="139">DG21/2.6</f>
        <v>41.365000000000002</v>
      </c>
      <c r="DI21" s="12">
        <f t="shared" si="2"/>
        <v>0</v>
      </c>
      <c r="DJ21" s="12"/>
      <c r="DK21" s="12"/>
      <c r="DL21" s="12"/>
      <c r="DM21" s="12">
        <f t="shared" si="3"/>
        <v>0</v>
      </c>
      <c r="DN21" s="12"/>
      <c r="DO21" s="12">
        <f t="shared" si="4"/>
        <v>0</v>
      </c>
      <c r="DP21" s="12"/>
      <c r="DQ21" s="12">
        <f t="shared" si="5"/>
        <v>0</v>
      </c>
      <c r="DR21" s="14"/>
      <c r="DU21" s="15" t="s">
        <v>18</v>
      </c>
      <c r="DV21" s="12"/>
      <c r="DW21" s="12">
        <f t="shared" ref="DW21:DW23" si="140">DV21/2.6</f>
        <v>0</v>
      </c>
      <c r="DX21" s="12"/>
      <c r="DY21" s="12"/>
      <c r="DZ21" s="12"/>
      <c r="EA21" s="12"/>
      <c r="EB21" s="12"/>
      <c r="EC21" s="12"/>
      <c r="ED21" s="12"/>
      <c r="EE21" s="12"/>
      <c r="EF21" s="12"/>
      <c r="EG21" s="14"/>
      <c r="EJ21" s="15" t="s">
        <v>18</v>
      </c>
      <c r="EK21" s="12">
        <v>9.4420000000000002</v>
      </c>
      <c r="EL21" s="12">
        <f t="shared" ref="EL21:EL23" si="141">EK21/2.6</f>
        <v>3.6315384615384616</v>
      </c>
      <c r="EM21" s="12"/>
      <c r="EN21" s="12"/>
      <c r="EO21" s="12"/>
      <c r="EP21" s="12"/>
      <c r="EQ21" s="12"/>
      <c r="ER21" s="12"/>
      <c r="ES21" s="12"/>
      <c r="ET21" s="12"/>
      <c r="EU21" s="12"/>
      <c r="EV21" s="14"/>
      <c r="EY21" s="15" t="s">
        <v>18</v>
      </c>
      <c r="EZ21" s="12"/>
      <c r="FA21" s="12">
        <f t="shared" ref="FA21:FA23" si="142">EZ21/2.6</f>
        <v>0</v>
      </c>
      <c r="FB21" s="12"/>
      <c r="FC21" s="12"/>
      <c r="FD21" s="12"/>
      <c r="FE21" s="12"/>
      <c r="FF21" s="12"/>
      <c r="FG21" s="12"/>
      <c r="FH21" s="12"/>
      <c r="FI21" s="12"/>
      <c r="FJ21" s="12"/>
      <c r="FK21" s="14"/>
      <c r="FN21" s="15" t="s">
        <v>18</v>
      </c>
      <c r="FO21" s="12"/>
      <c r="FP21" s="12">
        <f t="shared" ref="FP21:FP23" si="143">FO21/2.6</f>
        <v>0</v>
      </c>
      <c r="FQ21" s="12"/>
      <c r="FR21" s="12"/>
      <c r="FS21" s="12"/>
      <c r="FT21" s="12"/>
      <c r="FU21" s="12"/>
      <c r="FV21" s="12"/>
      <c r="FW21" s="12"/>
      <c r="FX21" s="12"/>
      <c r="FY21" s="12"/>
      <c r="FZ21" s="14"/>
      <c r="GC21" s="15" t="s">
        <v>18</v>
      </c>
      <c r="GD21" s="12"/>
      <c r="GE21" s="12">
        <f t="shared" ref="GE21:GE23" si="144">GD21/2.6</f>
        <v>0</v>
      </c>
      <c r="GF21" s="12"/>
      <c r="GG21" s="12"/>
      <c r="GH21" s="12"/>
      <c r="GI21" s="12"/>
      <c r="GJ21" s="12"/>
      <c r="GK21" s="12"/>
      <c r="GL21" s="12"/>
      <c r="GM21" s="12"/>
      <c r="GN21" s="12"/>
      <c r="GO21" s="14"/>
      <c r="GR21" s="15" t="s">
        <v>18</v>
      </c>
      <c r="GS21" s="12">
        <f t="shared" si="6"/>
        <v>9.4420000000000002</v>
      </c>
      <c r="GT21" s="12">
        <f t="shared" ref="GT21:GT23" si="145">GS21/2.6</f>
        <v>3.6315384615384616</v>
      </c>
      <c r="GU21" s="12">
        <f t="shared" si="7"/>
        <v>0</v>
      </c>
      <c r="GV21" s="12"/>
      <c r="GW21" s="12"/>
      <c r="GX21" s="12"/>
      <c r="GY21" s="12">
        <f t="shared" si="8"/>
        <v>0</v>
      </c>
      <c r="GZ21" s="12"/>
      <c r="HA21" s="12">
        <f t="shared" si="9"/>
        <v>0</v>
      </c>
      <c r="HB21" s="12"/>
      <c r="HC21" s="12">
        <f t="shared" si="10"/>
        <v>0</v>
      </c>
      <c r="HD21" s="14"/>
      <c r="HH21" s="15" t="s">
        <v>18</v>
      </c>
      <c r="HI21" s="12">
        <f t="shared" si="47"/>
        <v>116.99100000000001</v>
      </c>
      <c r="HJ21" s="12">
        <f t="shared" ref="HJ21:HJ23" si="146">HI21/2.6</f>
        <v>44.996538461538464</v>
      </c>
      <c r="HK21" s="12">
        <f t="shared" si="11"/>
        <v>0</v>
      </c>
      <c r="HL21" s="12"/>
      <c r="HM21" s="12"/>
      <c r="HN21" s="12"/>
      <c r="HO21" s="12"/>
      <c r="HP21" s="12"/>
      <c r="HQ21" s="12"/>
      <c r="HR21" s="12"/>
      <c r="HS21" s="12"/>
      <c r="HT21" s="14"/>
      <c r="HW21" s="15" t="s">
        <v>18</v>
      </c>
      <c r="HX21" s="12"/>
      <c r="HY21" s="12">
        <f t="shared" ref="HY21:HY23" si="147">HX21/2.6</f>
        <v>0</v>
      </c>
      <c r="HZ21" s="12"/>
      <c r="IA21" s="12"/>
      <c r="IB21" s="12"/>
      <c r="IC21" s="12"/>
      <c r="ID21" s="12"/>
      <c r="IE21" s="12"/>
      <c r="IF21" s="12"/>
      <c r="IG21" s="12"/>
      <c r="IH21" s="12"/>
      <c r="II21" s="14"/>
      <c r="IM21" s="15" t="s">
        <v>18</v>
      </c>
      <c r="IN21" s="12"/>
      <c r="IO21" s="12">
        <f t="shared" ref="IO21:IO23" si="148">IN21/2.6</f>
        <v>0</v>
      </c>
      <c r="IP21" s="12"/>
      <c r="IQ21" s="12"/>
      <c r="IR21" s="12"/>
      <c r="IS21" s="12"/>
      <c r="IT21" s="12"/>
      <c r="IU21" s="12"/>
      <c r="IV21" s="12"/>
      <c r="IW21" s="12"/>
      <c r="IX21" s="12"/>
      <c r="IY21" s="14"/>
      <c r="JC21" s="15" t="s">
        <v>18</v>
      </c>
      <c r="JD21" s="12"/>
      <c r="JE21" s="12">
        <f t="shared" ref="JE21:JE23" si="149">JD21/2.6</f>
        <v>0</v>
      </c>
      <c r="JF21" s="12"/>
      <c r="JG21" s="12"/>
      <c r="JH21" s="12"/>
      <c r="JI21" s="12"/>
      <c r="JJ21" s="12"/>
      <c r="JK21" s="12"/>
      <c r="JL21" s="12"/>
      <c r="JM21" s="12"/>
      <c r="JN21" s="12"/>
      <c r="JO21" s="14"/>
      <c r="JS21" s="15" t="s">
        <v>18</v>
      </c>
      <c r="JT21" s="12"/>
      <c r="JU21" s="12">
        <f t="shared" ref="JU21:JU23" si="150">JT21/2.6</f>
        <v>0</v>
      </c>
      <c r="JV21" s="12"/>
      <c r="JW21" s="12"/>
      <c r="JX21" s="12"/>
      <c r="JY21" s="12"/>
      <c r="JZ21" s="12"/>
      <c r="KA21" s="12"/>
      <c r="KB21" s="12"/>
      <c r="KC21" s="12"/>
      <c r="KD21" s="12"/>
      <c r="KE21" s="14"/>
      <c r="KH21" s="15" t="s">
        <v>18</v>
      </c>
      <c r="KI21" s="12"/>
      <c r="KJ21" s="12">
        <f t="shared" ref="KJ21:KJ23" si="151">KI21/2.6</f>
        <v>0</v>
      </c>
      <c r="KK21" s="12"/>
      <c r="KL21" s="12"/>
      <c r="KM21" s="12"/>
      <c r="KN21" s="12"/>
      <c r="KO21" s="12"/>
      <c r="KP21" s="12"/>
      <c r="KQ21" s="12"/>
      <c r="KR21" s="12"/>
      <c r="KS21" s="12"/>
      <c r="KT21" s="14"/>
      <c r="KW21" s="15" t="s">
        <v>18</v>
      </c>
      <c r="KX21" s="12">
        <f t="shared" si="15"/>
        <v>0</v>
      </c>
      <c r="KY21" s="12">
        <f t="shared" ref="KY21:KY23" si="152">KX21/2.6</f>
        <v>0</v>
      </c>
      <c r="KZ21" s="12"/>
      <c r="LA21" s="12"/>
      <c r="LB21" s="12"/>
      <c r="LC21" s="12"/>
      <c r="LD21" s="12"/>
      <c r="LE21" s="12"/>
      <c r="LF21" s="12"/>
      <c r="LG21" s="12"/>
      <c r="LH21" s="12"/>
      <c r="LI21" s="14"/>
      <c r="LM21" s="15" t="s">
        <v>18</v>
      </c>
      <c r="LN21" s="12">
        <f t="shared" si="20"/>
        <v>116.99100000000001</v>
      </c>
      <c r="LO21" s="12">
        <f>LN21/2.6</f>
        <v>44.996538461538464</v>
      </c>
      <c r="LP21" s="12"/>
      <c r="LQ21" s="12"/>
      <c r="LR21" s="12"/>
      <c r="LS21" s="12"/>
      <c r="LT21" s="12"/>
      <c r="LU21" s="12"/>
      <c r="LV21" s="12"/>
      <c r="LW21" s="12"/>
      <c r="LX21" s="12"/>
      <c r="LY21" s="14"/>
      <c r="MB21" s="15" t="s">
        <v>18</v>
      </c>
      <c r="MC21" s="12"/>
      <c r="MD21" s="12">
        <f t="shared" ref="MD21:MD23" si="153">MC21/2.6</f>
        <v>0</v>
      </c>
      <c r="ME21" s="12"/>
      <c r="MF21" s="12"/>
      <c r="MG21" s="12"/>
      <c r="MH21" s="12"/>
      <c r="MI21" s="12"/>
      <c r="MJ21" s="12"/>
      <c r="MK21" s="12"/>
      <c r="ML21" s="12"/>
      <c r="MM21" s="12"/>
      <c r="MN21" s="14"/>
      <c r="MR21" s="15" t="s">
        <v>18</v>
      </c>
      <c r="MS21" s="12"/>
      <c r="MT21" s="12">
        <f t="shared" ref="MT21:MT23" si="154">MS21/2.6</f>
        <v>0</v>
      </c>
      <c r="MU21" s="12"/>
      <c r="MV21" s="12"/>
      <c r="MW21" s="12"/>
      <c r="MX21" s="12"/>
      <c r="MY21" s="12"/>
      <c r="MZ21" s="12"/>
      <c r="NA21" s="12"/>
      <c r="NB21" s="12"/>
      <c r="NC21" s="12"/>
      <c r="ND21" s="14"/>
      <c r="NH21" s="15" t="s">
        <v>18</v>
      </c>
      <c r="NI21" s="12">
        <v>6.2140000000000004</v>
      </c>
      <c r="NJ21" s="12">
        <f t="shared" ref="NJ21:NJ23" si="155">NI21/2.6</f>
        <v>2.39</v>
      </c>
      <c r="NK21" s="12"/>
      <c r="NL21" s="12"/>
      <c r="NM21" s="12"/>
      <c r="NN21" s="12"/>
      <c r="NO21" s="12"/>
      <c r="NP21" s="12"/>
      <c r="NQ21" s="12"/>
      <c r="NR21" s="12"/>
      <c r="NS21" s="12"/>
      <c r="NT21" s="14"/>
      <c r="NX21" s="15" t="s">
        <v>18</v>
      </c>
      <c r="NY21" s="12"/>
      <c r="NZ21" s="12">
        <f t="shared" ref="NZ21:NZ23" si="156">NY21/2.6</f>
        <v>0</v>
      </c>
      <c r="OA21" s="12"/>
      <c r="OB21" s="12"/>
      <c r="OC21" s="12"/>
      <c r="OD21" s="12"/>
      <c r="OE21" s="12"/>
      <c r="OF21" s="12"/>
      <c r="OG21" s="12"/>
      <c r="OH21" s="12"/>
      <c r="OI21" s="12"/>
      <c r="OJ21" s="14"/>
      <c r="OM21" s="15" t="s">
        <v>18</v>
      </c>
      <c r="ON21" s="12"/>
      <c r="OO21" s="12">
        <f t="shared" ref="OO21:OO23" si="157">ON21/2.6</f>
        <v>0</v>
      </c>
      <c r="OP21" s="12"/>
      <c r="OQ21" s="12"/>
      <c r="OR21" s="12"/>
      <c r="OS21" s="12"/>
      <c r="OT21" s="12"/>
      <c r="OU21" s="12"/>
      <c r="OV21" s="12"/>
      <c r="OW21" s="12"/>
      <c r="OX21" s="12"/>
      <c r="OY21" s="14"/>
      <c r="PB21" s="15" t="s">
        <v>18</v>
      </c>
      <c r="PC21" s="12">
        <f t="shared" si="25"/>
        <v>6.2140000000000004</v>
      </c>
      <c r="PD21" s="12">
        <f t="shared" ref="PD21:PD23" si="158">PC21/2.6</f>
        <v>2.39</v>
      </c>
      <c r="PE21" s="12"/>
      <c r="PF21" s="12"/>
      <c r="PG21" s="12"/>
      <c r="PH21" s="12"/>
      <c r="PI21" s="12"/>
      <c r="PJ21" s="12"/>
      <c r="PK21" s="12"/>
      <c r="PL21" s="12"/>
      <c r="PM21" s="12"/>
      <c r="PN21" s="14"/>
      <c r="PR21" s="15" t="s">
        <v>18</v>
      </c>
      <c r="PS21" s="12">
        <f t="shared" si="29"/>
        <v>123.20500000000001</v>
      </c>
      <c r="PT21" s="12">
        <f>PS21/2.6</f>
        <v>47.386538461538464</v>
      </c>
      <c r="PU21" s="12"/>
      <c r="PV21" s="12"/>
      <c r="PW21" s="12"/>
      <c r="PX21" s="12"/>
      <c r="PY21" s="12"/>
      <c r="PZ21" s="12"/>
      <c r="QA21" s="12"/>
      <c r="QB21" s="12"/>
      <c r="QC21" s="12"/>
      <c r="QD21" s="14"/>
    </row>
    <row r="22" spans="1:447" x14ac:dyDescent="0.25">
      <c r="A22" s="15" t="s">
        <v>19</v>
      </c>
      <c r="B22" s="51"/>
      <c r="C22" s="12"/>
      <c r="D22" s="12"/>
      <c r="E22" s="12"/>
      <c r="F22" s="12"/>
      <c r="G22" s="48"/>
      <c r="H22" s="12"/>
      <c r="I22" s="12"/>
      <c r="J22" s="12"/>
      <c r="K22" s="40"/>
      <c r="O22" s="15" t="s">
        <v>19</v>
      </c>
      <c r="P22" s="12"/>
      <c r="Q22" s="12">
        <f t="shared" si="133"/>
        <v>0</v>
      </c>
      <c r="R22" s="12"/>
      <c r="S22" s="12"/>
      <c r="T22" s="12"/>
      <c r="U22" s="12"/>
      <c r="V22" s="12"/>
      <c r="W22" s="12"/>
      <c r="X22" s="12"/>
      <c r="Y22" s="12"/>
      <c r="Z22" s="12"/>
      <c r="AA22" s="14"/>
      <c r="AF22" s="15" t="s">
        <v>19</v>
      </c>
      <c r="AG22" s="12"/>
      <c r="AH22" s="12">
        <f t="shared" si="134"/>
        <v>0</v>
      </c>
      <c r="AI22" s="12"/>
      <c r="AJ22" s="12"/>
      <c r="AK22" s="12"/>
      <c r="AL22" s="12"/>
      <c r="AM22" s="12"/>
      <c r="AN22" s="12"/>
      <c r="AO22" s="12"/>
      <c r="AP22" s="12"/>
      <c r="AQ22" s="12"/>
      <c r="AR22" s="14"/>
      <c r="AV22" s="15" t="s">
        <v>19</v>
      </c>
      <c r="AW22" s="12"/>
      <c r="AX22" s="12">
        <f t="shared" si="135"/>
        <v>0</v>
      </c>
      <c r="AY22" s="12"/>
      <c r="AZ22" s="12"/>
      <c r="BA22" s="12"/>
      <c r="BB22" s="12"/>
      <c r="BC22" s="12"/>
      <c r="BD22" s="12"/>
      <c r="BE22" s="12"/>
      <c r="BF22" s="12"/>
      <c r="BG22" s="12"/>
      <c r="BH22" s="14"/>
      <c r="BL22" s="15" t="s">
        <v>19</v>
      </c>
      <c r="BM22" s="12"/>
      <c r="BN22" s="12">
        <f t="shared" si="136"/>
        <v>0</v>
      </c>
      <c r="BO22" s="12"/>
      <c r="BP22" s="12"/>
      <c r="BQ22" s="12"/>
      <c r="BR22" s="12"/>
      <c r="BS22" s="12"/>
      <c r="BT22" s="12"/>
      <c r="BU22" s="12"/>
      <c r="BV22" s="12"/>
      <c r="BW22" s="12"/>
      <c r="BX22" s="14"/>
      <c r="CB22" s="15" t="s">
        <v>19</v>
      </c>
      <c r="CC22" s="12"/>
      <c r="CD22" s="12">
        <f t="shared" si="137"/>
        <v>0</v>
      </c>
      <c r="CE22" s="12"/>
      <c r="CF22" s="12"/>
      <c r="CG22" s="12"/>
      <c r="CH22" s="12"/>
      <c r="CI22" s="12"/>
      <c r="CJ22" s="12"/>
      <c r="CK22" s="12"/>
      <c r="CL22" s="12"/>
      <c r="CM22" s="12"/>
      <c r="CN22" s="14"/>
      <c r="CQ22" s="15" t="s">
        <v>19</v>
      </c>
      <c r="CR22" s="12"/>
      <c r="CS22" s="12">
        <f t="shared" si="138"/>
        <v>0</v>
      </c>
      <c r="CT22" s="12"/>
      <c r="CU22" s="12"/>
      <c r="CV22" s="12"/>
      <c r="CW22" s="12"/>
      <c r="CX22" s="12"/>
      <c r="CY22" s="12"/>
      <c r="CZ22" s="12"/>
      <c r="DA22" s="12"/>
      <c r="DB22" s="12"/>
      <c r="DC22" s="14"/>
      <c r="DF22" s="15" t="s">
        <v>19</v>
      </c>
      <c r="DG22" s="12">
        <f t="shared" si="1"/>
        <v>0</v>
      </c>
      <c r="DH22" s="12">
        <f t="shared" si="139"/>
        <v>0</v>
      </c>
      <c r="DI22" s="12">
        <f t="shared" si="2"/>
        <v>0</v>
      </c>
      <c r="DJ22" s="12"/>
      <c r="DK22" s="12"/>
      <c r="DL22" s="12"/>
      <c r="DM22" s="12">
        <f t="shared" si="3"/>
        <v>0</v>
      </c>
      <c r="DN22" s="12"/>
      <c r="DO22" s="12">
        <f t="shared" si="4"/>
        <v>0</v>
      </c>
      <c r="DP22" s="12"/>
      <c r="DQ22" s="12">
        <f t="shared" si="5"/>
        <v>0</v>
      </c>
      <c r="DR22" s="14"/>
      <c r="DU22" s="15" t="s">
        <v>19</v>
      </c>
      <c r="DV22" s="12"/>
      <c r="DW22" s="12">
        <f t="shared" si="140"/>
        <v>0</v>
      </c>
      <c r="DX22" s="12"/>
      <c r="DY22" s="12"/>
      <c r="DZ22" s="12"/>
      <c r="EA22" s="12"/>
      <c r="EB22" s="12"/>
      <c r="EC22" s="12"/>
      <c r="ED22" s="12"/>
      <c r="EE22" s="12"/>
      <c r="EF22" s="12"/>
      <c r="EG22" s="14"/>
      <c r="EJ22" s="15" t="s">
        <v>19</v>
      </c>
      <c r="EK22" s="12">
        <v>11.75</v>
      </c>
      <c r="EL22" s="12">
        <f t="shared" si="141"/>
        <v>4.5192307692307692</v>
      </c>
      <c r="EM22" s="12"/>
      <c r="EN22" s="12"/>
      <c r="EO22" s="12"/>
      <c r="EP22" s="12"/>
      <c r="EQ22" s="12"/>
      <c r="ER22" s="12"/>
      <c r="ES22" s="12"/>
      <c r="ET22" s="12"/>
      <c r="EU22" s="12"/>
      <c r="EV22" s="14"/>
      <c r="EY22" s="15" t="s">
        <v>19</v>
      </c>
      <c r="EZ22" s="12"/>
      <c r="FA22" s="12">
        <f t="shared" si="142"/>
        <v>0</v>
      </c>
      <c r="FB22" s="12"/>
      <c r="FC22" s="12"/>
      <c r="FD22" s="12"/>
      <c r="FE22" s="12"/>
      <c r="FF22" s="12"/>
      <c r="FG22" s="12"/>
      <c r="FH22" s="12"/>
      <c r="FI22" s="12"/>
      <c r="FJ22" s="12"/>
      <c r="FK22" s="14"/>
      <c r="FN22" s="15" t="s">
        <v>19</v>
      </c>
      <c r="FO22" s="12"/>
      <c r="FP22" s="12">
        <f t="shared" si="143"/>
        <v>0</v>
      </c>
      <c r="FQ22" s="12"/>
      <c r="FR22" s="12"/>
      <c r="FS22" s="12"/>
      <c r="FT22" s="12"/>
      <c r="FU22" s="12"/>
      <c r="FV22" s="12"/>
      <c r="FW22" s="12"/>
      <c r="FX22" s="12"/>
      <c r="FY22" s="12"/>
      <c r="FZ22" s="14"/>
      <c r="GC22" s="15" t="s">
        <v>19</v>
      </c>
      <c r="GD22" s="12">
        <v>13.269</v>
      </c>
      <c r="GE22" s="12">
        <f t="shared" si="144"/>
        <v>5.1034615384615387</v>
      </c>
      <c r="GF22" s="12"/>
      <c r="GG22" s="12"/>
      <c r="GH22" s="12"/>
      <c r="GI22" s="12"/>
      <c r="GJ22" s="12"/>
      <c r="GK22" s="12"/>
      <c r="GL22" s="12"/>
      <c r="GM22" s="12"/>
      <c r="GN22" s="12"/>
      <c r="GO22" s="14"/>
      <c r="GR22" s="15" t="s">
        <v>19</v>
      </c>
      <c r="GS22" s="12">
        <f t="shared" si="6"/>
        <v>25.018999999999998</v>
      </c>
      <c r="GT22" s="12">
        <f t="shared" si="145"/>
        <v>9.6226923076923061</v>
      </c>
      <c r="GU22" s="12">
        <f t="shared" si="7"/>
        <v>0</v>
      </c>
      <c r="GV22" s="12"/>
      <c r="GW22" s="12"/>
      <c r="GX22" s="12"/>
      <c r="GY22" s="12">
        <f t="shared" si="8"/>
        <v>0</v>
      </c>
      <c r="GZ22" s="12"/>
      <c r="HA22" s="12">
        <f t="shared" si="9"/>
        <v>0</v>
      </c>
      <c r="HB22" s="12"/>
      <c r="HC22" s="12">
        <f t="shared" si="10"/>
        <v>0</v>
      </c>
      <c r="HD22" s="14"/>
      <c r="HH22" s="15" t="s">
        <v>19</v>
      </c>
      <c r="HI22" s="12">
        <f t="shared" si="47"/>
        <v>25.018999999999998</v>
      </c>
      <c r="HJ22" s="12">
        <f t="shared" si="146"/>
        <v>9.6226923076923061</v>
      </c>
      <c r="HK22" s="12">
        <f t="shared" si="11"/>
        <v>0</v>
      </c>
      <c r="HL22" s="12"/>
      <c r="HM22" s="12"/>
      <c r="HN22" s="12"/>
      <c r="HO22" s="12"/>
      <c r="HP22" s="12"/>
      <c r="HQ22" s="12"/>
      <c r="HR22" s="12"/>
      <c r="HS22" s="12"/>
      <c r="HT22" s="14"/>
      <c r="HW22" s="15" t="s">
        <v>19</v>
      </c>
      <c r="HX22" s="12"/>
      <c r="HY22" s="12">
        <f t="shared" si="147"/>
        <v>0</v>
      </c>
      <c r="HZ22" s="12"/>
      <c r="IA22" s="12"/>
      <c r="IB22" s="12"/>
      <c r="IC22" s="12"/>
      <c r="ID22" s="12"/>
      <c r="IE22" s="12"/>
      <c r="IF22" s="12"/>
      <c r="IG22" s="12"/>
      <c r="IH22" s="12"/>
      <c r="II22" s="14"/>
      <c r="IM22" s="15" t="s">
        <v>19</v>
      </c>
      <c r="IN22" s="12"/>
      <c r="IO22" s="12">
        <f t="shared" si="148"/>
        <v>0</v>
      </c>
      <c r="IP22" s="12"/>
      <c r="IQ22" s="12"/>
      <c r="IR22" s="12"/>
      <c r="IS22" s="12"/>
      <c r="IT22" s="12"/>
      <c r="IU22" s="12"/>
      <c r="IV22" s="12"/>
      <c r="IW22" s="12"/>
      <c r="IX22" s="12"/>
      <c r="IY22" s="14"/>
      <c r="JC22" s="15" t="s">
        <v>19</v>
      </c>
      <c r="JD22" s="12"/>
      <c r="JE22" s="12">
        <f t="shared" si="149"/>
        <v>0</v>
      </c>
      <c r="JF22" s="12"/>
      <c r="JG22" s="12"/>
      <c r="JH22" s="12"/>
      <c r="JI22" s="12"/>
      <c r="JJ22" s="12"/>
      <c r="JK22" s="12"/>
      <c r="JL22" s="12"/>
      <c r="JM22" s="12"/>
      <c r="JN22" s="12"/>
      <c r="JO22" s="14"/>
      <c r="JS22" s="15" t="s">
        <v>19</v>
      </c>
      <c r="JT22" s="12"/>
      <c r="JU22" s="12">
        <f t="shared" si="150"/>
        <v>0</v>
      </c>
      <c r="JV22" s="12"/>
      <c r="JW22" s="12"/>
      <c r="JX22" s="12"/>
      <c r="JY22" s="12"/>
      <c r="JZ22" s="12"/>
      <c r="KA22" s="12"/>
      <c r="KB22" s="12"/>
      <c r="KC22" s="12"/>
      <c r="KD22" s="12"/>
      <c r="KE22" s="14"/>
      <c r="KH22" s="15" t="s">
        <v>19</v>
      </c>
      <c r="KI22" s="12"/>
      <c r="KJ22" s="12">
        <f t="shared" si="151"/>
        <v>0</v>
      </c>
      <c r="KK22" s="12"/>
      <c r="KL22" s="12"/>
      <c r="KM22" s="12"/>
      <c r="KN22" s="12"/>
      <c r="KO22" s="12"/>
      <c r="KP22" s="12"/>
      <c r="KQ22" s="12"/>
      <c r="KR22" s="12"/>
      <c r="KS22" s="12"/>
      <c r="KT22" s="14"/>
      <c r="KW22" s="15" t="s">
        <v>19</v>
      </c>
      <c r="KX22" s="12">
        <f t="shared" si="15"/>
        <v>0</v>
      </c>
      <c r="KY22" s="12">
        <f t="shared" si="152"/>
        <v>0</v>
      </c>
      <c r="KZ22" s="12"/>
      <c r="LA22" s="12"/>
      <c r="LB22" s="12"/>
      <c r="LC22" s="12"/>
      <c r="LD22" s="12"/>
      <c r="LE22" s="12"/>
      <c r="LF22" s="12"/>
      <c r="LG22" s="12"/>
      <c r="LH22" s="12"/>
      <c r="LI22" s="14"/>
      <c r="LM22" s="15" t="s">
        <v>19</v>
      </c>
      <c r="LN22" s="12">
        <f t="shared" si="20"/>
        <v>25.018999999999998</v>
      </c>
      <c r="LO22" s="12">
        <f>LN22/2.6</f>
        <v>9.6226923076923061</v>
      </c>
      <c r="LP22" s="12"/>
      <c r="LQ22" s="12"/>
      <c r="LR22" s="12"/>
      <c r="LS22" s="12"/>
      <c r="LT22" s="12"/>
      <c r="LU22" s="12"/>
      <c r="LV22" s="12"/>
      <c r="LW22" s="12"/>
      <c r="LX22" s="12"/>
      <c r="LY22" s="14"/>
      <c r="MB22" s="15" t="s">
        <v>19</v>
      </c>
      <c r="MC22" s="12"/>
      <c r="MD22" s="12">
        <f t="shared" si="153"/>
        <v>0</v>
      </c>
      <c r="ME22" s="12"/>
      <c r="MF22" s="12"/>
      <c r="MG22" s="12"/>
      <c r="MH22" s="12"/>
      <c r="MI22" s="12"/>
      <c r="MJ22" s="12"/>
      <c r="MK22" s="12"/>
      <c r="ML22" s="12"/>
      <c r="MM22" s="12"/>
      <c r="MN22" s="14"/>
      <c r="MR22" s="15" t="s">
        <v>19</v>
      </c>
      <c r="MS22" s="12">
        <v>47.363</v>
      </c>
      <c r="MT22" s="12">
        <f t="shared" si="154"/>
        <v>18.216538461538462</v>
      </c>
      <c r="MU22" s="12"/>
      <c r="MV22" s="12"/>
      <c r="MW22" s="12"/>
      <c r="MX22" s="12"/>
      <c r="MY22" s="12"/>
      <c r="MZ22" s="12"/>
      <c r="NA22" s="12"/>
      <c r="NB22" s="12"/>
      <c r="NC22" s="12"/>
      <c r="ND22" s="14"/>
      <c r="NH22" s="15" t="s">
        <v>19</v>
      </c>
      <c r="NI22" s="12"/>
      <c r="NJ22" s="12">
        <f t="shared" si="155"/>
        <v>0</v>
      </c>
      <c r="NK22" s="12"/>
      <c r="NL22" s="12"/>
      <c r="NM22" s="12"/>
      <c r="NN22" s="12"/>
      <c r="NO22" s="12"/>
      <c r="NP22" s="12"/>
      <c r="NQ22" s="12"/>
      <c r="NR22" s="12"/>
      <c r="NS22" s="12"/>
      <c r="NT22" s="14"/>
      <c r="NX22" s="15" t="s">
        <v>19</v>
      </c>
      <c r="NY22" s="12"/>
      <c r="NZ22" s="12">
        <f t="shared" si="156"/>
        <v>0</v>
      </c>
      <c r="OA22" s="12"/>
      <c r="OB22" s="12"/>
      <c r="OC22" s="12"/>
      <c r="OD22" s="12"/>
      <c r="OE22" s="12"/>
      <c r="OF22" s="12"/>
      <c r="OG22" s="12"/>
      <c r="OH22" s="12"/>
      <c r="OI22" s="12"/>
      <c r="OJ22" s="14"/>
      <c r="OM22" s="15" t="s">
        <v>19</v>
      </c>
      <c r="ON22" s="12"/>
      <c r="OO22" s="12">
        <f t="shared" si="157"/>
        <v>0</v>
      </c>
      <c r="OP22" s="12"/>
      <c r="OQ22" s="12"/>
      <c r="OR22" s="12"/>
      <c r="OS22" s="12"/>
      <c r="OT22" s="12"/>
      <c r="OU22" s="12"/>
      <c r="OV22" s="12"/>
      <c r="OW22" s="12"/>
      <c r="OX22" s="12"/>
      <c r="OY22" s="14"/>
      <c r="PB22" s="15" t="s">
        <v>19</v>
      </c>
      <c r="PC22" s="12">
        <f t="shared" si="25"/>
        <v>47.363</v>
      </c>
      <c r="PD22" s="12">
        <f t="shared" si="158"/>
        <v>18.216538461538462</v>
      </c>
      <c r="PE22" s="12"/>
      <c r="PF22" s="12"/>
      <c r="PG22" s="12"/>
      <c r="PH22" s="12"/>
      <c r="PI22" s="12"/>
      <c r="PJ22" s="12"/>
      <c r="PK22" s="12"/>
      <c r="PL22" s="12"/>
      <c r="PM22" s="12"/>
      <c r="PN22" s="14"/>
      <c r="PR22" s="15" t="s">
        <v>19</v>
      </c>
      <c r="PS22" s="12">
        <f t="shared" si="29"/>
        <v>72.382000000000005</v>
      </c>
      <c r="PT22" s="12">
        <f>PS22/2.6</f>
        <v>27.83923076923077</v>
      </c>
      <c r="PU22" s="12"/>
      <c r="PV22" s="12"/>
      <c r="PW22" s="12"/>
      <c r="PX22" s="12"/>
      <c r="PY22" s="12"/>
      <c r="PZ22" s="12"/>
      <c r="QA22" s="12"/>
      <c r="QB22" s="12"/>
      <c r="QC22" s="12"/>
      <c r="QD22" s="14"/>
    </row>
    <row r="23" spans="1:447" x14ac:dyDescent="0.25">
      <c r="A23" s="15" t="s">
        <v>20</v>
      </c>
      <c r="B23" s="51"/>
      <c r="C23" s="12"/>
      <c r="D23" s="12"/>
      <c r="E23" s="12"/>
      <c r="F23" s="12"/>
      <c r="G23" s="48"/>
      <c r="H23" s="12"/>
      <c r="I23" s="12"/>
      <c r="J23" s="12"/>
      <c r="K23" s="40"/>
      <c r="O23" s="15" t="s">
        <v>20</v>
      </c>
      <c r="P23" s="12"/>
      <c r="Q23" s="12">
        <f t="shared" si="133"/>
        <v>0</v>
      </c>
      <c r="R23" s="12"/>
      <c r="S23" s="12"/>
      <c r="T23" s="12"/>
      <c r="U23" s="12"/>
      <c r="V23" s="12"/>
      <c r="W23" s="12"/>
      <c r="X23" s="12"/>
      <c r="Y23" s="12"/>
      <c r="Z23" s="12"/>
      <c r="AA23" s="14"/>
      <c r="AF23" s="15" t="s">
        <v>20</v>
      </c>
      <c r="AG23" s="12"/>
      <c r="AH23" s="12">
        <f t="shared" si="134"/>
        <v>0</v>
      </c>
      <c r="AI23" s="12"/>
      <c r="AJ23" s="12"/>
      <c r="AK23" s="12"/>
      <c r="AL23" s="12"/>
      <c r="AM23" s="12"/>
      <c r="AN23" s="12"/>
      <c r="AO23" s="12"/>
      <c r="AP23" s="12"/>
      <c r="AQ23" s="12"/>
      <c r="AR23" s="14"/>
      <c r="AV23" s="15" t="s">
        <v>20</v>
      </c>
      <c r="AW23" s="12">
        <v>47.134999999999998</v>
      </c>
      <c r="AX23" s="12">
        <f t="shared" si="135"/>
        <v>18.128846153846151</v>
      </c>
      <c r="AY23" s="12"/>
      <c r="AZ23" s="12"/>
      <c r="BA23" s="12"/>
      <c r="BB23" s="12"/>
      <c r="BC23" s="12"/>
      <c r="BD23" s="12"/>
      <c r="BE23" s="12"/>
      <c r="BF23" s="12"/>
      <c r="BG23" s="12"/>
      <c r="BH23" s="14"/>
      <c r="BL23" s="15" t="s">
        <v>20</v>
      </c>
      <c r="BM23" s="12"/>
      <c r="BN23" s="12">
        <f t="shared" si="136"/>
        <v>0</v>
      </c>
      <c r="BO23" s="12"/>
      <c r="BP23" s="12"/>
      <c r="BQ23" s="12"/>
      <c r="BR23" s="12"/>
      <c r="BS23" s="12"/>
      <c r="BT23" s="12"/>
      <c r="BU23" s="12"/>
      <c r="BV23" s="12"/>
      <c r="BW23" s="12"/>
      <c r="BX23" s="14"/>
      <c r="CB23" s="15" t="s">
        <v>20</v>
      </c>
      <c r="CC23" s="12">
        <v>10.608000000000001</v>
      </c>
      <c r="CD23" s="12">
        <f t="shared" si="137"/>
        <v>4.08</v>
      </c>
      <c r="CE23" s="12"/>
      <c r="CF23" s="12"/>
      <c r="CG23" s="12"/>
      <c r="CH23" s="12"/>
      <c r="CI23" s="12"/>
      <c r="CJ23" s="12"/>
      <c r="CK23" s="12"/>
      <c r="CL23" s="12"/>
      <c r="CM23" s="12"/>
      <c r="CN23" s="14"/>
      <c r="CQ23" s="15" t="s">
        <v>20</v>
      </c>
      <c r="CR23" s="12">
        <v>40.302999999999997</v>
      </c>
      <c r="CS23" s="12">
        <f t="shared" si="138"/>
        <v>15.501153846153844</v>
      </c>
      <c r="CT23" s="12"/>
      <c r="CU23" s="12"/>
      <c r="CV23" s="12"/>
      <c r="CW23" s="12"/>
      <c r="CX23" s="12"/>
      <c r="CY23" s="12"/>
      <c r="CZ23" s="12"/>
      <c r="DA23" s="12"/>
      <c r="DB23" s="12"/>
      <c r="DC23" s="14"/>
      <c r="DF23" s="15" t="s">
        <v>20</v>
      </c>
      <c r="DG23" s="12">
        <f t="shared" si="1"/>
        <v>98.045999999999992</v>
      </c>
      <c r="DH23" s="12">
        <f t="shared" si="139"/>
        <v>37.709999999999994</v>
      </c>
      <c r="DI23" s="12">
        <f t="shared" si="2"/>
        <v>0</v>
      </c>
      <c r="DJ23" s="12"/>
      <c r="DK23" s="12"/>
      <c r="DL23" s="12"/>
      <c r="DM23" s="12">
        <f t="shared" si="3"/>
        <v>0</v>
      </c>
      <c r="DN23" s="12"/>
      <c r="DO23" s="12">
        <f t="shared" si="4"/>
        <v>0</v>
      </c>
      <c r="DP23" s="12"/>
      <c r="DQ23" s="12">
        <f t="shared" si="5"/>
        <v>0</v>
      </c>
      <c r="DR23" s="14"/>
      <c r="DU23" s="15" t="s">
        <v>20</v>
      </c>
      <c r="DV23" s="12"/>
      <c r="DW23" s="12">
        <f t="shared" si="140"/>
        <v>0</v>
      </c>
      <c r="DX23" s="12"/>
      <c r="DY23" s="12"/>
      <c r="DZ23" s="12"/>
      <c r="EA23" s="12"/>
      <c r="EB23" s="12"/>
      <c r="EC23" s="12"/>
      <c r="ED23" s="12"/>
      <c r="EE23" s="12"/>
      <c r="EF23" s="12"/>
      <c r="EG23" s="14"/>
      <c r="EJ23" s="15" t="s">
        <v>20</v>
      </c>
      <c r="EK23" s="12"/>
      <c r="EL23" s="12">
        <f t="shared" si="141"/>
        <v>0</v>
      </c>
      <c r="EM23" s="12"/>
      <c r="EN23" s="12"/>
      <c r="EO23" s="12"/>
      <c r="EP23" s="12"/>
      <c r="EQ23" s="12"/>
      <c r="ER23" s="12"/>
      <c r="ES23" s="12"/>
      <c r="ET23" s="12"/>
      <c r="EU23" s="12"/>
      <c r="EV23" s="14"/>
      <c r="EY23" s="15" t="s">
        <v>20</v>
      </c>
      <c r="EZ23" s="12">
        <v>9.1989999999999998</v>
      </c>
      <c r="FA23" s="12">
        <f t="shared" si="142"/>
        <v>3.5380769230769227</v>
      </c>
      <c r="FB23" s="12"/>
      <c r="FC23" s="12"/>
      <c r="FD23" s="12"/>
      <c r="FE23" s="12"/>
      <c r="FF23" s="12"/>
      <c r="FG23" s="12"/>
      <c r="FH23" s="12"/>
      <c r="FI23" s="12"/>
      <c r="FJ23" s="12"/>
      <c r="FK23" s="14"/>
      <c r="FN23" s="15" t="s">
        <v>20</v>
      </c>
      <c r="FO23" s="12">
        <v>65.960999999999999</v>
      </c>
      <c r="FP23" s="12">
        <f t="shared" si="143"/>
        <v>25.369615384615383</v>
      </c>
      <c r="FQ23" s="12"/>
      <c r="FR23" s="12"/>
      <c r="FS23" s="12"/>
      <c r="FT23" s="12"/>
      <c r="FU23" s="12"/>
      <c r="FV23" s="12"/>
      <c r="FW23" s="12"/>
      <c r="FX23" s="12"/>
      <c r="FY23" s="12"/>
      <c r="FZ23" s="14"/>
      <c r="GC23" s="15" t="s">
        <v>20</v>
      </c>
      <c r="GD23" s="12">
        <v>60.936999999999998</v>
      </c>
      <c r="GE23" s="12">
        <f t="shared" si="144"/>
        <v>23.437307692307691</v>
      </c>
      <c r="GF23" s="12"/>
      <c r="GG23" s="12"/>
      <c r="GH23" s="12"/>
      <c r="GI23" s="12"/>
      <c r="GJ23" s="12"/>
      <c r="GK23" s="12"/>
      <c r="GL23" s="12"/>
      <c r="GM23" s="12"/>
      <c r="GN23" s="12"/>
      <c r="GO23" s="14"/>
      <c r="GR23" s="15" t="s">
        <v>20</v>
      </c>
      <c r="GS23" s="12">
        <f t="shared" si="6"/>
        <v>136.09700000000001</v>
      </c>
      <c r="GT23" s="12">
        <f t="shared" si="145"/>
        <v>52.344999999999999</v>
      </c>
      <c r="GU23" s="12">
        <f t="shared" si="7"/>
        <v>0</v>
      </c>
      <c r="GV23" s="12"/>
      <c r="GW23" s="12"/>
      <c r="GX23" s="12"/>
      <c r="GY23" s="12">
        <f t="shared" si="8"/>
        <v>0</v>
      </c>
      <c r="GZ23" s="12"/>
      <c r="HA23" s="12">
        <f t="shared" si="9"/>
        <v>0</v>
      </c>
      <c r="HB23" s="12"/>
      <c r="HC23" s="12">
        <f t="shared" si="10"/>
        <v>0</v>
      </c>
      <c r="HD23" s="14"/>
      <c r="HH23" s="15" t="s">
        <v>20</v>
      </c>
      <c r="HI23" s="12">
        <f t="shared" si="47"/>
        <v>234.143</v>
      </c>
      <c r="HJ23" s="12">
        <f t="shared" si="146"/>
        <v>90.054999999999993</v>
      </c>
      <c r="HK23" s="12">
        <f t="shared" si="11"/>
        <v>0</v>
      </c>
      <c r="HL23" s="12"/>
      <c r="HM23" s="12"/>
      <c r="HN23" s="12"/>
      <c r="HO23" s="12"/>
      <c r="HP23" s="12"/>
      <c r="HQ23" s="12"/>
      <c r="HR23" s="12"/>
      <c r="HS23" s="12"/>
      <c r="HT23" s="14"/>
      <c r="HW23" s="15" t="s">
        <v>20</v>
      </c>
      <c r="HX23" s="12"/>
      <c r="HY23" s="12">
        <f t="shared" si="147"/>
        <v>0</v>
      </c>
      <c r="HZ23" s="12"/>
      <c r="IA23" s="12"/>
      <c r="IB23" s="12"/>
      <c r="IC23" s="12"/>
      <c r="ID23" s="12"/>
      <c r="IE23" s="12"/>
      <c r="IF23" s="12"/>
      <c r="IG23" s="12"/>
      <c r="IH23" s="12"/>
      <c r="II23" s="14"/>
      <c r="IM23" s="15" t="s">
        <v>20</v>
      </c>
      <c r="IN23" s="12"/>
      <c r="IO23" s="12">
        <f t="shared" si="148"/>
        <v>0</v>
      </c>
      <c r="IP23" s="12"/>
      <c r="IQ23" s="12"/>
      <c r="IR23" s="12"/>
      <c r="IS23" s="12"/>
      <c r="IT23" s="12"/>
      <c r="IU23" s="12"/>
      <c r="IV23" s="12"/>
      <c r="IW23" s="12"/>
      <c r="IX23" s="12"/>
      <c r="IY23" s="14"/>
      <c r="JC23" s="15" t="s">
        <v>20</v>
      </c>
      <c r="JD23" s="12"/>
      <c r="JE23" s="12">
        <f t="shared" si="149"/>
        <v>0</v>
      </c>
      <c r="JF23" s="12"/>
      <c r="JG23" s="12"/>
      <c r="JH23" s="12"/>
      <c r="JI23" s="12"/>
      <c r="JJ23" s="12"/>
      <c r="JK23" s="12"/>
      <c r="JL23" s="12"/>
      <c r="JM23" s="12"/>
      <c r="JN23" s="12"/>
      <c r="JO23" s="14"/>
      <c r="JS23" s="15" t="s">
        <v>20</v>
      </c>
      <c r="JT23" s="12"/>
      <c r="JU23" s="12">
        <f t="shared" si="150"/>
        <v>0</v>
      </c>
      <c r="JV23" s="12"/>
      <c r="JW23" s="12"/>
      <c r="JX23" s="12"/>
      <c r="JY23" s="12"/>
      <c r="JZ23" s="12"/>
      <c r="KA23" s="12"/>
      <c r="KB23" s="12"/>
      <c r="KC23" s="12"/>
      <c r="KD23" s="12"/>
      <c r="KE23" s="14"/>
      <c r="KH23" s="15" t="s">
        <v>20</v>
      </c>
      <c r="KI23" s="12"/>
      <c r="KJ23" s="12">
        <f t="shared" si="151"/>
        <v>0</v>
      </c>
      <c r="KK23" s="12"/>
      <c r="KL23" s="12"/>
      <c r="KM23" s="12"/>
      <c r="KN23" s="12"/>
      <c r="KO23" s="12"/>
      <c r="KP23" s="12"/>
      <c r="KQ23" s="12"/>
      <c r="KR23" s="12"/>
      <c r="KS23" s="12"/>
      <c r="KT23" s="14"/>
      <c r="KW23" s="15" t="s">
        <v>20</v>
      </c>
      <c r="KX23" s="12">
        <f t="shared" si="15"/>
        <v>0</v>
      </c>
      <c r="KY23" s="12">
        <f t="shared" si="152"/>
        <v>0</v>
      </c>
      <c r="KZ23" s="12"/>
      <c r="LA23" s="12"/>
      <c r="LB23" s="12"/>
      <c r="LC23" s="12"/>
      <c r="LD23" s="12"/>
      <c r="LE23" s="12"/>
      <c r="LF23" s="12"/>
      <c r="LG23" s="12"/>
      <c r="LH23" s="12"/>
      <c r="LI23" s="14"/>
      <c r="LM23" s="15" t="s">
        <v>20</v>
      </c>
      <c r="LN23" s="12">
        <f t="shared" si="20"/>
        <v>234.143</v>
      </c>
      <c r="LO23" s="12">
        <f t="shared" ref="LO23" si="159">LN23/2.6</f>
        <v>90.054999999999993</v>
      </c>
      <c r="LP23" s="12"/>
      <c r="LQ23" s="12"/>
      <c r="LR23" s="12"/>
      <c r="LS23" s="12"/>
      <c r="LT23" s="12"/>
      <c r="LU23" s="12"/>
      <c r="LV23" s="12"/>
      <c r="LW23" s="12"/>
      <c r="LX23" s="12"/>
      <c r="LY23" s="14"/>
      <c r="MB23" s="15" t="s">
        <v>20</v>
      </c>
      <c r="MC23" s="12"/>
      <c r="MD23" s="12">
        <f t="shared" si="153"/>
        <v>0</v>
      </c>
      <c r="ME23" s="12"/>
      <c r="MF23" s="12"/>
      <c r="MG23" s="12"/>
      <c r="MH23" s="12"/>
      <c r="MI23" s="12"/>
      <c r="MJ23" s="12"/>
      <c r="MK23" s="12"/>
      <c r="ML23" s="12"/>
      <c r="MM23" s="12"/>
      <c r="MN23" s="14"/>
      <c r="MR23" s="15" t="s">
        <v>20</v>
      </c>
      <c r="MS23" s="12">
        <v>0.11799999999999999</v>
      </c>
      <c r="MT23" s="12">
        <f t="shared" si="154"/>
        <v>4.5384615384615377E-2</v>
      </c>
      <c r="MU23" s="12"/>
      <c r="MV23" s="12"/>
      <c r="MW23" s="12"/>
      <c r="MX23" s="12"/>
      <c r="MY23" s="12"/>
      <c r="MZ23" s="12"/>
      <c r="NA23" s="12"/>
      <c r="NB23" s="12"/>
      <c r="NC23" s="12"/>
      <c r="ND23" s="14"/>
      <c r="NH23" s="15" t="s">
        <v>20</v>
      </c>
      <c r="NI23" s="12">
        <v>25.521000000000001</v>
      </c>
      <c r="NJ23" s="12">
        <f t="shared" si="155"/>
        <v>9.8157692307692308</v>
      </c>
      <c r="NK23" s="12"/>
      <c r="NL23" s="12"/>
      <c r="NM23" s="12"/>
      <c r="NN23" s="12"/>
      <c r="NO23" s="12"/>
      <c r="NP23" s="12"/>
      <c r="NQ23" s="12"/>
      <c r="NR23" s="12"/>
      <c r="NS23" s="12"/>
      <c r="NT23" s="14"/>
      <c r="NX23" s="15" t="s">
        <v>20</v>
      </c>
      <c r="NY23" s="12"/>
      <c r="NZ23" s="12">
        <f t="shared" si="156"/>
        <v>0</v>
      </c>
      <c r="OA23" s="12"/>
      <c r="OB23" s="12"/>
      <c r="OC23" s="12"/>
      <c r="OD23" s="12"/>
      <c r="OE23" s="12"/>
      <c r="OF23" s="12"/>
      <c r="OG23" s="12"/>
      <c r="OH23" s="12"/>
      <c r="OI23" s="12"/>
      <c r="OJ23" s="14"/>
      <c r="OM23" s="15" t="s">
        <v>20</v>
      </c>
      <c r="ON23" s="12"/>
      <c r="OO23" s="12">
        <f t="shared" si="157"/>
        <v>0</v>
      </c>
      <c r="OP23" s="12"/>
      <c r="OQ23" s="12"/>
      <c r="OR23" s="12"/>
      <c r="OS23" s="12"/>
      <c r="OT23" s="12"/>
      <c r="OU23" s="12"/>
      <c r="OV23" s="12"/>
      <c r="OW23" s="12"/>
      <c r="OX23" s="12"/>
      <c r="OY23" s="14"/>
      <c r="PB23" s="15" t="s">
        <v>20</v>
      </c>
      <c r="PC23" s="12">
        <f t="shared" si="25"/>
        <v>25.638999999999999</v>
      </c>
      <c r="PD23" s="12">
        <f t="shared" si="158"/>
        <v>9.8611538461538455</v>
      </c>
      <c r="PE23" s="12"/>
      <c r="PF23" s="12"/>
      <c r="PG23" s="12"/>
      <c r="PH23" s="12"/>
      <c r="PI23" s="12"/>
      <c r="PJ23" s="12"/>
      <c r="PK23" s="12"/>
      <c r="PL23" s="12"/>
      <c r="PM23" s="12"/>
      <c r="PN23" s="14"/>
      <c r="PR23" s="15" t="s">
        <v>20</v>
      </c>
      <c r="PS23" s="12">
        <f t="shared" si="29"/>
        <v>259.78199999999998</v>
      </c>
      <c r="PT23" s="12">
        <f t="shared" ref="PT23" si="160">PS23/2.6</f>
        <v>99.916153846153833</v>
      </c>
      <c r="PU23" s="12"/>
      <c r="PV23" s="12"/>
      <c r="PW23" s="12"/>
      <c r="PX23" s="12"/>
      <c r="PY23" s="12"/>
      <c r="PZ23" s="12"/>
      <c r="QA23" s="12"/>
      <c r="QB23" s="12"/>
      <c r="QC23" s="12"/>
      <c r="QD23" s="14"/>
    </row>
    <row r="24" spans="1:447" x14ac:dyDescent="0.25">
      <c r="A24" s="15" t="s">
        <v>21</v>
      </c>
      <c r="B24" s="51"/>
      <c r="C24" s="12"/>
      <c r="D24" s="12"/>
      <c r="E24" s="12"/>
      <c r="F24" s="12"/>
      <c r="G24" s="48"/>
      <c r="H24" s="12"/>
      <c r="I24" s="12"/>
      <c r="J24" s="12"/>
      <c r="K24" s="40">
        <f t="shared" si="94"/>
        <v>0</v>
      </c>
      <c r="O24" s="15" t="s">
        <v>21</v>
      </c>
      <c r="P24" s="12"/>
      <c r="Q24" s="12">
        <f>P24/2.6</f>
        <v>0</v>
      </c>
      <c r="R24" s="12"/>
      <c r="S24" s="12"/>
      <c r="T24" s="12"/>
      <c r="U24" s="12"/>
      <c r="V24" s="12"/>
      <c r="W24" s="12"/>
      <c r="X24" s="12"/>
      <c r="Y24" s="12"/>
      <c r="Z24" s="12"/>
      <c r="AA24" s="14"/>
      <c r="AF24" s="15" t="s">
        <v>21</v>
      </c>
      <c r="AG24" s="12"/>
      <c r="AH24" s="12">
        <f>AG24/2.6</f>
        <v>0</v>
      </c>
      <c r="AI24" s="12"/>
      <c r="AJ24" s="12"/>
      <c r="AK24" s="12"/>
      <c r="AL24" s="12"/>
      <c r="AM24" s="12"/>
      <c r="AN24" s="12"/>
      <c r="AO24" s="12"/>
      <c r="AP24" s="12"/>
      <c r="AQ24" s="12"/>
      <c r="AR24" s="14"/>
      <c r="AV24" s="15" t="s">
        <v>21</v>
      </c>
      <c r="AW24" s="12"/>
      <c r="AX24" s="12">
        <f>AW24/2.6</f>
        <v>0</v>
      </c>
      <c r="AY24" s="12"/>
      <c r="AZ24" s="12"/>
      <c r="BA24" s="12"/>
      <c r="BB24" s="12"/>
      <c r="BC24" s="12"/>
      <c r="BD24" s="12"/>
      <c r="BE24" s="12"/>
      <c r="BF24" s="12"/>
      <c r="BG24" s="12"/>
      <c r="BH24" s="14"/>
      <c r="BL24" s="15" t="s">
        <v>21</v>
      </c>
      <c r="BM24" s="12">
        <v>37.743000000000002</v>
      </c>
      <c r="BN24" s="12">
        <f>BM24/2.6</f>
        <v>14.516538461538461</v>
      </c>
      <c r="BO24" s="12"/>
      <c r="BP24" s="12"/>
      <c r="BQ24" s="12"/>
      <c r="BR24" s="12"/>
      <c r="BS24" s="12"/>
      <c r="BT24" s="12"/>
      <c r="BU24" s="12"/>
      <c r="BV24" s="12"/>
      <c r="BW24" s="12"/>
      <c r="BX24" s="14"/>
      <c r="CB24" s="15" t="s">
        <v>21</v>
      </c>
      <c r="CC24" s="12"/>
      <c r="CD24" s="12">
        <f>CC24/2.6</f>
        <v>0</v>
      </c>
      <c r="CE24" s="12"/>
      <c r="CF24" s="12"/>
      <c r="CG24" s="12"/>
      <c r="CH24" s="12"/>
      <c r="CI24" s="12"/>
      <c r="CJ24" s="12"/>
      <c r="CK24" s="12"/>
      <c r="CL24" s="12"/>
      <c r="CM24" s="12"/>
      <c r="CN24" s="14"/>
      <c r="CQ24" s="15" t="s">
        <v>21</v>
      </c>
      <c r="CR24" s="12"/>
      <c r="CS24" s="12">
        <f>CR24/2.6</f>
        <v>0</v>
      </c>
      <c r="CT24" s="12"/>
      <c r="CU24" s="12"/>
      <c r="CV24" s="12"/>
      <c r="CW24" s="12"/>
      <c r="CX24" s="12"/>
      <c r="CY24" s="12"/>
      <c r="CZ24" s="12"/>
      <c r="DA24" s="12"/>
      <c r="DB24" s="12"/>
      <c r="DC24" s="14"/>
      <c r="DF24" s="15" t="s">
        <v>21</v>
      </c>
      <c r="DG24" s="12">
        <f t="shared" si="1"/>
        <v>37.743000000000002</v>
      </c>
      <c r="DH24" s="12">
        <f>DG24/2.6</f>
        <v>14.516538461538461</v>
      </c>
      <c r="DI24" s="12">
        <f t="shared" si="2"/>
        <v>0</v>
      </c>
      <c r="DJ24" s="12"/>
      <c r="DK24" s="12"/>
      <c r="DL24" s="12"/>
      <c r="DM24" s="12">
        <f t="shared" si="3"/>
        <v>0</v>
      </c>
      <c r="DN24" s="12"/>
      <c r="DO24" s="12">
        <f t="shared" si="4"/>
        <v>0</v>
      </c>
      <c r="DP24" s="12"/>
      <c r="DQ24" s="12">
        <f t="shared" si="5"/>
        <v>0</v>
      </c>
      <c r="DR24" s="14"/>
      <c r="DU24" s="15" t="s">
        <v>21</v>
      </c>
      <c r="DV24" s="12"/>
      <c r="DW24" s="12">
        <f>DV24/2.6</f>
        <v>0</v>
      </c>
      <c r="DX24" s="12"/>
      <c r="DY24" s="12"/>
      <c r="DZ24" s="12"/>
      <c r="EA24" s="12"/>
      <c r="EB24" s="12"/>
      <c r="EC24" s="12"/>
      <c r="ED24" s="12"/>
      <c r="EE24" s="12"/>
      <c r="EF24" s="12"/>
      <c r="EG24" s="14"/>
      <c r="EJ24" s="15" t="s">
        <v>21</v>
      </c>
      <c r="EK24" s="12"/>
      <c r="EL24" s="12">
        <f>EK24/2.6</f>
        <v>0</v>
      </c>
      <c r="EM24" s="12"/>
      <c r="EN24" s="12"/>
      <c r="EO24" s="12"/>
      <c r="EP24" s="12"/>
      <c r="EQ24" s="12"/>
      <c r="ER24" s="12"/>
      <c r="ES24" s="12"/>
      <c r="ET24" s="12"/>
      <c r="EU24" s="12"/>
      <c r="EV24" s="14"/>
      <c r="EY24" s="15" t="s">
        <v>21</v>
      </c>
      <c r="EZ24" s="12"/>
      <c r="FA24" s="12">
        <f>EZ24/2.6</f>
        <v>0</v>
      </c>
      <c r="FB24" s="12"/>
      <c r="FC24" s="12"/>
      <c r="FD24" s="12"/>
      <c r="FE24" s="12"/>
      <c r="FF24" s="12"/>
      <c r="FG24" s="12"/>
      <c r="FH24" s="12"/>
      <c r="FI24" s="12"/>
      <c r="FJ24" s="12"/>
      <c r="FK24" s="14"/>
      <c r="FN24" s="15" t="s">
        <v>21</v>
      </c>
      <c r="FO24" s="12"/>
      <c r="FP24" s="12">
        <f>FO24/2.6</f>
        <v>0</v>
      </c>
      <c r="FQ24" s="12"/>
      <c r="FR24" s="12"/>
      <c r="FS24" s="12"/>
      <c r="FT24" s="12"/>
      <c r="FU24" s="12"/>
      <c r="FV24" s="12"/>
      <c r="FW24" s="12"/>
      <c r="FX24" s="12"/>
      <c r="FY24" s="12"/>
      <c r="FZ24" s="14"/>
      <c r="GC24" s="15" t="s">
        <v>21</v>
      </c>
      <c r="GD24" s="12"/>
      <c r="GE24" s="12">
        <f>GD24/2.6</f>
        <v>0</v>
      </c>
      <c r="GF24" s="12"/>
      <c r="GG24" s="12"/>
      <c r="GH24" s="12"/>
      <c r="GI24" s="12"/>
      <c r="GJ24" s="12"/>
      <c r="GK24" s="12"/>
      <c r="GL24" s="12"/>
      <c r="GM24" s="12"/>
      <c r="GN24" s="12"/>
      <c r="GO24" s="14"/>
      <c r="GR24" s="15" t="s">
        <v>21</v>
      </c>
      <c r="GS24" s="12">
        <f t="shared" si="6"/>
        <v>0</v>
      </c>
      <c r="GT24" s="12">
        <f>GS24/2.6</f>
        <v>0</v>
      </c>
      <c r="GU24" s="12">
        <f t="shared" si="7"/>
        <v>0</v>
      </c>
      <c r="GV24" s="12"/>
      <c r="GW24" s="12"/>
      <c r="GX24" s="12"/>
      <c r="GY24" s="12">
        <f t="shared" si="8"/>
        <v>0</v>
      </c>
      <c r="GZ24" s="12"/>
      <c r="HA24" s="12">
        <f t="shared" si="9"/>
        <v>0</v>
      </c>
      <c r="HB24" s="12"/>
      <c r="HC24" s="12">
        <f t="shared" si="10"/>
        <v>0</v>
      </c>
      <c r="HD24" s="14"/>
      <c r="HH24" s="15" t="s">
        <v>21</v>
      </c>
      <c r="HI24" s="12">
        <f t="shared" si="47"/>
        <v>37.743000000000002</v>
      </c>
      <c r="HJ24" s="12">
        <f>HI24/2.6</f>
        <v>14.516538461538461</v>
      </c>
      <c r="HK24" s="12">
        <f t="shared" si="11"/>
        <v>0</v>
      </c>
      <c r="HL24" s="12"/>
      <c r="HM24" s="12"/>
      <c r="HN24" s="12"/>
      <c r="HO24" s="12"/>
      <c r="HP24" s="12"/>
      <c r="HQ24" s="12"/>
      <c r="HR24" s="12"/>
      <c r="HS24" s="12"/>
      <c r="HT24" s="14"/>
      <c r="HW24" s="15" t="s">
        <v>21</v>
      </c>
      <c r="HX24" s="12"/>
      <c r="HY24" s="12">
        <f>HX24/2.6</f>
        <v>0</v>
      </c>
      <c r="HZ24" s="12"/>
      <c r="IA24" s="12"/>
      <c r="IB24" s="12"/>
      <c r="IC24" s="12"/>
      <c r="ID24" s="12"/>
      <c r="IE24" s="12"/>
      <c r="IF24" s="12"/>
      <c r="IG24" s="12"/>
      <c r="IH24" s="12"/>
      <c r="II24" s="14"/>
      <c r="IM24" s="15" t="s">
        <v>21</v>
      </c>
      <c r="IN24" s="12"/>
      <c r="IO24" s="12">
        <f>IN24/2.6</f>
        <v>0</v>
      </c>
      <c r="IP24" s="12"/>
      <c r="IQ24" s="12"/>
      <c r="IR24" s="12"/>
      <c r="IS24" s="12"/>
      <c r="IT24" s="12"/>
      <c r="IU24" s="12"/>
      <c r="IV24" s="12"/>
      <c r="IW24" s="12"/>
      <c r="IX24" s="12"/>
      <c r="IY24" s="14"/>
      <c r="JC24" s="15" t="s">
        <v>21</v>
      </c>
      <c r="JD24" s="12"/>
      <c r="JE24" s="12">
        <f>JD24/2.6</f>
        <v>0</v>
      </c>
      <c r="JF24" s="12"/>
      <c r="JG24" s="12"/>
      <c r="JH24" s="12"/>
      <c r="JI24" s="12"/>
      <c r="JJ24" s="12"/>
      <c r="JK24" s="12"/>
      <c r="JL24" s="12"/>
      <c r="JM24" s="12"/>
      <c r="JN24" s="12"/>
      <c r="JO24" s="14"/>
      <c r="JS24" s="15" t="s">
        <v>21</v>
      </c>
      <c r="JT24" s="12"/>
      <c r="JU24" s="12">
        <f>JT24/2.6</f>
        <v>0</v>
      </c>
      <c r="JV24" s="12"/>
      <c r="JW24" s="12"/>
      <c r="JX24" s="12"/>
      <c r="JY24" s="12"/>
      <c r="JZ24" s="12"/>
      <c r="KA24" s="12"/>
      <c r="KB24" s="12"/>
      <c r="KC24" s="12"/>
      <c r="KD24" s="12"/>
      <c r="KE24" s="14"/>
      <c r="KH24" s="15" t="s">
        <v>21</v>
      </c>
      <c r="KI24" s="12"/>
      <c r="KJ24" s="12">
        <f>KI24/2.6</f>
        <v>0</v>
      </c>
      <c r="KK24" s="12"/>
      <c r="KL24" s="12"/>
      <c r="KM24" s="12"/>
      <c r="KN24" s="12"/>
      <c r="KO24" s="12"/>
      <c r="KP24" s="12"/>
      <c r="KQ24" s="12"/>
      <c r="KR24" s="12"/>
      <c r="KS24" s="12"/>
      <c r="KT24" s="14"/>
      <c r="KW24" s="15" t="s">
        <v>21</v>
      </c>
      <c r="KX24" s="12">
        <f t="shared" si="15"/>
        <v>0</v>
      </c>
      <c r="KY24" s="12">
        <f>KX24/2.6</f>
        <v>0</v>
      </c>
      <c r="KZ24" s="12"/>
      <c r="LA24" s="12"/>
      <c r="LB24" s="12"/>
      <c r="LC24" s="12"/>
      <c r="LD24" s="12"/>
      <c r="LE24" s="12"/>
      <c r="LF24" s="12"/>
      <c r="LG24" s="12"/>
      <c r="LH24" s="12"/>
      <c r="LI24" s="14"/>
      <c r="LM24" s="15" t="s">
        <v>21</v>
      </c>
      <c r="LN24" s="12">
        <f t="shared" si="20"/>
        <v>37.743000000000002</v>
      </c>
      <c r="LO24" s="12">
        <f>LN24/2.6</f>
        <v>14.516538461538461</v>
      </c>
      <c r="LP24" s="12"/>
      <c r="LQ24" s="12"/>
      <c r="LR24" s="12"/>
      <c r="LS24" s="12"/>
      <c r="LT24" s="12"/>
      <c r="LU24" s="12"/>
      <c r="LV24" s="12"/>
      <c r="LW24" s="12"/>
      <c r="LX24" s="12"/>
      <c r="LY24" s="14"/>
      <c r="MB24" s="15" t="s">
        <v>21</v>
      </c>
      <c r="MC24" s="12"/>
      <c r="MD24" s="12">
        <f>MC24/2.6</f>
        <v>0</v>
      </c>
      <c r="ME24" s="12"/>
      <c r="MF24" s="12"/>
      <c r="MG24" s="12"/>
      <c r="MH24" s="12"/>
      <c r="MI24" s="12"/>
      <c r="MJ24" s="12"/>
      <c r="MK24" s="12"/>
      <c r="ML24" s="12"/>
      <c r="MM24" s="12"/>
      <c r="MN24" s="14"/>
      <c r="MR24" s="15" t="s">
        <v>21</v>
      </c>
      <c r="MS24" s="12">
        <v>0.11799999999999999</v>
      </c>
      <c r="MT24" s="12">
        <f>MS24/2.6</f>
        <v>4.5384615384615377E-2</v>
      </c>
      <c r="MU24" s="12"/>
      <c r="MV24" s="12"/>
      <c r="MW24" s="12"/>
      <c r="MX24" s="12"/>
      <c r="MY24" s="12"/>
      <c r="MZ24" s="12"/>
      <c r="NA24" s="12"/>
      <c r="NB24" s="12"/>
      <c r="NC24" s="12"/>
      <c r="ND24" s="14"/>
      <c r="NH24" s="15" t="s">
        <v>21</v>
      </c>
      <c r="NI24" s="12"/>
      <c r="NJ24" s="12">
        <f>NI24/2.6</f>
        <v>0</v>
      </c>
      <c r="NK24" s="12"/>
      <c r="NL24" s="12"/>
      <c r="NM24" s="12"/>
      <c r="NN24" s="12"/>
      <c r="NO24" s="12"/>
      <c r="NP24" s="12"/>
      <c r="NQ24" s="12"/>
      <c r="NR24" s="12"/>
      <c r="NS24" s="12"/>
      <c r="NT24" s="14"/>
      <c r="NX24" s="15" t="s">
        <v>21</v>
      </c>
      <c r="NY24" s="12">
        <v>29.475999999999999</v>
      </c>
      <c r="NZ24" s="12">
        <f>NY24/2.6</f>
        <v>11.336923076923076</v>
      </c>
      <c r="OA24" s="12"/>
      <c r="OB24" s="12"/>
      <c r="OC24" s="12"/>
      <c r="OD24" s="12"/>
      <c r="OE24" s="12"/>
      <c r="OF24" s="12"/>
      <c r="OG24" s="12"/>
      <c r="OH24" s="12"/>
      <c r="OI24" s="12"/>
      <c r="OJ24" s="14"/>
      <c r="OM24" s="15" t="s">
        <v>21</v>
      </c>
      <c r="ON24" s="12"/>
      <c r="OO24" s="12">
        <f>ON24/2.6</f>
        <v>0</v>
      </c>
      <c r="OP24" s="12"/>
      <c r="OQ24" s="12"/>
      <c r="OR24" s="12"/>
      <c r="OS24" s="12"/>
      <c r="OT24" s="12"/>
      <c r="OU24" s="12"/>
      <c r="OV24" s="12"/>
      <c r="OW24" s="12"/>
      <c r="OX24" s="12"/>
      <c r="OY24" s="14"/>
      <c r="PB24" s="15" t="s">
        <v>21</v>
      </c>
      <c r="PC24" s="12">
        <f t="shared" si="25"/>
        <v>29.593999999999998</v>
      </c>
      <c r="PD24" s="12">
        <f>PC24/2.6</f>
        <v>11.382307692307691</v>
      </c>
      <c r="PE24" s="12"/>
      <c r="PF24" s="12"/>
      <c r="PG24" s="12"/>
      <c r="PH24" s="12"/>
      <c r="PI24" s="12"/>
      <c r="PJ24" s="12"/>
      <c r="PK24" s="12"/>
      <c r="PL24" s="12"/>
      <c r="PM24" s="12"/>
      <c r="PN24" s="14"/>
      <c r="PR24" s="15" t="s">
        <v>21</v>
      </c>
      <c r="PS24" s="12">
        <f t="shared" si="29"/>
        <v>67.337000000000003</v>
      </c>
      <c r="PT24" s="12">
        <f>PS24/2.6</f>
        <v>25.898846153846154</v>
      </c>
      <c r="PU24" s="12"/>
      <c r="PV24" s="12"/>
      <c r="PW24" s="12"/>
      <c r="PX24" s="12"/>
      <c r="PY24" s="12"/>
      <c r="PZ24" s="12"/>
      <c r="QA24" s="12"/>
      <c r="QB24" s="12"/>
      <c r="QC24" s="12"/>
      <c r="QD24" s="14"/>
    </row>
    <row r="25" spans="1:447" ht="15.75" thickBot="1" x14ac:dyDescent="0.3">
      <c r="A25" s="13" t="s">
        <v>32</v>
      </c>
      <c r="B25" s="51">
        <f>SUM(C25:J25)</f>
        <v>0.30238095238095236</v>
      </c>
      <c r="C25" s="12">
        <v>6.6666666666666666E-2</v>
      </c>
      <c r="D25" s="12"/>
      <c r="E25" s="12">
        <v>3.5714285714285712E-2</v>
      </c>
      <c r="F25" s="12"/>
      <c r="G25" s="48"/>
      <c r="H25" s="12">
        <v>0.05</v>
      </c>
      <c r="I25" s="12">
        <v>0.1</v>
      </c>
      <c r="J25" s="12">
        <v>0.05</v>
      </c>
      <c r="K25" s="40">
        <f t="shared" si="94"/>
        <v>0.63819095477386933</v>
      </c>
      <c r="O25" s="16" t="s">
        <v>22</v>
      </c>
      <c r="P25" s="12">
        <f>20+20</f>
        <v>40</v>
      </c>
      <c r="Q25" s="17">
        <f>P25/10</f>
        <v>4</v>
      </c>
      <c r="R25" s="12"/>
      <c r="S25" s="12">
        <f>R25/28</f>
        <v>0</v>
      </c>
      <c r="T25" s="12"/>
      <c r="U25" s="18"/>
      <c r="V25" s="12"/>
      <c r="W25" s="17">
        <f>V25/20</f>
        <v>0</v>
      </c>
      <c r="X25" s="12">
        <v>24</v>
      </c>
      <c r="Y25" s="17">
        <f>X25/10</f>
        <v>2.4</v>
      </c>
      <c r="Z25" s="12">
        <v>13</v>
      </c>
      <c r="AA25" s="19">
        <f>Z25/20</f>
        <v>0.65</v>
      </c>
      <c r="AF25" s="16" t="s">
        <v>22</v>
      </c>
      <c r="AG25" s="12"/>
      <c r="AH25" s="17">
        <f>AG25/10</f>
        <v>0</v>
      </c>
      <c r="AI25" s="12"/>
      <c r="AJ25" s="12">
        <f>AI25/28</f>
        <v>0</v>
      </c>
      <c r="AK25" s="12"/>
      <c r="AL25" s="18"/>
      <c r="AM25" s="12"/>
      <c r="AN25" s="17">
        <f>AM25/20</f>
        <v>0</v>
      </c>
      <c r="AO25" s="12">
        <v>10</v>
      </c>
      <c r="AP25" s="17">
        <f>AO25/10</f>
        <v>1</v>
      </c>
      <c r="AQ25" s="12"/>
      <c r="AR25" s="19">
        <f>AQ25/20</f>
        <v>0</v>
      </c>
      <c r="AV25" s="16" t="s">
        <v>22</v>
      </c>
      <c r="AW25" s="12"/>
      <c r="AX25" s="17">
        <f>AW25/10</f>
        <v>0</v>
      </c>
      <c r="AY25" s="12"/>
      <c r="AZ25" s="12">
        <f>AY25/28</f>
        <v>0</v>
      </c>
      <c r="BA25" s="12"/>
      <c r="BB25" s="18"/>
      <c r="BC25" s="12"/>
      <c r="BD25" s="17">
        <f>BC25/20</f>
        <v>0</v>
      </c>
      <c r="BE25" s="12"/>
      <c r="BF25" s="17">
        <f>BE25/10</f>
        <v>0</v>
      </c>
      <c r="BG25" s="12"/>
      <c r="BH25" s="19">
        <f>BG25/20</f>
        <v>0</v>
      </c>
      <c r="BL25" s="16" t="s">
        <v>22</v>
      </c>
      <c r="BM25" s="12">
        <v>13</v>
      </c>
      <c r="BN25" s="17">
        <f>BM25/10</f>
        <v>1.3</v>
      </c>
      <c r="BO25" s="12">
        <v>13</v>
      </c>
      <c r="BP25" s="12">
        <f>BO25/28</f>
        <v>0.4642857142857143</v>
      </c>
      <c r="BQ25" s="12"/>
      <c r="BR25" s="18"/>
      <c r="BS25" s="12"/>
      <c r="BT25" s="17">
        <f>BS25/20</f>
        <v>0</v>
      </c>
      <c r="BU25" s="12"/>
      <c r="BV25" s="17">
        <f>BU25/10</f>
        <v>0</v>
      </c>
      <c r="BW25" s="12"/>
      <c r="BX25" s="19">
        <f>BW25/20</f>
        <v>0</v>
      </c>
      <c r="CB25" s="16" t="s">
        <v>22</v>
      </c>
      <c r="CC25" s="12"/>
      <c r="CD25" s="17">
        <f>CC25/10</f>
        <v>0</v>
      </c>
      <c r="CE25" s="12"/>
      <c r="CF25" s="12">
        <f>CE25/28</f>
        <v>0</v>
      </c>
      <c r="CG25" s="12"/>
      <c r="CH25" s="18"/>
      <c r="CI25" s="12">
        <v>25</v>
      </c>
      <c r="CJ25" s="17">
        <f>CI25/20</f>
        <v>1.25</v>
      </c>
      <c r="CK25" s="12">
        <v>25</v>
      </c>
      <c r="CL25" s="17">
        <f>CK25/10</f>
        <v>2.5</v>
      </c>
      <c r="CM25" s="12"/>
      <c r="CN25" s="19">
        <f>CM25/20</f>
        <v>0</v>
      </c>
      <c r="CQ25" s="16" t="s">
        <v>22</v>
      </c>
      <c r="CR25" s="12">
        <v>11</v>
      </c>
      <c r="CS25" s="17">
        <f>CR25/10</f>
        <v>1.1000000000000001</v>
      </c>
      <c r="CT25" s="12">
        <v>11</v>
      </c>
      <c r="CU25" s="12">
        <f>CT25/28</f>
        <v>0.39285714285714285</v>
      </c>
      <c r="CV25" s="12"/>
      <c r="CW25" s="18"/>
      <c r="CX25" s="12">
        <v>11</v>
      </c>
      <c r="CY25" s="17">
        <f>CX25/20</f>
        <v>0.55000000000000004</v>
      </c>
      <c r="CZ25" s="12">
        <v>11</v>
      </c>
      <c r="DA25" s="17">
        <f>CZ25/10</f>
        <v>1.1000000000000001</v>
      </c>
      <c r="DB25" s="12">
        <v>11</v>
      </c>
      <c r="DC25" s="19">
        <f>DB25/20</f>
        <v>0.55000000000000004</v>
      </c>
      <c r="DF25" s="16" t="s">
        <v>22</v>
      </c>
      <c r="DG25" s="12">
        <f t="shared" si="1"/>
        <v>24</v>
      </c>
      <c r="DH25" s="17">
        <f>DG25/10</f>
        <v>2.4</v>
      </c>
      <c r="DI25" s="12">
        <f t="shared" si="2"/>
        <v>24</v>
      </c>
      <c r="DJ25" s="12">
        <f>DI25/28</f>
        <v>0.8571428571428571</v>
      </c>
      <c r="DK25" s="12"/>
      <c r="DL25" s="18"/>
      <c r="DM25" s="12">
        <f t="shared" si="3"/>
        <v>36</v>
      </c>
      <c r="DN25" s="17">
        <f>DM25/20</f>
        <v>1.8</v>
      </c>
      <c r="DO25" s="12">
        <f t="shared" si="4"/>
        <v>46</v>
      </c>
      <c r="DP25" s="17">
        <f>DO25/10</f>
        <v>4.5999999999999996</v>
      </c>
      <c r="DQ25" s="12">
        <f t="shared" si="5"/>
        <v>11</v>
      </c>
      <c r="DR25" s="19">
        <f>DQ25/20</f>
        <v>0.55000000000000004</v>
      </c>
      <c r="DU25" s="16" t="s">
        <v>22</v>
      </c>
      <c r="DV25" s="12">
        <v>9</v>
      </c>
      <c r="DW25" s="17">
        <f>DV25/10</f>
        <v>0.9</v>
      </c>
      <c r="DX25" s="12">
        <v>9</v>
      </c>
      <c r="DY25" s="12">
        <f>DX25/28</f>
        <v>0.32142857142857145</v>
      </c>
      <c r="DZ25" s="12"/>
      <c r="EA25" s="18"/>
      <c r="EB25" s="12">
        <v>9</v>
      </c>
      <c r="EC25" s="17">
        <f>EB25/20</f>
        <v>0.45</v>
      </c>
      <c r="ED25" s="12">
        <v>9</v>
      </c>
      <c r="EE25" s="17">
        <f>ED25/10</f>
        <v>0.9</v>
      </c>
      <c r="EF25" s="12">
        <v>5</v>
      </c>
      <c r="EG25" s="19">
        <f>EF25/20</f>
        <v>0.25</v>
      </c>
      <c r="EJ25" s="16" t="s">
        <v>22</v>
      </c>
      <c r="EK25" s="12">
        <v>7</v>
      </c>
      <c r="EL25" s="17">
        <f>EK25/10</f>
        <v>0.7</v>
      </c>
      <c r="EM25" s="12">
        <v>7</v>
      </c>
      <c r="EN25" s="12">
        <f>EM25/28</f>
        <v>0.25</v>
      </c>
      <c r="EO25" s="12"/>
      <c r="EP25" s="18"/>
      <c r="EQ25" s="12"/>
      <c r="ER25" s="17">
        <f>EQ25/20</f>
        <v>0</v>
      </c>
      <c r="ES25" s="12"/>
      <c r="ET25" s="17">
        <f>ES25/10</f>
        <v>0</v>
      </c>
      <c r="EU25" s="12"/>
      <c r="EV25" s="19">
        <f>EU25/20</f>
        <v>0</v>
      </c>
      <c r="EY25" s="16" t="s">
        <v>22</v>
      </c>
      <c r="EZ25" s="12"/>
      <c r="FA25" s="17">
        <f>EZ25/10</f>
        <v>0</v>
      </c>
      <c r="FB25" s="12"/>
      <c r="FC25" s="12">
        <f>FB25/28</f>
        <v>0</v>
      </c>
      <c r="FD25" s="12"/>
      <c r="FE25" s="18"/>
      <c r="FF25" s="12"/>
      <c r="FG25" s="17">
        <f>FF25/20</f>
        <v>0</v>
      </c>
      <c r="FH25" s="12"/>
      <c r="FI25" s="17">
        <f>FH25/10</f>
        <v>0</v>
      </c>
      <c r="FJ25" s="12"/>
      <c r="FK25" s="19">
        <f>FJ25/20</f>
        <v>0</v>
      </c>
      <c r="FN25" s="16" t="s">
        <v>22</v>
      </c>
      <c r="FO25" s="12"/>
      <c r="FP25" s="17">
        <f>FO25/10</f>
        <v>0</v>
      </c>
      <c r="FQ25" s="12"/>
      <c r="FR25" s="12">
        <f>FQ25/28</f>
        <v>0</v>
      </c>
      <c r="FS25" s="12"/>
      <c r="FT25" s="18"/>
      <c r="FU25" s="12"/>
      <c r="FV25" s="17">
        <f>FU25/20</f>
        <v>0</v>
      </c>
      <c r="FW25" s="12"/>
      <c r="FX25" s="17">
        <f>FW25/10</f>
        <v>0</v>
      </c>
      <c r="FY25" s="12"/>
      <c r="FZ25" s="19">
        <f>FY25/20</f>
        <v>0</v>
      </c>
      <c r="GC25" s="16" t="s">
        <v>22</v>
      </c>
      <c r="GD25" s="12">
        <v>2</v>
      </c>
      <c r="GE25" s="17">
        <f>GD25/10</f>
        <v>0.2</v>
      </c>
      <c r="GF25" s="12"/>
      <c r="GG25" s="12">
        <f>GF25/28</f>
        <v>0</v>
      </c>
      <c r="GH25" s="12"/>
      <c r="GI25" s="18"/>
      <c r="GJ25" s="12"/>
      <c r="GK25" s="17">
        <f>GJ25/20</f>
        <v>0</v>
      </c>
      <c r="GL25" s="12">
        <v>2</v>
      </c>
      <c r="GM25" s="17">
        <f>GL25/10</f>
        <v>0.2</v>
      </c>
      <c r="GN25" s="12">
        <v>20.686</v>
      </c>
      <c r="GO25" s="19">
        <f>GN25/20</f>
        <v>1.0343</v>
      </c>
      <c r="GR25" s="16" t="s">
        <v>22</v>
      </c>
      <c r="GS25" s="12">
        <f t="shared" si="6"/>
        <v>18</v>
      </c>
      <c r="GT25" s="17">
        <f>GS25/10</f>
        <v>1.8</v>
      </c>
      <c r="GU25" s="12">
        <f t="shared" si="7"/>
        <v>16</v>
      </c>
      <c r="GV25" s="12">
        <f>GU25/28</f>
        <v>0.5714285714285714</v>
      </c>
      <c r="GW25" s="12"/>
      <c r="GX25" s="18"/>
      <c r="GY25" s="12">
        <f t="shared" si="8"/>
        <v>9</v>
      </c>
      <c r="GZ25" s="17">
        <f>GY25/20</f>
        <v>0.45</v>
      </c>
      <c r="HA25" s="12">
        <f t="shared" si="9"/>
        <v>11</v>
      </c>
      <c r="HB25" s="17">
        <f>HA25/10</f>
        <v>1.1000000000000001</v>
      </c>
      <c r="HC25" s="12">
        <f t="shared" si="10"/>
        <v>21.135999999999999</v>
      </c>
      <c r="HD25" s="19">
        <f>HC25/20</f>
        <v>1.0568</v>
      </c>
      <c r="HH25" s="16" t="s">
        <v>22</v>
      </c>
      <c r="HI25" s="12">
        <f t="shared" si="47"/>
        <v>82</v>
      </c>
      <c r="HJ25" s="17">
        <f>HI25/10</f>
        <v>8.1999999999999993</v>
      </c>
      <c r="HK25" s="12">
        <f t="shared" si="11"/>
        <v>40</v>
      </c>
      <c r="HL25" s="12">
        <f>HK25/28</f>
        <v>1.4285714285714286</v>
      </c>
      <c r="HM25" s="12"/>
      <c r="HN25" s="18"/>
      <c r="HO25" s="12">
        <f t="shared" si="12"/>
        <v>45</v>
      </c>
      <c r="HP25" s="17">
        <f>HO25/20</f>
        <v>2.25</v>
      </c>
      <c r="HQ25" s="12">
        <f t="shared" si="13"/>
        <v>81</v>
      </c>
      <c r="HR25" s="17">
        <f>HQ25/10</f>
        <v>8.1</v>
      </c>
      <c r="HS25" s="12">
        <f>HC25+DQ25+Z25</f>
        <v>45.135999999999996</v>
      </c>
      <c r="HT25" s="19">
        <f>HS25/20</f>
        <v>2.2567999999999997</v>
      </c>
      <c r="HW25" s="16" t="s">
        <v>22</v>
      </c>
      <c r="HX25" s="12"/>
      <c r="HY25" s="17">
        <f>HX25/10</f>
        <v>0</v>
      </c>
      <c r="HZ25" s="12"/>
      <c r="IA25" s="12">
        <f>HZ25/28</f>
        <v>0</v>
      </c>
      <c r="IB25" s="12"/>
      <c r="IC25" s="18"/>
      <c r="ID25" s="12"/>
      <c r="IE25" s="17">
        <f>ID25/20</f>
        <v>0</v>
      </c>
      <c r="IF25" s="12"/>
      <c r="IG25" s="17">
        <f>IF25/10</f>
        <v>0</v>
      </c>
      <c r="IH25" s="12"/>
      <c r="II25" s="19">
        <f>IH25/20</f>
        <v>0</v>
      </c>
      <c r="IM25" s="16" t="s">
        <v>22</v>
      </c>
      <c r="IN25" s="12"/>
      <c r="IO25" s="17">
        <f>IN25/10</f>
        <v>0</v>
      </c>
      <c r="IP25" s="12"/>
      <c r="IQ25" s="12">
        <f>IP25/28</f>
        <v>0</v>
      </c>
      <c r="IR25" s="12"/>
      <c r="IS25" s="18"/>
      <c r="IT25" s="12"/>
      <c r="IU25" s="17">
        <f>IT25/20</f>
        <v>0</v>
      </c>
      <c r="IV25" s="12">
        <v>30</v>
      </c>
      <c r="IW25" s="17">
        <f>IV25/10</f>
        <v>3</v>
      </c>
      <c r="IX25" s="12">
        <v>30</v>
      </c>
      <c r="IY25" s="19">
        <f>IX25/20</f>
        <v>1.5</v>
      </c>
      <c r="JC25" s="16" t="s">
        <v>22</v>
      </c>
      <c r="JD25" s="12">
        <v>18</v>
      </c>
      <c r="JE25" s="17">
        <f>JD25/10</f>
        <v>1.8</v>
      </c>
      <c r="JF25" s="12"/>
      <c r="JG25" s="12">
        <f>JF25/28</f>
        <v>0</v>
      </c>
      <c r="JH25" s="12"/>
      <c r="JI25" s="18"/>
      <c r="JJ25" s="12"/>
      <c r="JK25" s="17">
        <f>JJ25/20</f>
        <v>0</v>
      </c>
      <c r="JL25" s="12"/>
      <c r="JM25" s="17">
        <f>JL25/10</f>
        <v>0</v>
      </c>
      <c r="JN25" s="12">
        <v>11</v>
      </c>
      <c r="JO25" s="19">
        <f>JN25/20</f>
        <v>0.55000000000000004</v>
      </c>
      <c r="JS25" s="16" t="s">
        <v>22</v>
      </c>
      <c r="JT25" s="12">
        <v>2</v>
      </c>
      <c r="JU25" s="17">
        <f>JT25/10</f>
        <v>0.2</v>
      </c>
      <c r="JV25" s="12">
        <v>25</v>
      </c>
      <c r="JW25" s="12">
        <f>JV25/28</f>
        <v>0.8928571428571429</v>
      </c>
      <c r="JX25" s="12"/>
      <c r="JY25" s="18"/>
      <c r="JZ25" s="12"/>
      <c r="KA25" s="17">
        <f>JZ25/20</f>
        <v>0</v>
      </c>
      <c r="KB25" s="12"/>
      <c r="KC25" s="17">
        <f>KB25/10</f>
        <v>0</v>
      </c>
      <c r="KD25" s="12">
        <v>17</v>
      </c>
      <c r="KE25" s="19">
        <f>KD25/20</f>
        <v>0.85</v>
      </c>
      <c r="KH25" s="16" t="s">
        <v>22</v>
      </c>
      <c r="KI25" s="12"/>
      <c r="KJ25" s="17">
        <f>KI25/10</f>
        <v>0</v>
      </c>
      <c r="KK25" s="12"/>
      <c r="KL25" s="12">
        <f>KK25/28</f>
        <v>0</v>
      </c>
      <c r="KM25" s="12"/>
      <c r="KN25" s="18"/>
      <c r="KO25" s="12"/>
      <c r="KP25" s="17">
        <f>KO25/20</f>
        <v>0</v>
      </c>
      <c r="KQ25" s="12"/>
      <c r="KR25" s="17">
        <f>KQ25/10</f>
        <v>0</v>
      </c>
      <c r="KS25" s="12"/>
      <c r="KT25" s="19">
        <f>KS25/20</f>
        <v>0</v>
      </c>
      <c r="KW25" s="16" t="s">
        <v>22</v>
      </c>
      <c r="KX25" s="12">
        <f t="shared" si="15"/>
        <v>20</v>
      </c>
      <c r="KY25" s="17">
        <f>KX25/10</f>
        <v>2</v>
      </c>
      <c r="KZ25" s="12">
        <f>KK25+JV25+JF25+IP25+HZ25</f>
        <v>25</v>
      </c>
      <c r="LA25" s="12">
        <f>KZ25/28</f>
        <v>0.8928571428571429</v>
      </c>
      <c r="LB25" s="12"/>
      <c r="LC25" s="18"/>
      <c r="LD25" s="12">
        <f>KO25+JZ25+JJ25+IT25+ID25</f>
        <v>0</v>
      </c>
      <c r="LE25" s="12">
        <f>LD25/20</f>
        <v>0</v>
      </c>
      <c r="LF25" s="12">
        <f>KQ25+KB25+JL25+IV25+IF25</f>
        <v>30</v>
      </c>
      <c r="LG25" s="17">
        <f>LF25/10</f>
        <v>3</v>
      </c>
      <c r="LH25" s="12">
        <f>KS25+KD25+JN25+IX25+IH25</f>
        <v>58</v>
      </c>
      <c r="LI25" s="19">
        <f>LH25/20</f>
        <v>2.9</v>
      </c>
      <c r="LM25" s="16" t="s">
        <v>22</v>
      </c>
      <c r="LN25" s="12">
        <f t="shared" si="20"/>
        <v>102</v>
      </c>
      <c r="LO25" s="17">
        <f>LN25/10</f>
        <v>10.199999999999999</v>
      </c>
      <c r="LP25" s="12">
        <f t="shared" si="21"/>
        <v>65</v>
      </c>
      <c r="LQ25" s="12">
        <f>LP25/28</f>
        <v>2.3214285714285716</v>
      </c>
      <c r="LR25" s="12"/>
      <c r="LS25" s="18"/>
      <c r="LT25" s="12">
        <f t="shared" si="22"/>
        <v>45</v>
      </c>
      <c r="LU25" s="17">
        <f>LT25/20</f>
        <v>2.25</v>
      </c>
      <c r="LV25" s="12">
        <f t="shared" si="23"/>
        <v>111</v>
      </c>
      <c r="LW25" s="17">
        <f>LV25/10</f>
        <v>11.1</v>
      </c>
      <c r="LX25" s="12">
        <f>LH25+HS25</f>
        <v>103.136</v>
      </c>
      <c r="LY25" s="19">
        <f>LX25/20</f>
        <v>5.1567999999999996</v>
      </c>
      <c r="MB25" s="16" t="s">
        <v>22</v>
      </c>
      <c r="MC25" s="12"/>
      <c r="MD25" s="17">
        <f>MC25/10</f>
        <v>0</v>
      </c>
      <c r="ME25" s="12"/>
      <c r="MF25" s="12">
        <f>ME25/28</f>
        <v>0</v>
      </c>
      <c r="MG25" s="12"/>
      <c r="MH25" s="18"/>
      <c r="MI25" s="12"/>
      <c r="MJ25" s="17">
        <f>MI25/20</f>
        <v>0</v>
      </c>
      <c r="MK25" s="12"/>
      <c r="ML25" s="17">
        <f>MK25/10</f>
        <v>0</v>
      </c>
      <c r="MM25" s="12">
        <v>16</v>
      </c>
      <c r="MN25" s="19">
        <f>MM25/20</f>
        <v>0.8</v>
      </c>
      <c r="MR25" s="16" t="s">
        <v>22</v>
      </c>
      <c r="MS25" s="12"/>
      <c r="MT25" s="17">
        <f>MS25/10</f>
        <v>0</v>
      </c>
      <c r="MU25" s="12"/>
      <c r="MV25" s="12">
        <f>MU25/28</f>
        <v>0</v>
      </c>
      <c r="MW25" s="12"/>
      <c r="MX25" s="18"/>
      <c r="MY25" s="12"/>
      <c r="MZ25" s="17">
        <f>MY25/20</f>
        <v>0</v>
      </c>
      <c r="NA25" s="12"/>
      <c r="NB25" s="17">
        <f>NA25/10</f>
        <v>0</v>
      </c>
      <c r="NC25" s="12"/>
      <c r="ND25" s="19">
        <f>NC25/20</f>
        <v>0</v>
      </c>
      <c r="NH25" s="16" t="s">
        <v>22</v>
      </c>
      <c r="NI25" s="12"/>
      <c r="NJ25" s="17">
        <f>NI25/10</f>
        <v>0</v>
      </c>
      <c r="NK25" s="12"/>
      <c r="NL25" s="12">
        <f>NK25/28</f>
        <v>0</v>
      </c>
      <c r="NM25" s="12"/>
      <c r="NN25" s="18"/>
      <c r="NO25" s="12"/>
      <c r="NP25" s="17">
        <f>NO25/20</f>
        <v>0</v>
      </c>
      <c r="NQ25" s="12"/>
      <c r="NR25" s="17">
        <f>NQ25/10</f>
        <v>0</v>
      </c>
      <c r="NS25" s="12"/>
      <c r="NT25" s="19">
        <f>NS25/20</f>
        <v>0</v>
      </c>
      <c r="NX25" s="16" t="s">
        <v>22</v>
      </c>
      <c r="NY25" s="12"/>
      <c r="NZ25" s="17">
        <f>NY25/10</f>
        <v>0</v>
      </c>
      <c r="OA25" s="12">
        <v>2</v>
      </c>
      <c r="OB25" s="12">
        <f>OA25/28</f>
        <v>7.1428571428571425E-2</v>
      </c>
      <c r="OC25" s="12"/>
      <c r="OD25" s="18"/>
      <c r="OE25" s="12">
        <v>2</v>
      </c>
      <c r="OF25" s="17">
        <f>OE25/20</f>
        <v>0.1</v>
      </c>
      <c r="OG25" s="12"/>
      <c r="OH25" s="17">
        <f>OG25/10</f>
        <v>0</v>
      </c>
      <c r="OI25" s="12">
        <v>2</v>
      </c>
      <c r="OJ25" s="19">
        <f>OI25/20</f>
        <v>0.1</v>
      </c>
      <c r="OM25" s="16" t="s">
        <v>22</v>
      </c>
      <c r="ON25" s="12">
        <v>1</v>
      </c>
      <c r="OO25" s="17">
        <f>ON25/10</f>
        <v>0.1</v>
      </c>
      <c r="OP25" s="12"/>
      <c r="OQ25" s="12">
        <f>OP25/28</f>
        <v>0</v>
      </c>
      <c r="OR25" s="12"/>
      <c r="OS25" s="18"/>
      <c r="OT25" s="12"/>
      <c r="OU25" s="17">
        <f>OT25/20</f>
        <v>0</v>
      </c>
      <c r="OV25" s="12"/>
      <c r="OW25" s="17">
        <f>OV25/10</f>
        <v>0</v>
      </c>
      <c r="OX25" s="12"/>
      <c r="OY25" s="19">
        <f>OX25/20</f>
        <v>0</v>
      </c>
      <c r="PB25" s="16" t="s">
        <v>22</v>
      </c>
      <c r="PC25" s="12">
        <f t="shared" si="25"/>
        <v>1</v>
      </c>
      <c r="PD25" s="17">
        <f>PC25/10</f>
        <v>0.1</v>
      </c>
      <c r="PE25" s="12">
        <f>OP25+OA25+NK25+MU25+ME25</f>
        <v>2</v>
      </c>
      <c r="PF25" s="12">
        <f>PE25/28</f>
        <v>7.1428571428571425E-2</v>
      </c>
      <c r="PG25" s="12"/>
      <c r="PH25" s="18"/>
      <c r="PI25" s="12">
        <f>OT25+OE25+NO25+MY25+MI25</f>
        <v>2</v>
      </c>
      <c r="PJ25" s="12">
        <f>PI25/20</f>
        <v>0.1</v>
      </c>
      <c r="PK25" s="12">
        <f>OV25+OG25+NQ25+NA25+MK25</f>
        <v>0</v>
      </c>
      <c r="PL25" s="17">
        <f>PK25/10</f>
        <v>0</v>
      </c>
      <c r="PM25" s="12">
        <f>OX25+OI25+NS25+NC25+MM25</f>
        <v>18</v>
      </c>
      <c r="PN25" s="19">
        <f>PM25/20</f>
        <v>0.9</v>
      </c>
      <c r="PR25" s="16" t="s">
        <v>22</v>
      </c>
      <c r="PS25" s="12">
        <f t="shared" si="29"/>
        <v>103</v>
      </c>
      <c r="PT25" s="17">
        <f>PS25/10</f>
        <v>10.3</v>
      </c>
      <c r="PU25" s="12">
        <f t="shared" ref="PU25" si="161">PE25+LP25</f>
        <v>67</v>
      </c>
      <c r="PV25" s="12">
        <f>PU25/28</f>
        <v>2.3928571428571428</v>
      </c>
      <c r="PW25" s="12"/>
      <c r="PX25" s="18"/>
      <c r="PY25" s="12">
        <f t="shared" ref="PY25" si="162">PI25+LT25</f>
        <v>47</v>
      </c>
      <c r="PZ25" s="17">
        <f>PY25/20</f>
        <v>2.35</v>
      </c>
      <c r="QA25" s="12">
        <f t="shared" ref="QA25" si="163">PK25+LV25</f>
        <v>111</v>
      </c>
      <c r="QB25" s="17">
        <f>QA25/10</f>
        <v>11.1</v>
      </c>
      <c r="QC25" s="12">
        <f>PM25+LX25</f>
        <v>121.136</v>
      </c>
      <c r="QD25" s="19">
        <f>QC25/20</f>
        <v>6.0568</v>
      </c>
    </row>
    <row r="26" spans="1:447" x14ac:dyDescent="0.25">
      <c r="O26" s="20" t="s">
        <v>23</v>
      </c>
      <c r="P26" s="21">
        <f>SUM(P12:P24)</f>
        <v>61.942999999999998</v>
      </c>
      <c r="Q26" s="22">
        <f>SUM(Q12:Q25)</f>
        <v>14.538933333333333</v>
      </c>
      <c r="R26" s="21">
        <f>SUM(R12:R24)</f>
        <v>36.0535</v>
      </c>
      <c r="S26" s="22">
        <f>SUM(S12:S25,U12:U25)</f>
        <v>4.1732250000000004</v>
      </c>
      <c r="T26" s="22"/>
      <c r="U26" s="23"/>
      <c r="V26" s="21">
        <f>SUM(V12:V24)</f>
        <v>12.973000000000001</v>
      </c>
      <c r="W26" s="22">
        <f>SUM(W12:W25)</f>
        <v>1.6216250000000001</v>
      </c>
      <c r="X26" s="21">
        <f>SUM(X12:X24)</f>
        <v>84.687000000000012</v>
      </c>
      <c r="Y26" s="22">
        <f>SUM(Y12:Y25)</f>
        <v>28.624792857142857</v>
      </c>
      <c r="Z26" s="21">
        <f>SUM(Z11:Z24)</f>
        <v>27.619</v>
      </c>
      <c r="AA26" s="22">
        <f>SUM(AA12:AA25)</f>
        <v>2.2282285714285712</v>
      </c>
      <c r="AB26" s="24">
        <f>AA26+Y26+W26+S26+Q26</f>
        <v>51.18680476190476</v>
      </c>
      <c r="AF26" s="20" t="s">
        <v>23</v>
      </c>
      <c r="AG26" s="21">
        <f>SUM(AG12:AG24)</f>
        <v>122.45600000000002</v>
      </c>
      <c r="AH26" s="22">
        <f>SUM(AH12:AH25)</f>
        <v>22.861333333333334</v>
      </c>
      <c r="AI26" s="21">
        <f>SUM(AI12:AI24)</f>
        <v>82.600999999999999</v>
      </c>
      <c r="AJ26" s="22">
        <f>SUM(AJ12:AJ25,AL12:AL25)</f>
        <v>5.3156999999999996</v>
      </c>
      <c r="AK26" s="22"/>
      <c r="AL26" s="23"/>
      <c r="AM26" s="21">
        <f>SUM(AM12:AM24)</f>
        <v>83.289999999999992</v>
      </c>
      <c r="AN26" s="22">
        <f>SUM(AN12:AN25)</f>
        <v>8.0262777777777785</v>
      </c>
      <c r="AO26" s="21">
        <f>SUM(AO12:AO24)</f>
        <v>70.182999999999993</v>
      </c>
      <c r="AP26" s="22">
        <f>SUM(AP12:AP25)</f>
        <v>18.002933333333331</v>
      </c>
      <c r="AQ26" s="21">
        <f>SUM(AQ11:AQ24)</f>
        <v>65.503500000000003</v>
      </c>
      <c r="AR26" s="22">
        <f>SUM(AR12:AR25)</f>
        <v>3.7430571428571433</v>
      </c>
      <c r="AS26" s="24">
        <f>AR26+AP26+AN26+AJ26+AH26</f>
        <v>57.949301587301591</v>
      </c>
      <c r="AV26" s="20" t="s">
        <v>23</v>
      </c>
      <c r="AW26" s="21">
        <f>SUM(AW12:AW24)</f>
        <v>84.091999999999999</v>
      </c>
      <c r="AX26" s="22">
        <f>SUM(AX12:AX25)</f>
        <v>23.056446153846153</v>
      </c>
      <c r="AY26" s="21">
        <f>SUM(AY12:AY24)</f>
        <v>100.61600000000001</v>
      </c>
      <c r="AZ26" s="22">
        <f>SUM(AZ12:AZ25,BB12:BB25)</f>
        <v>6.2293833333333337</v>
      </c>
      <c r="BA26" s="22"/>
      <c r="BB26" s="23"/>
      <c r="BC26" s="21">
        <f>SUM(BC12:BC24)</f>
        <v>95.013000000000005</v>
      </c>
      <c r="BD26" s="22">
        <f>SUM(BD12:BD25)</f>
        <v>12.094986111111112</v>
      </c>
      <c r="BE26" s="21">
        <f>SUM(BE12:BE24)</f>
        <v>70.061999999999998</v>
      </c>
      <c r="BF26" s="22">
        <f>SUM(BF12:BF25)</f>
        <v>17.67435714285714</v>
      </c>
      <c r="BG26" s="21">
        <f>SUM(BG11:BG24)</f>
        <v>72.390500000000003</v>
      </c>
      <c r="BH26" s="22">
        <f>SUM(BH12:BH25)</f>
        <v>4.362282417582418</v>
      </c>
      <c r="BI26" s="24">
        <f>BH26+BF26+BD26+AZ26+AX26</f>
        <v>63.417455158730149</v>
      </c>
      <c r="BL26" s="20" t="s">
        <v>23</v>
      </c>
      <c r="BM26" s="21">
        <f>SUM(BM12:BM24)</f>
        <v>37.743000000000002</v>
      </c>
      <c r="BN26" s="22">
        <f>SUM(BN12:BN25)</f>
        <v>15.816538461538462</v>
      </c>
      <c r="BO26" s="21">
        <f>SUM(BO12:BO24)</f>
        <v>116.33249999999998</v>
      </c>
      <c r="BP26" s="22">
        <f>SUM(BP12:BP25,BR12:BR25)</f>
        <v>8.075644047619047</v>
      </c>
      <c r="BQ26" s="22"/>
      <c r="BR26" s="23"/>
      <c r="BS26" s="21">
        <f>SUM(BS12:BS24)</f>
        <v>105.348</v>
      </c>
      <c r="BT26" s="22">
        <f>SUM(BT12:BT25)</f>
        <v>9.3257916666666656</v>
      </c>
      <c r="BU26" s="21">
        <f>SUM(BU12:BU24)</f>
        <v>53.375</v>
      </c>
      <c r="BV26" s="22">
        <f>SUM(BV12:BV25)</f>
        <v>16.50633333333333</v>
      </c>
      <c r="BW26" s="21">
        <f>SUM(BW11:BW24)</f>
        <v>125.447</v>
      </c>
      <c r="BX26" s="22">
        <f>SUM(BX12:BX25)</f>
        <v>7.1683999999999992</v>
      </c>
      <c r="BY26" s="24">
        <f>BX26+BV26+BT26+BP26+BN26</f>
        <v>56.892707509157511</v>
      </c>
      <c r="CB26" s="20" t="s">
        <v>23</v>
      </c>
      <c r="CC26" s="21">
        <f>SUM(CC12:CC24)</f>
        <v>110.376</v>
      </c>
      <c r="CD26" s="22">
        <f>SUM(CD12:CD25)</f>
        <v>37.240136752136749</v>
      </c>
      <c r="CE26" s="21">
        <f>SUM(CE12:CE24)</f>
        <v>20.166</v>
      </c>
      <c r="CF26" s="22">
        <f>SUM(CF12:CF25,CH12:CH25)</f>
        <v>1.4577666666666667</v>
      </c>
      <c r="CG26" s="22"/>
      <c r="CH26" s="23"/>
      <c r="CI26" s="21">
        <f>SUM(CI12:CI24)</f>
        <v>30.436</v>
      </c>
      <c r="CJ26" s="22">
        <f>SUM(CJ12:CJ25)</f>
        <v>4.2363095238095241</v>
      </c>
      <c r="CK26" s="21">
        <f>SUM(CK12:CK24)</f>
        <v>65.900999999999996</v>
      </c>
      <c r="CL26" s="22">
        <f>SUM(CL12:CL25)</f>
        <v>19.297499999999999</v>
      </c>
      <c r="CM26" s="21">
        <f>SUM(CM11:CM24)</f>
        <v>160.95699999999999</v>
      </c>
      <c r="CN26" s="22">
        <f>SUM(CN12:CN25)</f>
        <v>9.3524021978021992</v>
      </c>
      <c r="CO26" s="24">
        <f>CN26+CL26+CJ26+CF26+CD26</f>
        <v>71.584115140415136</v>
      </c>
      <c r="CQ26" s="20" t="s">
        <v>23</v>
      </c>
      <c r="CR26" s="21">
        <f>SUM(CR12:CR24)</f>
        <v>80.180000000000007</v>
      </c>
      <c r="CS26" s="22">
        <f>SUM(CS12:CS25)</f>
        <v>31.938461538461539</v>
      </c>
      <c r="CT26" s="21">
        <f>SUM(CT12:CT24)</f>
        <v>180.33949999999999</v>
      </c>
      <c r="CU26" s="22">
        <f>SUM(CU12:CU25,CW12:CW25)</f>
        <v>14.534148809523808</v>
      </c>
      <c r="CV26" s="22"/>
      <c r="CW26" s="23"/>
      <c r="CX26" s="21">
        <f>SUM(CX12:CX24)</f>
        <v>84.622</v>
      </c>
      <c r="CY26" s="22">
        <f>SUM(CY12:CY25)</f>
        <v>11.052335714285714</v>
      </c>
      <c r="CZ26" s="21">
        <f>SUM(CZ12:CZ24)</f>
        <v>53.454999999999998</v>
      </c>
      <c r="DA26" s="22">
        <f>SUM(DA12:DA25)</f>
        <v>33.176666666666669</v>
      </c>
      <c r="DB26" s="21">
        <f>SUM(DB11:DB24)</f>
        <v>59.577499999999993</v>
      </c>
      <c r="DC26" s="22">
        <f>SUM(DC12:DC25)</f>
        <v>3.9684725274725272</v>
      </c>
      <c r="DD26" s="24">
        <f>DC26+DA26+CY26+CU26+CS26</f>
        <v>94.67008525641026</v>
      </c>
      <c r="DF26" s="20" t="s">
        <v>23</v>
      </c>
      <c r="DG26" s="21">
        <f>SUM(DG12:DG24)</f>
        <v>434.84699999999998</v>
      </c>
      <c r="DH26" s="22">
        <f>SUM(DH12:DH25)</f>
        <v>130.91291623931625</v>
      </c>
      <c r="DI26" s="21">
        <f>SUM(DI12:DI24)</f>
        <v>500.05500000000006</v>
      </c>
      <c r="DJ26" s="22">
        <f>SUM(DJ12:DJ25,DL12:DL25)</f>
        <v>35.612642857142859</v>
      </c>
      <c r="DK26" s="22"/>
      <c r="DL26" s="23"/>
      <c r="DM26" s="21">
        <f>SUM(DM12:DM24)</f>
        <v>398.709</v>
      </c>
      <c r="DN26" s="22">
        <f>SUM(DN12:DN25)</f>
        <v>44.735700793650793</v>
      </c>
      <c r="DO26" s="21">
        <f>SUM(DO12:DO24)</f>
        <v>312.976</v>
      </c>
      <c r="DP26" s="22">
        <f>SUM(DP12:DP25)</f>
        <v>104.65779047619047</v>
      </c>
      <c r="DQ26" s="21">
        <f>SUM(DQ12:DQ25)</f>
        <v>494.87549999999999</v>
      </c>
      <c r="DR26" s="22">
        <f>SUM(DR12:DR25)</f>
        <v>28.59461428571429</v>
      </c>
      <c r="DS26" s="24">
        <f>DR26+DP26+DN26+DJ26+DH26</f>
        <v>344.51366465201465</v>
      </c>
      <c r="DU26" s="20" t="s">
        <v>23</v>
      </c>
      <c r="DV26" s="21">
        <f>SUM(DV12:DV24)</f>
        <v>94.864000000000004</v>
      </c>
      <c r="DW26" s="22">
        <f>SUM(DW12:DW25)</f>
        <v>16.388888888888889</v>
      </c>
      <c r="DX26" s="21">
        <f>SUM(DX12:DX24)</f>
        <v>63.137499999999996</v>
      </c>
      <c r="DY26" s="22">
        <f>SUM(DY12:DY25,EA12:EA25)</f>
        <v>4.1294535714285709</v>
      </c>
      <c r="DZ26" s="22"/>
      <c r="EA26" s="23"/>
      <c r="EB26" s="21">
        <f>SUM(EB12:EB24)</f>
        <v>86.179000000000002</v>
      </c>
      <c r="EC26" s="22">
        <f>SUM(EC12:EC25)</f>
        <v>9.3032916666666665</v>
      </c>
      <c r="ED26" s="21">
        <f>SUM(ED12:ED24)</f>
        <v>71.984999999999999</v>
      </c>
      <c r="EE26" s="22">
        <f>SUM(EE12:EE25)</f>
        <v>43.596666666666664</v>
      </c>
      <c r="EF26" s="21">
        <f>SUM(EF11:EF24)</f>
        <v>55.465000000000003</v>
      </c>
      <c r="EG26" s="22">
        <f>SUM(EG12:EG25)</f>
        <v>3.4194285714285715</v>
      </c>
      <c r="EH26" s="24">
        <f>EG26+EE26+EC26+DY26+DW26</f>
        <v>76.837729365079355</v>
      </c>
      <c r="EJ26" s="20" t="s">
        <v>23</v>
      </c>
      <c r="EK26" s="21">
        <f>SUM(EK12:EK24)</f>
        <v>130.48399999999998</v>
      </c>
      <c r="EL26" s="22">
        <f>SUM(EL12:EL25)</f>
        <v>28.549435897435899</v>
      </c>
      <c r="EM26" s="21">
        <f>SUM(EM12:EM24)</f>
        <v>121.819</v>
      </c>
      <c r="EN26" s="22">
        <f>SUM(EN12:EN25,EP12:EP25)</f>
        <v>8.2489166666666662</v>
      </c>
      <c r="EO26" s="22"/>
      <c r="EP26" s="23"/>
      <c r="EQ26" s="21">
        <f>SUM(EQ12:EQ24)</f>
        <v>78.161999999999992</v>
      </c>
      <c r="ER26" s="22">
        <f>SUM(ER12:ER25)</f>
        <v>8.4540952380952366</v>
      </c>
      <c r="ES26" s="21">
        <f>SUM(ES12:ES24)</f>
        <v>103.611</v>
      </c>
      <c r="ET26" s="22">
        <f>SUM(ET12:ET25)</f>
        <v>41.715452380952385</v>
      </c>
      <c r="EU26" s="21">
        <f>SUM(EU11:EU24)</f>
        <v>13.8</v>
      </c>
      <c r="EV26" s="22">
        <f>SUM(EV12:EV25)</f>
        <v>0.78857142857142859</v>
      </c>
      <c r="EW26" s="24">
        <f>EV26+ET26+ER26+EN26+EL26</f>
        <v>87.756471611721622</v>
      </c>
      <c r="EY26" s="20" t="s">
        <v>23</v>
      </c>
      <c r="EZ26" s="21">
        <f>SUM(EZ12:EZ24)</f>
        <v>47.518000000000001</v>
      </c>
      <c r="FA26" s="22">
        <f>SUM(FA12:FA25)</f>
        <v>11.779988034188033</v>
      </c>
      <c r="FB26" s="21">
        <f>SUM(FB12:FB24)</f>
        <v>66.594000000000008</v>
      </c>
      <c r="FC26" s="22">
        <f>SUM(FC12:FC25,FE12:FE25)</f>
        <v>5.1605333333333343</v>
      </c>
      <c r="FD26" s="22"/>
      <c r="FE26" s="23"/>
      <c r="FF26" s="21">
        <f>SUM(FF12:FF24)</f>
        <v>60.445999999999998</v>
      </c>
      <c r="FG26" s="22">
        <f>SUM(FG12:FG25)</f>
        <v>8.137083333333333</v>
      </c>
      <c r="FH26" s="21">
        <f>SUM(FH12:FH24)</f>
        <v>145.172</v>
      </c>
      <c r="FI26" s="22">
        <f>SUM(FI12:FI25)</f>
        <v>57.897080952380961</v>
      </c>
      <c r="FJ26" s="21">
        <f>SUM(FJ11:FJ24)</f>
        <v>57.477500000000006</v>
      </c>
      <c r="FK26" s="22">
        <f>SUM(FK12:FK25)</f>
        <v>3.2914703296703296</v>
      </c>
      <c r="FL26" s="24">
        <f>FK26+FI26+FG26+FC26+FA26</f>
        <v>86.266155982906</v>
      </c>
      <c r="FN26" s="20" t="s">
        <v>23</v>
      </c>
      <c r="FO26" s="21">
        <f>SUM(FO12:FO24)</f>
        <v>66.552999999999997</v>
      </c>
      <c r="FP26" s="22">
        <f>SUM(FP12:FP25)</f>
        <v>25.501170940170937</v>
      </c>
      <c r="FQ26" s="21">
        <f>SUM(FQ12:FQ24)</f>
        <v>68.722999999999999</v>
      </c>
      <c r="FR26" s="22">
        <f>SUM(FR12:FR25,FT12:FT25)</f>
        <v>5.7269166666666669</v>
      </c>
      <c r="FS26" s="22"/>
      <c r="FT26" s="23"/>
      <c r="FU26" s="21">
        <f>SUM(FU12:FU24)</f>
        <v>46.864999999999995</v>
      </c>
      <c r="FV26" s="22">
        <f>SUM(FV12:FV25)</f>
        <v>5.5507</v>
      </c>
      <c r="FW26" s="21">
        <f>SUM(FW12:FW24)</f>
        <v>84.421000000000006</v>
      </c>
      <c r="FX26" s="22">
        <f>SUM(FX12:FX25)</f>
        <v>33.988809523809522</v>
      </c>
      <c r="FY26" s="21">
        <f>SUM(FY11:FY24)</f>
        <v>54.528499999999994</v>
      </c>
      <c r="FZ26" s="22">
        <f>SUM(FZ12:FZ25)</f>
        <v>3.1159142857142861</v>
      </c>
      <c r="GA26" s="24">
        <f>FZ26+FX26+FV26+FR26+FP26</f>
        <v>73.883511416361415</v>
      </c>
      <c r="GC26" s="20" t="s">
        <v>23</v>
      </c>
      <c r="GD26" s="21">
        <f>SUM(GD12:GD24)</f>
        <v>99.769000000000005</v>
      </c>
      <c r="GE26" s="22">
        <f>SUM(GE12:GE25)</f>
        <v>32.180724786324788</v>
      </c>
      <c r="GF26" s="21">
        <f>SUM(GF12:GF24)</f>
        <v>72.298500000000004</v>
      </c>
      <c r="GG26" s="22">
        <f>SUM(GG12:GG25,GI12:GI25)</f>
        <v>5.7424416666666662</v>
      </c>
      <c r="GH26" s="22"/>
      <c r="GI26" s="23"/>
      <c r="GJ26" s="21">
        <f>SUM(GJ12:GJ24)</f>
        <v>15.196999999999999</v>
      </c>
      <c r="GK26" s="22">
        <f>SUM(GK12:GK25)</f>
        <v>1.5196999999999998</v>
      </c>
      <c r="GL26" s="21">
        <f>SUM(GL12:GL24)</f>
        <v>72.475999999999999</v>
      </c>
      <c r="GM26" s="22">
        <f>SUM(GM12:GM25)</f>
        <v>22.935733333333332</v>
      </c>
      <c r="GN26" s="21">
        <f>SUM(GN11:GN24)</f>
        <v>39.401000000000003</v>
      </c>
      <c r="GO26" s="22">
        <f>SUM(GO12:GO25)</f>
        <v>4.065146153846154</v>
      </c>
      <c r="GP26" s="24">
        <f>GO26+GM26+GK26+GG26+GE26</f>
        <v>66.443745940170942</v>
      </c>
      <c r="GR26" s="20" t="s">
        <v>23</v>
      </c>
      <c r="GS26" s="21">
        <f>SUM(GS12:GS24)</f>
        <v>439.18799999999999</v>
      </c>
      <c r="GT26" s="22">
        <f>SUM(GT12:GT25)</f>
        <v>114.40020854700855</v>
      </c>
      <c r="GU26" s="21">
        <f>SUM(GU12:GU24)</f>
        <v>392.57199999999995</v>
      </c>
      <c r="GV26" s="22">
        <f>SUM(GV12:GV25,GX12:GX25)</f>
        <v>29.008261904761902</v>
      </c>
      <c r="GW26" s="22"/>
      <c r="GX26" s="23"/>
      <c r="GY26" s="21">
        <f>SUM(GY12:GY24)</f>
        <v>286.84899999999999</v>
      </c>
      <c r="GZ26" s="22">
        <f>SUM(GZ12:GZ25)</f>
        <v>32.964870238095244</v>
      </c>
      <c r="HA26" s="21">
        <f>SUM(HA12:HA24)</f>
        <v>477.66500000000002</v>
      </c>
      <c r="HB26" s="22">
        <f>SUM(HB12:HB25)</f>
        <v>200.13374285714286</v>
      </c>
      <c r="HC26" s="21">
        <f>SUM(HC12:HC24)</f>
        <v>260.58827261904764</v>
      </c>
      <c r="HD26" s="22">
        <f>SUM(HD12:HD25)</f>
        <v>17.77877607273679</v>
      </c>
      <c r="HE26" s="44">
        <f>GT26+GV26+GZ26+HB26+HD26</f>
        <v>394.28585961974534</v>
      </c>
      <c r="HH26" s="20" t="s">
        <v>23</v>
      </c>
      <c r="HI26" s="21">
        <f>SUM(HI12:HI24)</f>
        <v>935.97800000000018</v>
      </c>
      <c r="HJ26" s="22">
        <f>SUM(HJ12:HJ25)</f>
        <v>259.85205811965812</v>
      </c>
      <c r="HK26" s="21">
        <f>SUM(HK12:HK24)</f>
        <v>928.68049999999994</v>
      </c>
      <c r="HL26" s="22">
        <f>SUM(HL12:HL25,HN12:HN25)</f>
        <v>68.794129761904756</v>
      </c>
      <c r="HM26" s="22"/>
      <c r="HN26" s="23"/>
      <c r="HO26" s="21">
        <f>SUM(HO12:HO24)</f>
        <v>698.53100000000006</v>
      </c>
      <c r="HP26" s="22">
        <f>SUM(HP12:HP25)</f>
        <v>79.322196031746032</v>
      </c>
      <c r="HQ26" s="21">
        <f>SUM(HQ12:HQ24)</f>
        <v>875.32799999999997</v>
      </c>
      <c r="HR26" s="22">
        <f>SUM(HR12:HR25)</f>
        <v>333.41632619047618</v>
      </c>
      <c r="HS26" s="21">
        <f>SUM(HS12:HS24)</f>
        <v>772.08277261904766</v>
      </c>
      <c r="HT26" s="22">
        <f>SUM(HT12:HT25)</f>
        <v>48.601618929879642</v>
      </c>
      <c r="HU26" s="44">
        <f>HJ26+HL26+HP26+HR26+HT26</f>
        <v>789.98632903366479</v>
      </c>
      <c r="HW26" s="20" t="s">
        <v>23</v>
      </c>
      <c r="HX26" s="21">
        <f>SUM(HX12:HX24)</f>
        <v>157.12</v>
      </c>
      <c r="HY26" s="22">
        <f>SUM(HY12:HY25)</f>
        <v>33.037511111111108</v>
      </c>
      <c r="HZ26" s="21">
        <f>SUM(HZ12:HZ24)</f>
        <v>109.205</v>
      </c>
      <c r="IA26" s="22">
        <f>SUM(IA12:IA25,IC12:IC25)</f>
        <v>8.7857000000000003</v>
      </c>
      <c r="IB26" s="22"/>
      <c r="IC26" s="23"/>
      <c r="ID26" s="21">
        <f>SUM(ID12:ID24)</f>
        <v>78.807999999999993</v>
      </c>
      <c r="IE26" s="22">
        <f>SUM(IE12:IE25)</f>
        <v>8.9933714285714288</v>
      </c>
      <c r="IF26" s="21">
        <f>SUM(IF12:IF24)</f>
        <v>71.155999999999992</v>
      </c>
      <c r="IG26" s="22">
        <f>SUM(IG12:IG25)</f>
        <v>23.873666666666665</v>
      </c>
      <c r="IH26" s="21">
        <f>SUM(IH11:IH24)</f>
        <v>55.543999999999997</v>
      </c>
      <c r="II26" s="22">
        <f>SUM(II12:II25)</f>
        <v>3.1739428571428574</v>
      </c>
      <c r="IJ26" s="24">
        <f>II26+IG26+IE26+IA26+HY26</f>
        <v>77.864192063492055</v>
      </c>
      <c r="IM26" s="20" t="s">
        <v>23</v>
      </c>
      <c r="IN26" s="21">
        <f>SUM(IN12:IN24)</f>
        <v>122.16900000000001</v>
      </c>
      <c r="IO26" s="22">
        <f>SUM(IO12:IO25)</f>
        <v>19.844344444444445</v>
      </c>
      <c r="IP26" s="21">
        <f>SUM(IP12:IP24)</f>
        <v>102.411</v>
      </c>
      <c r="IQ26" s="22">
        <f>SUM(IQ12:IQ25,IS12:IS25)</f>
        <v>7.9661666666666662</v>
      </c>
      <c r="IR26" s="22"/>
      <c r="IS26" s="23"/>
      <c r="IT26" s="21">
        <f>SUM(IT12:IT24)</f>
        <v>85.06</v>
      </c>
      <c r="IU26" s="22">
        <f>SUM(IU12:IU25)</f>
        <v>8.5060000000000002</v>
      </c>
      <c r="IV26" s="21">
        <f>SUM(IV12:IV24)</f>
        <v>81.896999999999991</v>
      </c>
      <c r="IW26" s="22">
        <f>SUM(IW12:IW25)</f>
        <v>32.546119047619044</v>
      </c>
      <c r="IX26" s="21">
        <f>SUM(IX11:IX24)</f>
        <v>56.585999999999999</v>
      </c>
      <c r="IY26" s="22">
        <f>SUM(IY12:IY25)</f>
        <v>4.7334857142857141</v>
      </c>
      <c r="IZ26" s="24">
        <f>IY26+IW26+IU26+IQ26+IO26</f>
        <v>73.596115873015862</v>
      </c>
      <c r="JC26" s="20" t="s">
        <v>23</v>
      </c>
      <c r="JD26" s="21">
        <f>SUM(JD12:JD24)</f>
        <v>130.96600000000001</v>
      </c>
      <c r="JE26" s="22">
        <f>SUM(JE12:JE25)</f>
        <v>21.879577777777779</v>
      </c>
      <c r="JF26" s="21">
        <f>SUM(JF12:JF24)</f>
        <v>86.936000000000007</v>
      </c>
      <c r="JG26" s="22">
        <f>SUM(JG12:JG25,JI12:JI25)</f>
        <v>5.3370000000000006</v>
      </c>
      <c r="JH26" s="22"/>
      <c r="JI26" s="23"/>
      <c r="JJ26" s="21">
        <f>SUM(JJ12:JJ24)</f>
        <v>96.570999999999998</v>
      </c>
      <c r="JK26" s="22">
        <f>SUM(JK12:JK25)</f>
        <v>10.066617857142857</v>
      </c>
      <c r="JL26" s="21">
        <f>SUM(JL12:JL24)</f>
        <v>77.135000000000005</v>
      </c>
      <c r="JM26" s="22">
        <f>SUM(JM12:JM25)</f>
        <v>23.011833333333335</v>
      </c>
      <c r="JN26" s="21">
        <f>SUM(JN11:JN24)</f>
        <v>83.581999999999994</v>
      </c>
      <c r="JO26" s="22">
        <f>SUM(JO12:JO25)</f>
        <v>5.3261142857142856</v>
      </c>
      <c r="JP26" s="24">
        <f>JO26+JM26+JK26+JG26+JE26</f>
        <v>65.621143253968256</v>
      </c>
      <c r="JS26" s="20" t="s">
        <v>23</v>
      </c>
      <c r="JT26" s="21">
        <f>SUM(JT12:JT24)</f>
        <v>102.94800000000001</v>
      </c>
      <c r="JU26" s="22">
        <f>SUM(JU12:JU25)</f>
        <v>18.278222222222222</v>
      </c>
      <c r="JV26" s="21">
        <f>SUM(JV12:JV24)</f>
        <v>65.671000000000006</v>
      </c>
      <c r="JW26" s="22">
        <f>SUM(JW12:JW25,JY12:JY25)</f>
        <v>6.1768238095238104</v>
      </c>
      <c r="JX26" s="22"/>
      <c r="JY26" s="23"/>
      <c r="JZ26" s="21">
        <f>SUM(JZ12:JZ24)</f>
        <v>69.986999999999995</v>
      </c>
      <c r="KA26" s="22">
        <f>SUM(KA12:KA25)</f>
        <v>8.7118333333333329</v>
      </c>
      <c r="KB26" s="21">
        <f>SUM(KB12:KB24)</f>
        <v>68.067000000000007</v>
      </c>
      <c r="KC26" s="22">
        <f>SUM(KC12:KC25)</f>
        <v>22.349985714285715</v>
      </c>
      <c r="KD26" s="21">
        <f>SUM(KD11:KD24)</f>
        <v>72.966999999999999</v>
      </c>
      <c r="KE26" s="22">
        <f>SUM(KE12:KE25)</f>
        <v>5.2590021978021975</v>
      </c>
      <c r="KF26" s="24">
        <f>KE26+KC26+KA26+JW26+JU26</f>
        <v>60.775867277167279</v>
      </c>
      <c r="KH26" s="20" t="s">
        <v>23</v>
      </c>
      <c r="KI26" s="21">
        <f>SUM(KI12:KI24)</f>
        <v>132.97200000000001</v>
      </c>
      <c r="KJ26" s="22">
        <f>SUM(KJ12:KJ25)</f>
        <v>26.822800000000001</v>
      </c>
      <c r="KK26" s="21">
        <f>SUM(KK12:KK24)</f>
        <v>76.859499999999997</v>
      </c>
      <c r="KL26" s="22">
        <f>SUM(KL12:KL25,KN12:KN25)</f>
        <v>5.5571583333333336</v>
      </c>
      <c r="KM26" s="22"/>
      <c r="KN26" s="23"/>
      <c r="KO26" s="21">
        <f>SUM(KO12:KO24)</f>
        <v>0</v>
      </c>
      <c r="KP26" s="22">
        <f>SUM(KP12:KP25)</f>
        <v>0</v>
      </c>
      <c r="KQ26" s="21"/>
      <c r="KR26" s="22">
        <f>SUM(KR12:KR25)</f>
        <v>20.829000000000001</v>
      </c>
      <c r="KS26" s="21">
        <f>SUM(KS11:KS24)</f>
        <v>31.6</v>
      </c>
      <c r="KT26" s="22">
        <f>SUM(KT12:KT25)</f>
        <v>1.8057142857142856</v>
      </c>
      <c r="KU26" s="24">
        <f>KT26+KR26+KP26+KL26+KJ26</f>
        <v>55.014672619047616</v>
      </c>
      <c r="KW26" s="20" t="s">
        <v>23</v>
      </c>
      <c r="KX26" s="21">
        <f>SUM(KX12:KX24)</f>
        <v>646.17499999999995</v>
      </c>
      <c r="KY26" s="22">
        <f>SUM(KY12:KY25)</f>
        <v>119.86245555555556</v>
      </c>
      <c r="KZ26" s="21">
        <f>SUM(KZ12:KZ24)</f>
        <v>441.0825000000001</v>
      </c>
      <c r="LA26" s="22">
        <f>SUM(LA12:LA25,LC12:LC25)</f>
        <v>33.822848809523812</v>
      </c>
      <c r="LB26" s="22"/>
      <c r="LC26" s="23"/>
      <c r="LD26" s="21">
        <f>SUM(LD12:LD24)</f>
        <v>330.42599999999999</v>
      </c>
      <c r="LE26" s="22">
        <f>SUM(LE12:LE25)</f>
        <v>36.277822619047626</v>
      </c>
      <c r="LF26" s="21">
        <f>SUM(LF12:LF24)</f>
        <v>369.59199999999993</v>
      </c>
      <c r="LG26" s="22">
        <f>SUM(LG12:LG25)</f>
        <v>122.61060476190475</v>
      </c>
      <c r="LH26" s="21">
        <f>SUM(LH12:LH24)</f>
        <v>300.279</v>
      </c>
      <c r="LI26" s="22">
        <f>SUM(LI12:LI25)</f>
        <v>20.298259340659342</v>
      </c>
      <c r="LJ26" s="44">
        <f>KY26+LA26+LE26+LG26+LI26</f>
        <v>332.87199108669108</v>
      </c>
      <c r="LM26" s="20" t="s">
        <v>23</v>
      </c>
      <c r="LN26" s="21">
        <f>SUM(LN12:LN24)</f>
        <v>1582.153</v>
      </c>
      <c r="LO26" s="22">
        <f>SUM(LO12:LO25)</f>
        <v>379.71451367521365</v>
      </c>
      <c r="LP26" s="21">
        <f>SUM(LP12:LP24)</f>
        <v>1369.7630000000001</v>
      </c>
      <c r="LQ26" s="22">
        <f>SUM(LQ12:LQ25,LS12:LS25)</f>
        <v>102.64759107142856</v>
      </c>
      <c r="LR26" s="22"/>
      <c r="LS26" s="23"/>
      <c r="LT26" s="21">
        <f>SUM(LT12:LT24)</f>
        <v>1028.9569999999999</v>
      </c>
      <c r="LU26" s="22">
        <f>SUM(LU12:LU25)</f>
        <v>115.60001865079366</v>
      </c>
      <c r="LV26" s="21">
        <f>SUM(LV12:LV24)</f>
        <v>1244.92</v>
      </c>
      <c r="LW26" s="22">
        <f>SUM(LW12:LW25)</f>
        <v>456.02693095238101</v>
      </c>
      <c r="LX26" s="21">
        <f>SUM(LX12:LX24)</f>
        <v>1072.3617726190475</v>
      </c>
      <c r="LY26" s="22">
        <f>SUM(LY12:LY25)</f>
        <v>68.899878270538991</v>
      </c>
      <c r="LZ26" s="44">
        <f>LO26+LQ26+LU26+LW26+LY26</f>
        <v>1122.8889326203557</v>
      </c>
      <c r="MB26" s="20" t="s">
        <v>23</v>
      </c>
      <c r="MC26" s="21">
        <f>SUM(MC12:MC24)</f>
        <v>77.263999999999996</v>
      </c>
      <c r="MD26" s="22">
        <f>SUM(MD12:MD25)</f>
        <v>15.56328888888889</v>
      </c>
      <c r="ME26" s="21">
        <f>SUM(ME12:ME24)</f>
        <v>31.961000000000002</v>
      </c>
      <c r="MF26" s="22">
        <f>SUM(MF12:MF25,MH12:MH25)</f>
        <v>3.5038166666666668</v>
      </c>
      <c r="MG26" s="22"/>
      <c r="MH26" s="23"/>
      <c r="MI26" s="21">
        <f>SUM(MI12:MI24)</f>
        <v>69.793999999999997</v>
      </c>
      <c r="MJ26" s="22">
        <f>SUM(MJ12:MJ25)</f>
        <v>9.4672063492063501</v>
      </c>
      <c r="MK26" s="21">
        <f>SUM(MK12:MK24)</f>
        <v>80.778999999999996</v>
      </c>
      <c r="ML26" s="22">
        <f>SUM(ML12:ML25)</f>
        <v>40.736833333333337</v>
      </c>
      <c r="MM26" s="21">
        <f>SUM(MM11:MM24)</f>
        <v>103.678</v>
      </c>
      <c r="MN26" s="22">
        <f>SUM(MN12:MN25)</f>
        <v>7.1200615384615382</v>
      </c>
      <c r="MO26" s="24">
        <f>MN26+ML26+MJ26+MF26+MD26</f>
        <v>76.391206776556785</v>
      </c>
      <c r="MR26" s="20" t="s">
        <v>23</v>
      </c>
      <c r="MS26" s="21">
        <f>SUM(MS12:MS24)</f>
        <v>72.472999999999985</v>
      </c>
      <c r="MT26" s="22">
        <f>SUM(MT12:MT25)</f>
        <v>21.676285470085475</v>
      </c>
      <c r="MU26" s="21">
        <f>SUM(MU12:MU24)</f>
        <v>126.19299999999998</v>
      </c>
      <c r="MV26" s="22">
        <f>SUM(MV12:MV25,MX12:MX25)</f>
        <v>6.9195500000000001</v>
      </c>
      <c r="MW26" s="22"/>
      <c r="MX26" s="23"/>
      <c r="MY26" s="21">
        <f>SUM(MY12:MY24)</f>
        <v>59.838000000000001</v>
      </c>
      <c r="MZ26" s="22">
        <f>SUM(MZ12:MZ25)</f>
        <v>4.9865000000000004</v>
      </c>
      <c r="NA26" s="21">
        <f>SUM(NA12:NA24)</f>
        <v>63.844999999999999</v>
      </c>
      <c r="NB26" s="22">
        <f>SUM(NB12:NB25)</f>
        <v>13.294249999999998</v>
      </c>
      <c r="NC26" s="21">
        <f>SUM(NC11:NC24)</f>
        <v>76.652999999999992</v>
      </c>
      <c r="ND26" s="22">
        <f>SUM(ND12:ND25)</f>
        <v>4.3979736263736262</v>
      </c>
      <c r="NE26" s="24">
        <f>ND26+NB26+MZ26+MV26+MT26</f>
        <v>51.2745590964591</v>
      </c>
      <c r="NH26" s="20" t="s">
        <v>23</v>
      </c>
      <c r="NI26" s="21">
        <f>SUM(NI12:NI24)</f>
        <v>43.917999999999999</v>
      </c>
      <c r="NJ26" s="22">
        <f>SUM(NJ12:NJ25)</f>
        <v>14.347235897435898</v>
      </c>
      <c r="NK26" s="21">
        <f>SUM(NK12:NK24)</f>
        <v>38.660000000000004</v>
      </c>
      <c r="NL26" s="22">
        <f>SUM(NL12:NL25,NN12:NN25)</f>
        <v>2.7858666666666667</v>
      </c>
      <c r="NM26" s="22"/>
      <c r="NN26" s="23"/>
      <c r="NO26" s="21">
        <f>SUM(NO12:NO24)</f>
        <v>55.25</v>
      </c>
      <c r="NP26" s="22">
        <f>SUM(NP12:NP25)</f>
        <v>5.7804861111111112</v>
      </c>
      <c r="NQ26" s="21">
        <f>SUM(NQ12:NQ24)</f>
        <v>62.737000000000002</v>
      </c>
      <c r="NR26" s="22">
        <f>SUM(NR12:NR25)</f>
        <v>15.68425</v>
      </c>
      <c r="NS26" s="21">
        <f>SUM(NS11:NS24)</f>
        <v>73.872</v>
      </c>
      <c r="NT26" s="22">
        <f>SUM(NT12:NT25)</f>
        <v>4.4933538461538465</v>
      </c>
      <c r="NU26" s="24">
        <f>NT26+NR26+NP26+NL26+NJ26</f>
        <v>43.091192521367525</v>
      </c>
      <c r="NX26" s="20" t="s">
        <v>23</v>
      </c>
      <c r="NY26" s="21">
        <f>SUM(NY12:NY24)</f>
        <v>114.297</v>
      </c>
      <c r="NZ26" s="22">
        <f>SUM(NZ12:NZ25)</f>
        <v>22.646389743589744</v>
      </c>
      <c r="OA26" s="21">
        <f>SUM(OA12:OA24)</f>
        <v>88.278999999999996</v>
      </c>
      <c r="OB26" s="22">
        <f>SUM(OB12:OB25,OD12:OD25)</f>
        <v>4.5430119047619044</v>
      </c>
      <c r="OC26" s="22"/>
      <c r="OD26" s="23"/>
      <c r="OE26" s="21">
        <f>SUM(OE12:OE24)</f>
        <v>23.66</v>
      </c>
      <c r="OF26" s="22">
        <f>SUM(OF12:OF25)</f>
        <v>2.51925</v>
      </c>
      <c r="OG26" s="21">
        <f>SUM(OG12:OG24)</f>
        <v>0</v>
      </c>
      <c r="OH26" s="22">
        <f>SUM(OH12:OH25)</f>
        <v>0</v>
      </c>
      <c r="OI26" s="21">
        <f>SUM(OI11:OI24)</f>
        <v>43.824000000000005</v>
      </c>
      <c r="OJ26" s="22">
        <f>SUM(OJ12:OJ25)</f>
        <v>3.086964835164836</v>
      </c>
      <c r="OK26" s="24">
        <f>OJ26+OH26+OF26+OB26+NZ26</f>
        <v>32.795616483516483</v>
      </c>
      <c r="OM26" s="20" t="s">
        <v>23</v>
      </c>
      <c r="ON26" s="21">
        <f>SUM(ON12:ON24)</f>
        <v>49.859000000000002</v>
      </c>
      <c r="OO26" s="22">
        <f>SUM(OO12:OO25)</f>
        <v>11.15871111111111</v>
      </c>
      <c r="OP26" s="21">
        <f>SUM(OP12:OP24)</f>
        <v>32.997999999999998</v>
      </c>
      <c r="OQ26" s="22">
        <f>SUM(OQ12:OQ25,OS12:OS25)</f>
        <v>2.6832333333333338</v>
      </c>
      <c r="OR26" s="22"/>
      <c r="OS26" s="23"/>
      <c r="OT26" s="21">
        <f>SUM(OT12:OT24)</f>
        <v>47.816000000000003</v>
      </c>
      <c r="OU26" s="22">
        <f>SUM(OU12:OU25)</f>
        <v>4.7816000000000001</v>
      </c>
      <c r="OV26" s="21"/>
      <c r="OW26" s="22">
        <f>SUM(OW12:OW25)</f>
        <v>4.8811666666666662</v>
      </c>
      <c r="OX26" s="21">
        <f>SUM(OX11:OX24)</f>
        <v>44.435000000000002</v>
      </c>
      <c r="OY26" s="22">
        <f>SUM(OY12:OY25)</f>
        <v>2.5391428571428571</v>
      </c>
      <c r="OZ26" s="24">
        <f>OY26+OW26+OU26+OQ26+OO26</f>
        <v>26.043853968253966</v>
      </c>
      <c r="PB26" s="20" t="s">
        <v>23</v>
      </c>
      <c r="PC26" s="21">
        <f>SUM(PC12:PC24)</f>
        <v>357.81100000000004</v>
      </c>
      <c r="PD26" s="22">
        <f>SUM(PD12:PD25)</f>
        <v>85.391911111111099</v>
      </c>
      <c r="PE26" s="21">
        <f>SUM(PE12:PE24)</f>
        <v>318.09100000000001</v>
      </c>
      <c r="PF26" s="22">
        <f>SUM(PF12:PF25,PH12:PH25)</f>
        <v>20.435478571428579</v>
      </c>
      <c r="PG26" s="22"/>
      <c r="PH26" s="23"/>
      <c r="PI26" s="21">
        <f>SUM(PI12:PI24)</f>
        <v>256.358</v>
      </c>
      <c r="PJ26" s="22">
        <f>SUM(PJ12:PJ25)</f>
        <v>27.535042460317463</v>
      </c>
      <c r="PK26" s="21">
        <f>SUM(PK12:PK24)</f>
        <v>236.648</v>
      </c>
      <c r="PL26" s="22">
        <f>SUM(PL12:PL25)</f>
        <v>74.596499999999992</v>
      </c>
      <c r="PM26" s="21">
        <f>SUM(PM12:PM24)</f>
        <v>342.46199999999999</v>
      </c>
      <c r="PN26" s="22">
        <f>SUM(PN12:PN25)</f>
        <v>21.637496703296701</v>
      </c>
      <c r="PO26" s="44">
        <f>PD26+PF26+PJ26+PL26+PN26</f>
        <v>229.59642884615383</v>
      </c>
      <c r="PR26" s="20" t="s">
        <v>23</v>
      </c>
      <c r="PS26" s="21">
        <f>SUM(PS12:PS24)</f>
        <v>1939.9639999999999</v>
      </c>
      <c r="PT26" s="22">
        <f>SUM(PT12:PT25)</f>
        <v>465.10642478632474</v>
      </c>
      <c r="PU26" s="21">
        <f>SUM(PU12:PU24)</f>
        <v>1687.8539999999998</v>
      </c>
      <c r="PV26" s="22">
        <f>SUM(PV12:PV25,PX12:PX25)</f>
        <v>125.71000297619047</v>
      </c>
      <c r="PW26" s="22"/>
      <c r="PX26" s="23"/>
      <c r="PY26" s="21">
        <f>SUM(PY12:PY24)</f>
        <v>1285.3150000000003</v>
      </c>
      <c r="PZ26" s="22">
        <f>SUM(PZ12:PZ25)</f>
        <v>143.1350611111111</v>
      </c>
      <c r="QA26" s="21">
        <f>SUM(QA12:QA24)</f>
        <v>1481.568</v>
      </c>
      <c r="QB26" s="22">
        <f>SUM(QB12:QB25)</f>
        <v>530.623430952381</v>
      </c>
      <c r="QC26" s="21">
        <f>SUM(QC12:QC24)</f>
        <v>1414.8237726190478</v>
      </c>
      <c r="QD26" s="22">
        <f>SUM(QD12:QD25)</f>
        <v>90.537374973835696</v>
      </c>
      <c r="QE26" s="44">
        <f>PT26+PV26+PZ26+QB26+QD26</f>
        <v>1355.1122947998431</v>
      </c>
    </row>
    <row r="27" spans="1:447" x14ac:dyDescent="0.25">
      <c r="O27" s="25" t="s">
        <v>24</v>
      </c>
      <c r="P27" s="26"/>
      <c r="Q27" s="27">
        <v>10</v>
      </c>
      <c r="R27" s="22"/>
      <c r="S27" s="27">
        <v>2.25</v>
      </c>
      <c r="T27" s="28"/>
      <c r="U27" s="28"/>
      <c r="V27" s="23"/>
      <c r="W27" s="27">
        <v>2</v>
      </c>
      <c r="X27" s="22"/>
      <c r="Y27" s="27">
        <v>31.08</v>
      </c>
      <c r="Z27" s="22"/>
      <c r="AA27" s="27">
        <v>1.67</v>
      </c>
      <c r="AB27" s="24">
        <f>AA27+Y27+W27+S27+Q27</f>
        <v>47</v>
      </c>
      <c r="AF27" s="25" t="s">
        <v>24</v>
      </c>
      <c r="AG27" s="26"/>
      <c r="AH27" s="27">
        <v>26.5</v>
      </c>
      <c r="AI27" s="22"/>
      <c r="AJ27" s="27"/>
      <c r="AK27" s="28"/>
      <c r="AL27" s="28"/>
      <c r="AM27" s="23"/>
      <c r="AN27" s="27">
        <v>6.33</v>
      </c>
      <c r="AO27" s="22"/>
      <c r="AP27" s="27">
        <v>23.5</v>
      </c>
      <c r="AQ27" s="22"/>
      <c r="AR27" s="27">
        <v>3.92</v>
      </c>
      <c r="AS27" s="24">
        <f>AR27+AP27+AN27+AJ27+AH27</f>
        <v>60.25</v>
      </c>
      <c r="AV27" s="25" t="s">
        <v>24</v>
      </c>
      <c r="AW27" s="26"/>
      <c r="AX27" s="27">
        <v>26.83</v>
      </c>
      <c r="AY27" s="22"/>
      <c r="AZ27" s="27">
        <v>4</v>
      </c>
      <c r="BA27" s="28"/>
      <c r="BB27" s="28"/>
      <c r="BC27" s="23"/>
      <c r="BD27" s="27">
        <v>7.83</v>
      </c>
      <c r="BE27" s="22"/>
      <c r="BF27" s="27">
        <v>22.17</v>
      </c>
      <c r="BG27" s="22"/>
      <c r="BH27" s="27">
        <v>3.92</v>
      </c>
      <c r="BI27" s="24">
        <f>BH27+BF27+BD27+AZ27+AX27</f>
        <v>64.75</v>
      </c>
      <c r="BL27" s="25" t="s">
        <v>24</v>
      </c>
      <c r="BM27" s="26"/>
      <c r="BN27" s="27">
        <v>25.67</v>
      </c>
      <c r="BO27" s="22"/>
      <c r="BP27" s="27">
        <v>6.49</v>
      </c>
      <c r="BQ27" s="28"/>
      <c r="BR27" s="28"/>
      <c r="BS27" s="23"/>
      <c r="BT27" s="27">
        <v>7</v>
      </c>
      <c r="BU27" s="22"/>
      <c r="BV27" s="27">
        <v>18.670000000000002</v>
      </c>
      <c r="BW27" s="22"/>
      <c r="BX27" s="27">
        <v>6.83</v>
      </c>
      <c r="BY27" s="24">
        <f>BX27+BV27+BT27+BP27+BN27</f>
        <v>64.66</v>
      </c>
      <c r="CB27" s="25" t="s">
        <v>24</v>
      </c>
      <c r="CC27" s="26"/>
      <c r="CD27" s="27">
        <v>38.58</v>
      </c>
      <c r="CE27" s="22"/>
      <c r="CF27" s="27">
        <v>3.5</v>
      </c>
      <c r="CG27" s="28"/>
      <c r="CH27" s="28"/>
      <c r="CI27" s="23"/>
      <c r="CJ27" s="27">
        <v>3</v>
      </c>
      <c r="CK27" s="22"/>
      <c r="CL27" s="27">
        <v>27.33</v>
      </c>
      <c r="CM27" s="22"/>
      <c r="CN27" s="27">
        <v>6.25</v>
      </c>
      <c r="CO27" s="24">
        <f>CN27+CL27+CJ27+CF27+CD27</f>
        <v>78.66</v>
      </c>
      <c r="CQ27" s="25" t="s">
        <v>24</v>
      </c>
      <c r="CR27" s="26"/>
      <c r="CS27" s="27">
        <v>27.58</v>
      </c>
      <c r="CT27" s="22"/>
      <c r="CU27" s="27">
        <v>8.17</v>
      </c>
      <c r="CV27" s="28"/>
      <c r="CW27" s="28"/>
      <c r="CX27" s="23"/>
      <c r="CY27" s="27">
        <v>6.5</v>
      </c>
      <c r="CZ27" s="22"/>
      <c r="DA27" s="27">
        <v>31.34</v>
      </c>
      <c r="DB27" s="22"/>
      <c r="DC27" s="27">
        <v>7.17</v>
      </c>
      <c r="DD27" s="24">
        <f>DC27+DA27+CY27+CU27+CS27</f>
        <v>80.759999999999991</v>
      </c>
      <c r="DF27" s="25" t="s">
        <v>24</v>
      </c>
      <c r="DG27" s="26"/>
      <c r="DH27" s="27">
        <f>AH27+AX27+BN27+CD27+CS27</f>
        <v>145.16</v>
      </c>
      <c r="DI27" s="27"/>
      <c r="DJ27" s="27">
        <f t="shared" ref="DJ27:DR27" si="164">AJ27+AZ27+BP27+CF27+CU27</f>
        <v>22.16</v>
      </c>
      <c r="DK27" s="27"/>
      <c r="DL27" s="27"/>
      <c r="DM27" s="27"/>
      <c r="DN27" s="27">
        <f t="shared" si="164"/>
        <v>30.66</v>
      </c>
      <c r="DO27" s="27"/>
      <c r="DP27" s="27">
        <f t="shared" si="164"/>
        <v>123.01</v>
      </c>
      <c r="DQ27" s="27"/>
      <c r="DR27" s="27">
        <f t="shared" si="164"/>
        <v>28.090000000000003</v>
      </c>
      <c r="DS27" s="24">
        <f>DR27+DP27+DN27+DJ27+DH27</f>
        <v>349.08000000000004</v>
      </c>
      <c r="DU27" s="25" t="s">
        <v>24</v>
      </c>
      <c r="DV27" s="26"/>
      <c r="DW27" s="27">
        <v>19.5</v>
      </c>
      <c r="DX27" s="22"/>
      <c r="DY27" s="27">
        <v>3.75</v>
      </c>
      <c r="DZ27" s="28"/>
      <c r="EA27" s="28"/>
      <c r="EB27" s="23"/>
      <c r="EC27" s="27">
        <v>7.58</v>
      </c>
      <c r="ED27" s="22"/>
      <c r="EE27" s="27">
        <v>31.5</v>
      </c>
      <c r="EF27" s="22"/>
      <c r="EG27" s="27">
        <v>3.84</v>
      </c>
      <c r="EH27" s="24">
        <f>EG27+EE27+EC27+DY27+DW27</f>
        <v>66.17</v>
      </c>
      <c r="EJ27" s="25" t="s">
        <v>24</v>
      </c>
      <c r="EK27" s="26"/>
      <c r="EL27" s="27">
        <v>20.010000000000002</v>
      </c>
      <c r="EM27" s="22"/>
      <c r="EN27" s="27">
        <v>6.42</v>
      </c>
      <c r="EO27" s="28"/>
      <c r="EP27" s="28"/>
      <c r="EQ27" s="23"/>
      <c r="ER27" s="27">
        <v>8.17</v>
      </c>
      <c r="ES27" s="22"/>
      <c r="ET27" s="27">
        <v>31.33</v>
      </c>
      <c r="EU27" s="22"/>
      <c r="EV27" s="27">
        <v>0.92</v>
      </c>
      <c r="EW27" s="24">
        <f>EV27+ET27+ER27+EN27+EL27</f>
        <v>66.850000000000009</v>
      </c>
      <c r="EY27" s="25" t="s">
        <v>24</v>
      </c>
      <c r="EZ27" s="26"/>
      <c r="FA27" s="27">
        <v>9.5</v>
      </c>
      <c r="FB27" s="22"/>
      <c r="FC27" s="27">
        <v>4.25</v>
      </c>
      <c r="FD27" s="28"/>
      <c r="FE27" s="28"/>
      <c r="FF27" s="23"/>
      <c r="FG27" s="27">
        <v>7.92</v>
      </c>
      <c r="FH27" s="22"/>
      <c r="FI27" s="27">
        <v>35.67</v>
      </c>
      <c r="FJ27" s="22"/>
      <c r="FK27" s="27">
        <v>3.17</v>
      </c>
      <c r="FL27" s="24">
        <f>FK27+FI27+FG27+FC27+FA27</f>
        <v>60.510000000000005</v>
      </c>
      <c r="FN27" s="25" t="s">
        <v>24</v>
      </c>
      <c r="FO27" s="26"/>
      <c r="FP27" s="27">
        <v>17</v>
      </c>
      <c r="FQ27" s="22"/>
      <c r="FR27" s="27">
        <v>4.5</v>
      </c>
      <c r="FS27" s="28"/>
      <c r="FT27" s="28"/>
      <c r="FU27" s="23"/>
      <c r="FV27" s="27">
        <v>5</v>
      </c>
      <c r="FW27" s="22"/>
      <c r="FX27" s="27">
        <v>27.17</v>
      </c>
      <c r="FY27" s="22"/>
      <c r="FZ27" s="27">
        <v>2.83</v>
      </c>
      <c r="GA27" s="24">
        <f>FZ27+FX27+FV27+FR27+FP27</f>
        <v>56.5</v>
      </c>
      <c r="GC27" s="25" t="s">
        <v>24</v>
      </c>
      <c r="GD27" s="26"/>
      <c r="GE27" s="27">
        <v>16.5</v>
      </c>
      <c r="GF27" s="22"/>
      <c r="GG27" s="27">
        <v>4.58</v>
      </c>
      <c r="GH27" s="28"/>
      <c r="GI27" s="28"/>
      <c r="GJ27" s="23"/>
      <c r="GK27" s="27">
        <v>1.67</v>
      </c>
      <c r="GL27" s="22"/>
      <c r="GM27" s="27">
        <v>23.75</v>
      </c>
      <c r="GN27" s="22"/>
      <c r="GO27" s="27">
        <v>2.84</v>
      </c>
      <c r="GP27" s="24">
        <f>GO27+GM27+GK27+GG27+GE27</f>
        <v>49.339999999999996</v>
      </c>
      <c r="GR27" s="25" t="s">
        <v>24</v>
      </c>
      <c r="GS27" s="26"/>
      <c r="GT27" s="27">
        <f>DW27+EL27+FA27+FP27+GE27</f>
        <v>82.51</v>
      </c>
      <c r="GU27" s="27"/>
      <c r="GV27" s="27">
        <f t="shared" ref="GV27:HB27" si="165">DY27+EN27+FC27+FR27+GG27</f>
        <v>23.5</v>
      </c>
      <c r="GW27" s="27"/>
      <c r="GX27" s="27"/>
      <c r="GY27" s="27"/>
      <c r="GZ27" s="27">
        <f t="shared" si="165"/>
        <v>30.340000000000003</v>
      </c>
      <c r="HA27" s="27"/>
      <c r="HB27" s="27">
        <f t="shared" si="165"/>
        <v>149.42000000000002</v>
      </c>
      <c r="HC27" s="27"/>
      <c r="HD27" s="27">
        <f>EG27+EV27+FK27+FZ27+GO27</f>
        <v>13.6</v>
      </c>
      <c r="HE27" s="44">
        <f>GT27+GV27+GZ27+HB27+HD27</f>
        <v>299.37000000000006</v>
      </c>
      <c r="HH27" s="25" t="s">
        <v>24</v>
      </c>
      <c r="HI27" s="26"/>
      <c r="HJ27" s="27">
        <f>GT27+DH27+Q27</f>
        <v>237.67000000000002</v>
      </c>
      <c r="HK27" s="27"/>
      <c r="HL27" s="27">
        <f t="shared" ref="HL27:HT27" si="166">GV27+DJ27+S27</f>
        <v>47.91</v>
      </c>
      <c r="HM27" s="27"/>
      <c r="HN27" s="27"/>
      <c r="HO27" s="27"/>
      <c r="HP27" s="27">
        <f t="shared" si="166"/>
        <v>63</v>
      </c>
      <c r="HQ27" s="27"/>
      <c r="HR27" s="27">
        <f t="shared" si="166"/>
        <v>303.51</v>
      </c>
      <c r="HS27" s="27"/>
      <c r="HT27" s="27">
        <f t="shared" si="166"/>
        <v>43.360000000000007</v>
      </c>
      <c r="HU27" s="44">
        <f>HJ27+HL27+HP27+HR27+HT27</f>
        <v>695.45</v>
      </c>
      <c r="HW27" s="25" t="s">
        <v>24</v>
      </c>
      <c r="HX27" s="26"/>
      <c r="HY27" s="27">
        <v>32.5</v>
      </c>
      <c r="HZ27" s="22"/>
      <c r="IA27" s="27">
        <v>5.75</v>
      </c>
      <c r="IB27" s="28"/>
      <c r="IC27" s="28"/>
      <c r="ID27" s="23"/>
      <c r="IE27" s="27">
        <v>7</v>
      </c>
      <c r="IF27" s="22"/>
      <c r="IG27" s="27">
        <v>24.5</v>
      </c>
      <c r="IH27" s="22"/>
      <c r="II27" s="27">
        <v>1.92</v>
      </c>
      <c r="IJ27" s="24">
        <f>II27+IG27+IE27+IA27+HY27</f>
        <v>71.67</v>
      </c>
      <c r="IM27" s="25" t="s">
        <v>24</v>
      </c>
      <c r="IN27" s="26"/>
      <c r="IO27" s="27">
        <v>29.5</v>
      </c>
      <c r="IP27" s="22"/>
      <c r="IQ27" s="27">
        <v>4.84</v>
      </c>
      <c r="IR27" s="28"/>
      <c r="IS27" s="28"/>
      <c r="IT27" s="23"/>
      <c r="IU27" s="27">
        <v>6</v>
      </c>
      <c r="IV27" s="22"/>
      <c r="IW27" s="27">
        <v>30</v>
      </c>
      <c r="IX27" s="22"/>
      <c r="IY27" s="27">
        <v>2.92</v>
      </c>
      <c r="IZ27" s="24">
        <f>IY27+IW27+IU27+IQ27+IO27</f>
        <v>73.260000000000005</v>
      </c>
      <c r="JC27" s="25" t="s">
        <v>24</v>
      </c>
      <c r="JD27" s="26"/>
      <c r="JE27" s="27">
        <v>21.5</v>
      </c>
      <c r="JF27" s="22"/>
      <c r="JG27" s="27">
        <v>4.75</v>
      </c>
      <c r="JH27" s="28"/>
      <c r="JI27" s="28"/>
      <c r="JJ27" s="23"/>
      <c r="JK27" s="27">
        <v>8</v>
      </c>
      <c r="JL27" s="22"/>
      <c r="JM27" s="27">
        <v>29</v>
      </c>
      <c r="JN27" s="22"/>
      <c r="JO27" s="27">
        <v>2.92</v>
      </c>
      <c r="JP27" s="24">
        <f>JO27+JM27+JK27+JG27+JE27</f>
        <v>66.17</v>
      </c>
      <c r="JS27" s="25" t="s">
        <v>24</v>
      </c>
      <c r="JT27" s="26"/>
      <c r="JU27" s="27">
        <v>32.159999999999997</v>
      </c>
      <c r="JV27" s="22"/>
      <c r="JW27" s="27">
        <v>4.42</v>
      </c>
      <c r="JX27" s="28"/>
      <c r="JY27" s="28"/>
      <c r="JZ27" s="23"/>
      <c r="KA27" s="27">
        <v>7</v>
      </c>
      <c r="KB27" s="22"/>
      <c r="KC27" s="27">
        <v>28.24</v>
      </c>
      <c r="KD27" s="22"/>
      <c r="KE27" s="27">
        <v>3.33</v>
      </c>
      <c r="KF27" s="24">
        <f>KE27+KC27+KA27+JW27+JU27</f>
        <v>75.150000000000006</v>
      </c>
      <c r="KH27" s="25" t="s">
        <v>24</v>
      </c>
      <c r="KI27" s="26"/>
      <c r="KJ27" s="27">
        <v>32.67</v>
      </c>
      <c r="KK27" s="22"/>
      <c r="KL27" s="27">
        <v>3.92</v>
      </c>
      <c r="KM27" s="28"/>
      <c r="KN27" s="28"/>
      <c r="KO27" s="23"/>
      <c r="KP27" s="27"/>
      <c r="KQ27" s="22"/>
      <c r="KR27" s="27">
        <v>26</v>
      </c>
      <c r="KS27" s="22"/>
      <c r="KT27" s="27">
        <v>1.92</v>
      </c>
      <c r="KU27" s="24">
        <f>KT27+KR27+KP27+KL27+KJ27</f>
        <v>64.510000000000005</v>
      </c>
      <c r="KW27" s="25" t="s">
        <v>24</v>
      </c>
      <c r="KX27" s="26"/>
      <c r="KY27" s="27">
        <f>HY27+IO27+JE27+JU27+KJ27</f>
        <v>148.32999999999998</v>
      </c>
      <c r="KZ27" s="27">
        <f t="shared" ref="KZ27:LI27" si="167">HZ27+IP27+JF27+JV27+KK27</f>
        <v>0</v>
      </c>
      <c r="LA27" s="27">
        <f t="shared" si="167"/>
        <v>23.68</v>
      </c>
      <c r="LB27" s="27">
        <f t="shared" si="167"/>
        <v>0</v>
      </c>
      <c r="LC27" s="27">
        <f t="shared" si="167"/>
        <v>0</v>
      </c>
      <c r="LD27" s="27">
        <f t="shared" si="167"/>
        <v>0</v>
      </c>
      <c r="LE27" s="27">
        <f>IE27+IU27+JK27+KA27+KP27</f>
        <v>28</v>
      </c>
      <c r="LF27" s="27">
        <f t="shared" si="167"/>
        <v>0</v>
      </c>
      <c r="LG27" s="27">
        <f t="shared" si="167"/>
        <v>137.74</v>
      </c>
      <c r="LH27" s="27">
        <f t="shared" si="167"/>
        <v>0</v>
      </c>
      <c r="LI27" s="27">
        <f t="shared" si="167"/>
        <v>13.01</v>
      </c>
      <c r="LJ27" s="44">
        <f>KY27+LA27+LE27+LG27+LI27</f>
        <v>350.76</v>
      </c>
      <c r="LM27" s="25" t="s">
        <v>24</v>
      </c>
      <c r="LN27" s="26"/>
      <c r="LO27" s="27">
        <f>KY27+HJ27</f>
        <v>386</v>
      </c>
      <c r="LP27" s="27"/>
      <c r="LQ27" s="27">
        <f t="shared" ref="LQ27:LY27" si="168">LA27+HL27</f>
        <v>71.59</v>
      </c>
      <c r="LR27" s="27"/>
      <c r="LS27" s="27"/>
      <c r="LT27" s="27"/>
      <c r="LU27" s="27">
        <f t="shared" si="168"/>
        <v>91</v>
      </c>
      <c r="LV27" s="27"/>
      <c r="LW27" s="27">
        <f t="shared" si="168"/>
        <v>441.25</v>
      </c>
      <c r="LX27" s="27"/>
      <c r="LY27" s="27">
        <f t="shared" si="168"/>
        <v>56.370000000000005</v>
      </c>
      <c r="LZ27" s="44">
        <f>LO27+LQ27+LU27+LW27+LY27</f>
        <v>1046.21</v>
      </c>
      <c r="MB27" s="25" t="s">
        <v>24</v>
      </c>
      <c r="MC27" s="26"/>
      <c r="MD27" s="27">
        <v>12.67</v>
      </c>
      <c r="ME27" s="22"/>
      <c r="MF27" s="27">
        <v>1.92</v>
      </c>
      <c r="MG27" s="28"/>
      <c r="MH27" s="28"/>
      <c r="MI27" s="23"/>
      <c r="MJ27" s="27">
        <v>5.33</v>
      </c>
      <c r="MK27" s="22"/>
      <c r="ML27" s="27">
        <v>28.99</v>
      </c>
      <c r="MM27" s="22"/>
      <c r="MN27" s="27">
        <v>5.83</v>
      </c>
      <c r="MO27" s="24">
        <f>MN27+ML27+MJ27+MF27+MD27</f>
        <v>54.74</v>
      </c>
      <c r="MR27" s="25" t="s">
        <v>24</v>
      </c>
      <c r="MS27" s="26"/>
      <c r="MT27" s="27">
        <v>26</v>
      </c>
      <c r="MU27" s="22"/>
      <c r="MV27" s="27">
        <v>2.92</v>
      </c>
      <c r="MW27" s="28"/>
      <c r="MX27" s="28"/>
      <c r="MY27" s="23"/>
      <c r="MZ27" s="27">
        <v>5</v>
      </c>
      <c r="NA27" s="22"/>
      <c r="NB27" s="27">
        <v>12</v>
      </c>
      <c r="NC27" s="22"/>
      <c r="ND27" s="27">
        <v>3.92</v>
      </c>
      <c r="NE27" s="24">
        <f>ND27+NB27+MZ27+MV27+MT27</f>
        <v>49.84</v>
      </c>
      <c r="NH27" s="25" t="s">
        <v>24</v>
      </c>
      <c r="NI27" s="26"/>
      <c r="NJ27" s="27">
        <v>19</v>
      </c>
      <c r="NK27" s="22"/>
      <c r="NL27" s="27">
        <v>2</v>
      </c>
      <c r="NM27" s="28"/>
      <c r="NN27" s="28"/>
      <c r="NO27" s="23"/>
      <c r="NP27" s="27">
        <v>5.5</v>
      </c>
      <c r="NQ27" s="22"/>
      <c r="NR27" s="27">
        <v>14.33</v>
      </c>
      <c r="NS27" s="22"/>
      <c r="NT27" s="27">
        <v>4.83</v>
      </c>
      <c r="NU27" s="24">
        <f>NT27+NR27+NP27+NL27+NJ27</f>
        <v>45.66</v>
      </c>
      <c r="NX27" s="25" t="s">
        <v>24</v>
      </c>
      <c r="NY27" s="26"/>
      <c r="NZ27" s="27">
        <v>37.08</v>
      </c>
      <c r="OA27" s="22"/>
      <c r="OB27" s="27">
        <v>5</v>
      </c>
      <c r="OC27" s="28"/>
      <c r="OD27" s="28"/>
      <c r="OE27" s="23"/>
      <c r="OF27" s="27">
        <v>2.5</v>
      </c>
      <c r="OG27" s="22"/>
      <c r="OH27" s="27"/>
      <c r="OI27" s="22"/>
      <c r="OJ27" s="27">
        <v>3.92</v>
      </c>
      <c r="OK27" s="24">
        <f>OJ27+OH27+OF27+OB27+NZ27</f>
        <v>48.5</v>
      </c>
      <c r="OM27" s="25" t="s">
        <v>24</v>
      </c>
      <c r="ON27" s="26"/>
      <c r="OO27" s="27">
        <v>18.920000000000002</v>
      </c>
      <c r="OP27" s="22"/>
      <c r="OQ27" s="27">
        <v>4.92</v>
      </c>
      <c r="OR27" s="28"/>
      <c r="OS27" s="28"/>
      <c r="OT27" s="23"/>
      <c r="OU27" s="27">
        <v>4</v>
      </c>
      <c r="OV27" s="22"/>
      <c r="OW27" s="27">
        <v>5</v>
      </c>
      <c r="OX27" s="22"/>
      <c r="OY27" s="27">
        <v>1.92</v>
      </c>
      <c r="OZ27" s="24">
        <f>OY27+OW27+OU27+OQ27+OO27</f>
        <v>34.760000000000005</v>
      </c>
      <c r="PB27" s="25" t="s">
        <v>24</v>
      </c>
      <c r="PC27" s="26"/>
      <c r="PD27" s="27">
        <f>MD27+MT27+NJ27+NZ27+OO27</f>
        <v>113.67</v>
      </c>
      <c r="PE27" s="27">
        <f t="shared" ref="PE27" si="169">ME27+MU27+NK27+OA27+OP27</f>
        <v>0</v>
      </c>
      <c r="PF27" s="27">
        <f t="shared" ref="PF27" si="170">MF27+MV27+NL27+OB27+OQ27</f>
        <v>16.759999999999998</v>
      </c>
      <c r="PG27" s="27">
        <f t="shared" ref="PG27" si="171">MG27+MW27+NM27+OC27+OR27</f>
        <v>0</v>
      </c>
      <c r="PH27" s="27">
        <f t="shared" ref="PH27" si="172">MH27+MX27+NN27+OD27+OS27</f>
        <v>0</v>
      </c>
      <c r="PI27" s="27">
        <f t="shared" ref="PI27" si="173">MI27+MY27+NO27+OE27+OT27</f>
        <v>0</v>
      </c>
      <c r="PJ27" s="27">
        <f>MJ27+MZ27+NP27+OF27+OU27</f>
        <v>22.33</v>
      </c>
      <c r="PK27" s="27">
        <f t="shared" ref="PK27" si="174">MK27+NA27+NQ27+OG27+OV27</f>
        <v>0</v>
      </c>
      <c r="PL27" s="27">
        <f t="shared" ref="PL27" si="175">ML27+NB27+NR27+OH27+OW27</f>
        <v>60.319999999999993</v>
      </c>
      <c r="PM27" s="27">
        <f t="shared" ref="PM27" si="176">MM27+NC27+NS27+OI27+OX27</f>
        <v>0</v>
      </c>
      <c r="PN27" s="27">
        <f t="shared" ref="PN27" si="177">MN27+ND27+NT27+OJ27+OY27</f>
        <v>20.420000000000002</v>
      </c>
      <c r="PO27" s="44">
        <f>PD27+PF27+PJ27+PL27+PN27</f>
        <v>233.5</v>
      </c>
      <c r="PR27" s="25" t="s">
        <v>24</v>
      </c>
      <c r="PS27" s="26"/>
      <c r="PT27" s="27">
        <f>PD27+LO27</f>
        <v>499.67</v>
      </c>
      <c r="PU27" s="27"/>
      <c r="PV27" s="27">
        <f t="shared" ref="PV27" si="178">PF27+LQ27</f>
        <v>88.35</v>
      </c>
      <c r="PW27" s="27"/>
      <c r="PX27" s="27"/>
      <c r="PY27" s="27"/>
      <c r="PZ27" s="27">
        <f t="shared" ref="PZ27" si="179">PJ27+LU27</f>
        <v>113.33</v>
      </c>
      <c r="QA27" s="27"/>
      <c r="QB27" s="27">
        <f t="shared" ref="QB27" si="180">PL27+LW27</f>
        <v>501.57</v>
      </c>
      <c r="QC27" s="27"/>
      <c r="QD27" s="27">
        <f t="shared" ref="QD27" si="181">PN27+LY27</f>
        <v>76.790000000000006</v>
      </c>
      <c r="QE27" s="44">
        <f>PT27+PV27+PZ27+QB27+QD27</f>
        <v>1279.71</v>
      </c>
    </row>
    <row r="28" spans="1:447" x14ac:dyDescent="0.25">
      <c r="O28" s="29" t="s">
        <v>25</v>
      </c>
      <c r="Q28" s="30">
        <f>Q26/Q27</f>
        <v>1.4538933333333333</v>
      </c>
      <c r="S28" s="30">
        <f>S26/S27</f>
        <v>1.8547666666666669</v>
      </c>
      <c r="T28" s="31"/>
      <c r="U28" s="31"/>
      <c r="W28" s="30">
        <f>W26/W27</f>
        <v>0.81081250000000005</v>
      </c>
      <c r="Y28" s="30">
        <f>Y26/Y27</f>
        <v>0.92100363118220263</v>
      </c>
      <c r="AA28" s="30">
        <f>AA26/AA27</f>
        <v>1.334268605645851</v>
      </c>
      <c r="AB28">
        <f>AB26/AB27</f>
        <v>1.0890809523809524</v>
      </c>
      <c r="AF28" s="29" t="s">
        <v>25</v>
      </c>
      <c r="AH28" s="30">
        <f>AH26/AH27</f>
        <v>0.86269182389937116</v>
      </c>
      <c r="AJ28" s="30" t="e">
        <f>AJ26/AJ27</f>
        <v>#DIV/0!</v>
      </c>
      <c r="AK28" s="31"/>
      <c r="AL28" s="31"/>
      <c r="AN28" s="30">
        <f>AN26/AN27</f>
        <v>1.2679743724767423</v>
      </c>
      <c r="AP28" s="30">
        <f>AP26/AP27</f>
        <v>0.76608226950354597</v>
      </c>
      <c r="AR28" s="30">
        <f>AR26/AR27</f>
        <v>0.95486151603498559</v>
      </c>
      <c r="AS28">
        <f>AS26/AS27</f>
        <v>0.96181413422907203</v>
      </c>
      <c r="AV28" s="29" t="s">
        <v>25</v>
      </c>
      <c r="AX28" s="30">
        <f>AX26/AX27</f>
        <v>0.85935319246538033</v>
      </c>
      <c r="AZ28" s="30">
        <f>AZ26/AZ27</f>
        <v>1.5573458333333334</v>
      </c>
      <c r="BA28" s="31"/>
      <c r="BB28" s="31"/>
      <c r="BD28" s="30">
        <f>BD26/BD27</f>
        <v>1.5446980984816234</v>
      </c>
      <c r="BF28" s="30">
        <f>BF26/BF27</f>
        <v>0.79721953734132334</v>
      </c>
      <c r="BH28" s="30">
        <f>BH26/BH27</f>
        <v>1.1128271473424536</v>
      </c>
      <c r="BI28">
        <f>BI26/BI27</f>
        <v>0.97942015689158535</v>
      </c>
      <c r="BL28" s="29" t="s">
        <v>25</v>
      </c>
      <c r="BN28" s="30">
        <f>BN26/BN27</f>
        <v>0.61614875191034124</v>
      </c>
      <c r="BP28" s="30">
        <f>BP26/BP27</f>
        <v>1.2443211167363708</v>
      </c>
      <c r="BQ28" s="31"/>
      <c r="BR28" s="31"/>
      <c r="BT28" s="30">
        <f>BT26/BT27</f>
        <v>1.3322559523809523</v>
      </c>
      <c r="BV28" s="30">
        <f>BV26/BV27</f>
        <v>0.88410998036064969</v>
      </c>
      <c r="BX28" s="30">
        <f>BX26/BX27</f>
        <v>1.049546120058565</v>
      </c>
      <c r="BY28">
        <f>BY26/BY27</f>
        <v>0.87987484548650652</v>
      </c>
      <c r="CB28" s="29" t="s">
        <v>25</v>
      </c>
      <c r="CD28" s="30">
        <f>CD26/CD27</f>
        <v>0.96527052234672761</v>
      </c>
      <c r="CF28" s="30">
        <f>CF26/CF27</f>
        <v>0.41650476190476188</v>
      </c>
      <c r="CG28" s="31"/>
      <c r="CH28" s="31"/>
      <c r="CJ28" s="30">
        <f>CJ26/CJ27</f>
        <v>1.4121031746031747</v>
      </c>
      <c r="CL28" s="30">
        <f>CL26/CL27</f>
        <v>0.70609220636663006</v>
      </c>
      <c r="CN28" s="30">
        <f>CN26/CN27</f>
        <v>1.4963843516483519</v>
      </c>
      <c r="CO28">
        <f>CO26/CO27</f>
        <v>0.91004468777542769</v>
      </c>
      <c r="CQ28" s="29" t="s">
        <v>25</v>
      </c>
      <c r="CS28" s="30">
        <f>CS26/CS27</f>
        <v>1.1580297874714118</v>
      </c>
      <c r="CU28" s="30">
        <f>CU26/CU27</f>
        <v>1.7789655825610535</v>
      </c>
      <c r="CV28" s="31"/>
      <c r="CW28" s="31"/>
      <c r="CY28" s="30">
        <f>CY26/CY27</f>
        <v>1.7003593406593407</v>
      </c>
      <c r="DA28" s="30">
        <f>DA26/DA27</f>
        <v>1.0586045522229315</v>
      </c>
      <c r="DC28" s="30">
        <f>DC26/DC27</f>
        <v>0.5534829187548852</v>
      </c>
      <c r="DD28">
        <f>DD26/DD27</f>
        <v>1.1722397877217716</v>
      </c>
      <c r="DF28" s="29" t="s">
        <v>25</v>
      </c>
      <c r="DH28" s="30">
        <f>DH26/DH27</f>
        <v>0.90185255056018354</v>
      </c>
      <c r="DJ28" s="30">
        <f>DJ26/DJ27</f>
        <v>1.6070687209902013</v>
      </c>
      <c r="DK28" s="31"/>
      <c r="DL28" s="31"/>
      <c r="DN28" s="30">
        <f>DN26/DN27</f>
        <v>1.459090045455016</v>
      </c>
      <c r="DP28" s="30">
        <f>DP26/DP27</f>
        <v>0.8508071740199209</v>
      </c>
      <c r="DR28" s="30">
        <f>DR26/DR27</f>
        <v>1.0179641967146418</v>
      </c>
      <c r="DS28">
        <f>DS26/DS27</f>
        <v>0.98691894308472161</v>
      </c>
      <c r="DU28" s="29" t="s">
        <v>25</v>
      </c>
      <c r="DW28" s="30">
        <f>DW26/DW27</f>
        <v>0.84045584045584043</v>
      </c>
      <c r="DY28" s="30">
        <f>DY26/DY27</f>
        <v>1.1011876190476189</v>
      </c>
      <c r="DZ28" s="31"/>
      <c r="EA28" s="31"/>
      <c r="EC28" s="30">
        <f>EC26/EC27</f>
        <v>1.2273471855760774</v>
      </c>
      <c r="EE28" s="30">
        <f>EE26/EE27</f>
        <v>1.3840211640211639</v>
      </c>
      <c r="EG28" s="30">
        <f>EG26/EG27</f>
        <v>0.89047619047619053</v>
      </c>
      <c r="EH28">
        <f>EH26/EH27</f>
        <v>1.1612170071796788</v>
      </c>
      <c r="EJ28" s="29" t="s">
        <v>25</v>
      </c>
      <c r="EL28" s="30">
        <f>EL26/EL27</f>
        <v>1.4267584156639628</v>
      </c>
      <c r="EN28" s="30">
        <f>EN26/EN27</f>
        <v>1.2848779854620975</v>
      </c>
      <c r="EO28" s="31"/>
      <c r="EP28" s="31"/>
      <c r="ER28" s="30">
        <f>ER26/ER27</f>
        <v>1.0347729789590252</v>
      </c>
      <c r="ET28" s="30">
        <f>ET26/ET27</f>
        <v>1.3314858723572418</v>
      </c>
      <c r="EV28" s="30">
        <f>EV26/EV27</f>
        <v>0.8571428571428571</v>
      </c>
      <c r="EW28">
        <f>EW26/EW27</f>
        <v>1.3127370472957609</v>
      </c>
      <c r="EY28" s="29" t="s">
        <v>25</v>
      </c>
      <c r="FA28" s="30">
        <f>FA26/FA27</f>
        <v>1.2399987404408457</v>
      </c>
      <c r="FC28" s="30">
        <f>FC26/FC27</f>
        <v>1.2142431372549023</v>
      </c>
      <c r="FD28" s="31"/>
      <c r="FE28" s="31"/>
      <c r="FG28" s="30">
        <f>FG26/FG27</f>
        <v>1.0274095117845117</v>
      </c>
      <c r="FI28" s="30">
        <f>FI26/FI27</f>
        <v>1.6231309490434807</v>
      </c>
      <c r="FK28" s="30">
        <f>FK26/FK27</f>
        <v>1.0383187159843312</v>
      </c>
      <c r="FL28">
        <f>FL26/FL27</f>
        <v>1.4256512309189555</v>
      </c>
      <c r="FN28" s="29" t="s">
        <v>25</v>
      </c>
      <c r="FP28" s="30">
        <f>FP26/FP27</f>
        <v>1.5000688788335845</v>
      </c>
      <c r="FR28" s="30">
        <f>FR26/FR27</f>
        <v>1.2726481481481482</v>
      </c>
      <c r="FS28" s="31"/>
      <c r="FT28" s="31"/>
      <c r="FV28" s="30">
        <f>FV26/FV27</f>
        <v>1.1101399999999999</v>
      </c>
      <c r="FX28" s="30">
        <f>FX26/FX27</f>
        <v>1.2509683299156982</v>
      </c>
      <c r="FZ28" s="30">
        <f>FZ26/FZ27</f>
        <v>1.1010297829379103</v>
      </c>
      <c r="GA28">
        <f>GA26/GA27</f>
        <v>1.3076727684311755</v>
      </c>
      <c r="GC28" s="29" t="s">
        <v>25</v>
      </c>
      <c r="GE28" s="30">
        <f>GE26/GE27</f>
        <v>1.9503469567469569</v>
      </c>
      <c r="GG28" s="30">
        <f>GG26/GG27</f>
        <v>1.2538082241630275</v>
      </c>
      <c r="GH28" s="31"/>
      <c r="GI28" s="31"/>
      <c r="GK28" s="30">
        <f>GK26/GK27</f>
        <v>0.90999999999999992</v>
      </c>
      <c r="GM28" s="30">
        <f>GM26/GM27</f>
        <v>0.96571508771929815</v>
      </c>
      <c r="GO28" s="30">
        <f>GO26/GO27</f>
        <v>1.4313894907908993</v>
      </c>
      <c r="GP28">
        <f>GP26/GP27</f>
        <v>1.3466507081510124</v>
      </c>
      <c r="GR28" s="29" t="s">
        <v>25</v>
      </c>
      <c r="GT28" s="30">
        <f>GT26/GT27</f>
        <v>1.3865011337657076</v>
      </c>
      <c r="GU28" s="30"/>
      <c r="GV28" s="30">
        <f>GV26/GV27</f>
        <v>1.2343941236068894</v>
      </c>
      <c r="GW28" s="30"/>
      <c r="GX28" s="30"/>
      <c r="GY28" s="30"/>
      <c r="GZ28" s="30">
        <f t="shared" ref="GZ28:HE28" si="182">GZ26/GZ27</f>
        <v>1.0865151693505353</v>
      </c>
      <c r="HA28" s="30"/>
      <c r="HB28" s="30">
        <f t="shared" si="182"/>
        <v>1.3394039811079028</v>
      </c>
      <c r="HC28" s="30"/>
      <c r="HD28" s="30">
        <f t="shared" si="182"/>
        <v>1.307262946524764</v>
      </c>
      <c r="HE28" s="30">
        <f t="shared" si="182"/>
        <v>1.3170520079491774</v>
      </c>
      <c r="HH28" s="29" t="s">
        <v>25</v>
      </c>
      <c r="HJ28" s="30">
        <f>HJ26/HJ27</f>
        <v>1.0933313338648467</v>
      </c>
      <c r="HK28" s="30"/>
      <c r="HL28" s="30">
        <f>HL26/HL27</f>
        <v>1.4359033554979077</v>
      </c>
      <c r="HM28" s="30"/>
      <c r="HN28" s="30"/>
      <c r="HO28" s="30"/>
      <c r="HP28" s="30">
        <f t="shared" ref="HP28" si="183">HP26/HP27</f>
        <v>1.2590824766943816</v>
      </c>
      <c r="HQ28" s="30"/>
      <c r="HR28" s="30">
        <f t="shared" ref="HR28" si="184">HR26/HR27</f>
        <v>1.0985348956886962</v>
      </c>
      <c r="HS28" s="30"/>
      <c r="HT28" s="30">
        <f t="shared" ref="HT28" si="185">HT26/HT27</f>
        <v>1.1208860454308034</v>
      </c>
      <c r="HU28" s="30">
        <f t="shared" ref="HU28" si="186">HU26/HU27</f>
        <v>1.1359354792345455</v>
      </c>
      <c r="HW28" s="29" t="s">
        <v>25</v>
      </c>
      <c r="HY28" s="30">
        <f>HY26/HY27</f>
        <v>1.0165388034188034</v>
      </c>
      <c r="IA28" s="30">
        <f>IA26/IA27</f>
        <v>1.5279478260869566</v>
      </c>
      <c r="IB28" s="31"/>
      <c r="IC28" s="31"/>
      <c r="IE28" s="30">
        <f>IE26/IE27</f>
        <v>1.2847673469387755</v>
      </c>
      <c r="IG28" s="30">
        <f>IG26/IG27</f>
        <v>0.97443537414965975</v>
      </c>
      <c r="II28" s="30">
        <f>II26/II27</f>
        <v>1.6530952380952384</v>
      </c>
      <c r="IJ28">
        <f>IJ26/IJ27</f>
        <v>1.0864265670921174</v>
      </c>
      <c r="IM28" s="29" t="s">
        <v>25</v>
      </c>
      <c r="IO28" s="30">
        <f>IO26/IO27</f>
        <v>0.67268964218455751</v>
      </c>
      <c r="IQ28" s="30">
        <f>IQ26/IQ27</f>
        <v>1.6459022038567492</v>
      </c>
      <c r="IR28" s="31"/>
      <c r="IS28" s="31"/>
      <c r="IU28" s="30">
        <f>IU26/IU27</f>
        <v>1.4176666666666666</v>
      </c>
      <c r="IW28" s="30">
        <f>IW26/IW27</f>
        <v>1.0848706349206347</v>
      </c>
      <c r="IY28" s="30">
        <f>IY26/IY27</f>
        <v>1.6210567514677103</v>
      </c>
      <c r="IZ28">
        <f>IZ26/IZ27</f>
        <v>1.0045879862546527</v>
      </c>
      <c r="JC28" s="29" t="s">
        <v>25</v>
      </c>
      <c r="JE28" s="30">
        <f>JE26/JE27</f>
        <v>1.0176547803617573</v>
      </c>
      <c r="JG28" s="30">
        <f>JG26/JG27</f>
        <v>1.1235789473684212</v>
      </c>
      <c r="JH28" s="31"/>
      <c r="JI28" s="31"/>
      <c r="JK28" s="30">
        <f>JK26/JK27</f>
        <v>1.2583272321428571</v>
      </c>
      <c r="JM28" s="30">
        <f>JM26/JM27</f>
        <v>0.79351149425287359</v>
      </c>
      <c r="JO28" s="30">
        <f>JO26/JO27</f>
        <v>1.8240117416829746</v>
      </c>
      <c r="JP28">
        <f>JP26/JP27</f>
        <v>0.99170535369454815</v>
      </c>
      <c r="JS28" s="29" t="s">
        <v>25</v>
      </c>
      <c r="JU28" s="30">
        <f>JU26/JU27</f>
        <v>0.5683526810392483</v>
      </c>
      <c r="JW28" s="30">
        <f>JW26/JW27</f>
        <v>1.3974714501185093</v>
      </c>
      <c r="JX28" s="31"/>
      <c r="JY28" s="31"/>
      <c r="KA28" s="30">
        <f>KA26/KA27</f>
        <v>1.244547619047619</v>
      </c>
      <c r="KC28" s="30">
        <f>KC26/KC27</f>
        <v>0.79143008903278034</v>
      </c>
      <c r="KE28" s="30">
        <f>KE26/KE27</f>
        <v>1.579279939279939</v>
      </c>
      <c r="KF28">
        <f>KF26/KF27</f>
        <v>0.80872744214460779</v>
      </c>
      <c r="KH28" s="29" t="s">
        <v>25</v>
      </c>
      <c r="KJ28" s="30">
        <f>KJ26/KJ27</f>
        <v>0.82102234465870827</v>
      </c>
      <c r="KL28" s="30">
        <f>KL26/KL27</f>
        <v>1.4176424319727892</v>
      </c>
      <c r="KM28" s="31"/>
      <c r="KN28" s="31"/>
      <c r="KP28" s="30" t="e">
        <f>KP26/KP27</f>
        <v>#DIV/0!</v>
      </c>
      <c r="KR28" s="30">
        <f>KR26/KR27</f>
        <v>0.80111538461538467</v>
      </c>
      <c r="KT28" s="30">
        <f>KT26/KT27</f>
        <v>0.94047619047619047</v>
      </c>
      <c r="KU28">
        <f>KU26/KU27</f>
        <v>0.85280844239726572</v>
      </c>
      <c r="KW28" s="29" t="s">
        <v>25</v>
      </c>
      <c r="KY28" s="30">
        <f>KY26/KY27</f>
        <v>0.80807965722076158</v>
      </c>
      <c r="KZ28" s="30"/>
      <c r="LA28" s="30">
        <f>LA26/LA27</f>
        <v>1.4283297639157015</v>
      </c>
      <c r="LB28" s="30"/>
      <c r="LC28" s="30"/>
      <c r="LD28" s="30"/>
      <c r="LE28" s="30">
        <f>LE26/LE27</f>
        <v>1.2956365221088437</v>
      </c>
      <c r="LF28" s="30"/>
      <c r="LG28" s="30">
        <f t="shared" ref="LG28" si="187">LG26/LG27</f>
        <v>0.89015975578557238</v>
      </c>
      <c r="LH28" s="30"/>
      <c r="LI28" s="30">
        <f t="shared" ref="LI28" si="188">LI26/LI27</f>
        <v>1.5602044074296189</v>
      </c>
      <c r="LJ28" s="30">
        <f>LJ26/LJ27</f>
        <v>0.9490021413122679</v>
      </c>
      <c r="LM28" s="29" t="s">
        <v>25</v>
      </c>
      <c r="LO28" s="30">
        <f>LO26/LO27</f>
        <v>0.98371635667153801</v>
      </c>
      <c r="LP28" s="30"/>
      <c r="LQ28" s="30">
        <f>LQ26/LQ27</f>
        <v>1.4338258286273022</v>
      </c>
      <c r="LR28" s="30"/>
      <c r="LS28" s="30"/>
      <c r="LT28" s="30"/>
      <c r="LU28" s="30">
        <f t="shared" ref="LU28" si="189">LU26/LU27</f>
        <v>1.2703298752834469</v>
      </c>
      <c r="LV28" s="30"/>
      <c r="LW28" s="30">
        <f t="shared" ref="LW28" si="190">LW26/LW27</f>
        <v>1.0334887953595038</v>
      </c>
      <c r="LX28" s="30"/>
      <c r="LY28" s="30">
        <f t="shared" ref="LY28:LZ28" si="191">LY26/LY27</f>
        <v>1.2222791958584174</v>
      </c>
      <c r="LZ28" s="30">
        <f t="shared" si="191"/>
        <v>1.0732921044726735</v>
      </c>
      <c r="MB28" s="29" t="s">
        <v>25</v>
      </c>
      <c r="MD28" s="30">
        <f>MD26/MD27</f>
        <v>1.228357449793914</v>
      </c>
      <c r="MF28" s="30">
        <f>MF26/MF27</f>
        <v>1.8249045138888891</v>
      </c>
      <c r="MG28" s="31"/>
      <c r="MH28" s="31"/>
      <c r="MJ28" s="30">
        <f>MJ26/MJ27</f>
        <v>1.776211322552786</v>
      </c>
      <c r="ML28" s="30">
        <f>ML26/ML27</f>
        <v>1.405202943543751</v>
      </c>
      <c r="MN28" s="30">
        <f>MN26/MN27</f>
        <v>1.2212798522232484</v>
      </c>
      <c r="MO28">
        <f>MO26/MO27</f>
        <v>1.3955280741058966</v>
      </c>
      <c r="MR28" s="29" t="s">
        <v>25</v>
      </c>
      <c r="MT28" s="30">
        <f>MT26/MT27</f>
        <v>0.83370328731097976</v>
      </c>
      <c r="MV28" s="30">
        <f>MV26/MV27</f>
        <v>2.3697089041095891</v>
      </c>
      <c r="MW28" s="31"/>
      <c r="MX28" s="31"/>
      <c r="MZ28" s="30">
        <f>MZ26/MZ27</f>
        <v>0.99730000000000008</v>
      </c>
      <c r="NB28" s="30">
        <f>NB26/NB27</f>
        <v>1.1078541666666666</v>
      </c>
      <c r="ND28" s="30">
        <f>ND26/ND27</f>
        <v>1.1219320475442924</v>
      </c>
      <c r="NE28">
        <f>NE26/NE27</f>
        <v>1.028783288452229</v>
      </c>
      <c r="NH28" s="29" t="s">
        <v>25</v>
      </c>
      <c r="NJ28" s="30">
        <f>NJ26/NJ27</f>
        <v>0.75511767881241565</v>
      </c>
      <c r="NL28" s="30">
        <f>NL26/NL27</f>
        <v>1.3929333333333334</v>
      </c>
      <c r="NM28" s="31"/>
      <c r="NN28" s="31"/>
      <c r="NP28" s="30">
        <f>NP26/NP27</f>
        <v>1.0509974747474748</v>
      </c>
      <c r="NR28" s="30">
        <f>NR26/NR27</f>
        <v>1.0945045359385903</v>
      </c>
      <c r="NT28" s="30">
        <f>NT26/NT27</f>
        <v>0.93030100334448163</v>
      </c>
      <c r="NU28">
        <f>NU26/NU27</f>
        <v>0.94374052828224986</v>
      </c>
      <c r="NX28" s="29" t="s">
        <v>25</v>
      </c>
      <c r="NZ28" s="30">
        <f>NZ26/NZ27</f>
        <v>0.61074405996736092</v>
      </c>
      <c r="OB28" s="30">
        <f>OB26/OB27</f>
        <v>0.90860238095238088</v>
      </c>
      <c r="OC28" s="31"/>
      <c r="OD28" s="31"/>
      <c r="OF28" s="30">
        <f>OF26/OF27</f>
        <v>1.0077</v>
      </c>
      <c r="OH28" s="30" t="e">
        <f>OH26/OH27</f>
        <v>#DIV/0!</v>
      </c>
      <c r="OJ28" s="30">
        <f>OJ26/OJ27</f>
        <v>0.78749102937878468</v>
      </c>
      <c r="OK28">
        <f>OK26/OK27</f>
        <v>0.67619827801064913</v>
      </c>
      <c r="OM28" s="29" t="s">
        <v>25</v>
      </c>
      <c r="OO28" s="30">
        <f>OO26/OO27</f>
        <v>0.58978388536528059</v>
      </c>
      <c r="OQ28" s="30">
        <f>OQ26/OQ27</f>
        <v>0.54537262872628733</v>
      </c>
      <c r="OR28" s="31"/>
      <c r="OS28" s="31"/>
      <c r="OU28" s="30">
        <f>OU26/OU27</f>
        <v>1.1954</v>
      </c>
      <c r="OW28" s="30">
        <f>OW26/OW27</f>
        <v>0.97623333333333329</v>
      </c>
      <c r="OY28" s="30">
        <f>OY26/OY27</f>
        <v>1.3224702380952382</v>
      </c>
      <c r="OZ28">
        <f>OZ26/OZ27</f>
        <v>0.74924781266553397</v>
      </c>
      <c r="PB28" s="29" t="s">
        <v>25</v>
      </c>
      <c r="PD28" s="30">
        <f>PD26/PD27</f>
        <v>0.75122645474717253</v>
      </c>
      <c r="PE28" s="30"/>
      <c r="PF28" s="30">
        <f>PF26/PF27</f>
        <v>1.2193006307534953</v>
      </c>
      <c r="PG28" s="30"/>
      <c r="PH28" s="30"/>
      <c r="PI28" s="30"/>
      <c r="PJ28" s="30">
        <f>PJ26/PJ27</f>
        <v>1.233096393207231</v>
      </c>
      <c r="PK28" s="30"/>
      <c r="PL28" s="30">
        <f t="shared" ref="PL28" si="192">PL26/PL27</f>
        <v>1.236679376657825</v>
      </c>
      <c r="PM28" s="30"/>
      <c r="PN28" s="30">
        <f t="shared" ref="PN28" si="193">PN26/PN27</f>
        <v>1.059622757262326</v>
      </c>
      <c r="PO28" s="30">
        <f>PO26/PO27</f>
        <v>0.98328235051886004</v>
      </c>
      <c r="PR28" s="29" t="s">
        <v>25</v>
      </c>
      <c r="PT28" s="30">
        <f>PT26/PT27</f>
        <v>0.9308271955216938</v>
      </c>
      <c r="PU28" s="30"/>
      <c r="PV28" s="30">
        <f>PV26/PV27</f>
        <v>1.4228636443258684</v>
      </c>
      <c r="PW28" s="30"/>
      <c r="PX28" s="30"/>
      <c r="PY28" s="30"/>
      <c r="PZ28" s="30">
        <f t="shared" ref="PZ28" si="194">PZ26/PZ27</f>
        <v>1.2629935684382874</v>
      </c>
      <c r="QA28" s="30"/>
      <c r="QB28" s="30">
        <f t="shared" ref="QB28" si="195">QB26/QB27</f>
        <v>1.0579249774754891</v>
      </c>
      <c r="QC28" s="30"/>
      <c r="QD28" s="30">
        <f t="shared" ref="QD28:QE28" si="196">QD26/QD27</f>
        <v>1.1790255889287107</v>
      </c>
      <c r="QE28" s="30">
        <f t="shared" si="196"/>
        <v>1.0589213921902956</v>
      </c>
    </row>
    <row r="29" spans="1:447" x14ac:dyDescent="0.25">
      <c r="O29" s="32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F29" s="32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V29" s="32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L29" s="32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CB29" s="32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Q29" s="32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F29" s="32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U29" s="32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J29" s="32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Y29" s="32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N29" s="32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C29" s="32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R29" s="32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H29" s="32"/>
      <c r="HJ29" s="33"/>
      <c r="HK29" s="33"/>
      <c r="HL29" s="33"/>
      <c r="HM29" s="33"/>
      <c r="HN29" s="33"/>
      <c r="HO29" s="33"/>
      <c r="HP29" s="33"/>
      <c r="HQ29" s="33"/>
      <c r="HR29" s="33"/>
      <c r="HS29" s="33"/>
      <c r="HT29" s="33"/>
      <c r="HW29" s="32"/>
      <c r="HY29" s="33"/>
      <c r="HZ29" s="33"/>
      <c r="IA29" s="33"/>
      <c r="IB29" s="33"/>
      <c r="IC29" s="33"/>
      <c r="ID29" s="33"/>
      <c r="IE29" s="33"/>
      <c r="IF29" s="33"/>
      <c r="IG29" s="33"/>
      <c r="IH29" s="33"/>
      <c r="II29" s="33"/>
      <c r="IM29" s="32"/>
      <c r="IO29" s="33"/>
      <c r="IP29" s="33"/>
      <c r="IQ29" s="33"/>
      <c r="IR29" s="33"/>
      <c r="IS29" s="33"/>
      <c r="IT29" s="33"/>
      <c r="IU29" s="33"/>
      <c r="IV29" s="33"/>
      <c r="IW29" s="33"/>
      <c r="IX29" s="33"/>
      <c r="IY29" s="33"/>
      <c r="JC29" s="32"/>
      <c r="JE29" s="33"/>
      <c r="JF29" s="33"/>
      <c r="JG29" s="33"/>
      <c r="JH29" s="33"/>
      <c r="JI29" s="33"/>
      <c r="JJ29" s="33"/>
      <c r="JK29" s="33"/>
      <c r="JL29" s="33"/>
      <c r="JM29" s="33"/>
      <c r="JN29" s="33"/>
      <c r="JO29" s="33"/>
      <c r="JS29" s="32"/>
      <c r="JU29" s="33"/>
      <c r="JV29" s="33"/>
      <c r="JW29" s="33"/>
      <c r="JX29" s="33"/>
      <c r="JY29" s="33"/>
      <c r="JZ29" s="33"/>
      <c r="KA29" s="33"/>
      <c r="KB29" s="33"/>
      <c r="KC29" s="33"/>
      <c r="KD29" s="33"/>
      <c r="KE29" s="33"/>
      <c r="KH29" s="32"/>
      <c r="KJ29" s="33"/>
      <c r="KK29" s="33"/>
      <c r="KL29" s="33"/>
      <c r="KM29" s="33"/>
      <c r="KN29" s="33"/>
      <c r="KO29" s="33"/>
      <c r="KP29" s="33"/>
      <c r="KQ29" s="33"/>
      <c r="KR29" s="33"/>
      <c r="KS29" s="33"/>
      <c r="KT29" s="33"/>
      <c r="KW29" s="32"/>
      <c r="KY29" s="33"/>
      <c r="KZ29" s="33"/>
      <c r="LA29" s="33"/>
      <c r="LB29" s="33"/>
      <c r="LC29" s="33"/>
      <c r="LD29" s="33"/>
      <c r="LE29" s="33"/>
      <c r="LF29" s="33"/>
      <c r="LG29" s="33"/>
      <c r="LH29" s="33"/>
      <c r="LI29" s="33"/>
      <c r="LM29" s="32"/>
      <c r="LO29" s="33"/>
      <c r="LP29" s="33"/>
      <c r="LQ29" s="33"/>
      <c r="LR29" s="33"/>
      <c r="LS29" s="33"/>
      <c r="LT29" s="33"/>
      <c r="LU29" s="33"/>
      <c r="LV29" s="33"/>
      <c r="LW29" s="33"/>
      <c r="LX29" s="33"/>
      <c r="LY29" s="33"/>
      <c r="MB29" s="32"/>
      <c r="MD29" s="33"/>
      <c r="ME29" s="33"/>
      <c r="MF29" s="33"/>
      <c r="MG29" s="33"/>
      <c r="MH29" s="33"/>
      <c r="MI29" s="33"/>
      <c r="MJ29" s="33"/>
      <c r="MK29" s="33"/>
      <c r="ML29" s="33"/>
      <c r="MM29" s="33"/>
      <c r="MN29" s="33"/>
      <c r="MR29" s="32"/>
      <c r="MT29" s="33"/>
      <c r="MU29" s="33"/>
      <c r="MV29" s="33"/>
      <c r="MW29" s="33"/>
      <c r="MX29" s="33"/>
      <c r="MY29" s="33"/>
      <c r="MZ29" s="33"/>
      <c r="NA29" s="33"/>
      <c r="NB29" s="33"/>
      <c r="NC29" s="33"/>
      <c r="ND29" s="33"/>
      <c r="NH29" s="32"/>
      <c r="NJ29" s="33"/>
      <c r="NK29" s="33"/>
      <c r="NL29" s="33"/>
      <c r="NM29" s="33"/>
      <c r="NN29" s="33"/>
      <c r="NO29" s="33"/>
      <c r="NP29" s="33"/>
      <c r="NQ29" s="33"/>
      <c r="NR29" s="33"/>
      <c r="NS29" s="33"/>
      <c r="NT29" s="33"/>
      <c r="NX29" s="32"/>
      <c r="NZ29" s="33"/>
      <c r="OA29" s="33"/>
      <c r="OB29" s="33"/>
      <c r="OC29" s="33"/>
      <c r="OD29" s="33"/>
      <c r="OE29" s="33"/>
      <c r="OF29" s="33"/>
      <c r="OG29" s="33"/>
      <c r="OH29" s="33"/>
      <c r="OI29" s="33"/>
      <c r="OJ29" s="33"/>
      <c r="OM29" s="32"/>
      <c r="OO29" s="33"/>
      <c r="OP29" s="33"/>
      <c r="OQ29" s="33"/>
      <c r="OR29" s="33"/>
      <c r="OS29" s="33"/>
      <c r="OT29" s="33"/>
      <c r="OU29" s="33"/>
      <c r="OV29" s="33"/>
      <c r="OW29" s="33"/>
      <c r="OX29" s="33"/>
      <c r="OY29" s="33"/>
      <c r="PB29" s="32"/>
      <c r="PD29" s="33"/>
      <c r="PE29" s="33"/>
      <c r="PF29" s="33"/>
      <c r="PG29" s="33"/>
      <c r="PH29" s="33"/>
      <c r="PI29" s="33"/>
      <c r="PJ29" s="33"/>
      <c r="PK29" s="33"/>
      <c r="PL29" s="33"/>
      <c r="PM29" s="33"/>
      <c r="PN29" s="33"/>
      <c r="PR29" s="32"/>
      <c r="PT29" s="33"/>
      <c r="PU29" s="33"/>
      <c r="PV29" s="33"/>
      <c r="PW29" s="33"/>
      <c r="PX29" s="33"/>
      <c r="PY29" s="33"/>
      <c r="PZ29" s="33"/>
      <c r="QA29" s="33"/>
      <c r="QB29" s="33"/>
      <c r="QC29" s="33"/>
      <c r="QD29" s="33"/>
    </row>
    <row r="30" spans="1:447" x14ac:dyDescent="0.25">
      <c r="O30" s="25" t="s">
        <v>26</v>
      </c>
      <c r="P30" s="34" t="e">
        <f>AB27/$O$16</f>
        <v>#VALUE!</v>
      </c>
      <c r="V30" s="26"/>
      <c r="W30" s="35"/>
      <c r="X30" s="36"/>
      <c r="AF30" s="25" t="s">
        <v>26</v>
      </c>
      <c r="AG30" s="34">
        <f>AS27/$B$16</f>
        <v>127.16080402010051</v>
      </c>
      <c r="AM30" s="26"/>
      <c r="AN30" s="35"/>
      <c r="AO30" s="36"/>
      <c r="AV30" s="25" t="s">
        <v>26</v>
      </c>
      <c r="AW30" s="34">
        <f>BI27/$B$16</f>
        <v>136.65829145728642</v>
      </c>
      <c r="BC30" s="26"/>
      <c r="BD30" s="35"/>
      <c r="BE30" s="36"/>
      <c r="BL30" s="25" t="s">
        <v>26</v>
      </c>
      <c r="BM30" s="34">
        <f>BY27/$B$16</f>
        <v>136.46834170854271</v>
      </c>
      <c r="BS30" s="26"/>
      <c r="BT30" s="35"/>
      <c r="BU30" s="36"/>
      <c r="CB30" s="25" t="s">
        <v>26</v>
      </c>
      <c r="CC30" s="34">
        <f>CO27/$B$16</f>
        <v>166.01608040201006</v>
      </c>
      <c r="CI30" s="26"/>
      <c r="CJ30" s="35"/>
      <c r="CK30" s="36"/>
      <c r="CQ30" s="25" t="s">
        <v>26</v>
      </c>
      <c r="CR30" s="34">
        <f>DD27/$B$16</f>
        <v>170.44824120603013</v>
      </c>
      <c r="CX30" s="26"/>
      <c r="CY30" s="35"/>
      <c r="CZ30" s="36"/>
      <c r="DF30" s="25" t="s">
        <v>26</v>
      </c>
      <c r="DG30" s="34">
        <f>DS27/$B$16</f>
        <v>736.75175879397</v>
      </c>
      <c r="DM30" s="26"/>
      <c r="DN30" s="35"/>
      <c r="DO30" s="36"/>
      <c r="DU30" s="25" t="s">
        <v>26</v>
      </c>
      <c r="DV30" s="34">
        <f>EH27/$B$16</f>
        <v>139.65527638190954</v>
      </c>
      <c r="EB30" s="26"/>
      <c r="EC30" s="35"/>
      <c r="ED30" s="36"/>
      <c r="EJ30" s="25" t="s">
        <v>26</v>
      </c>
      <c r="EK30" s="34">
        <f>EW27/$B$16</f>
        <v>141.09045226130655</v>
      </c>
      <c r="EQ30" s="26"/>
      <c r="ER30" s="35"/>
      <c r="ES30" s="36"/>
      <c r="EY30" s="25" t="s">
        <v>26</v>
      </c>
      <c r="EZ30" s="34">
        <f>FL27/$B$16</f>
        <v>127.70954773869349</v>
      </c>
      <c r="FF30" s="26"/>
      <c r="FG30" s="35"/>
      <c r="FH30" s="36"/>
      <c r="FN30" s="25" t="s">
        <v>26</v>
      </c>
      <c r="FO30" s="34">
        <f>GA27/$B$16</f>
        <v>119.2462311557789</v>
      </c>
      <c r="FU30" s="26"/>
      <c r="FV30" s="35"/>
      <c r="FW30" s="36"/>
      <c r="GC30" s="25" t="s">
        <v>26</v>
      </c>
      <c r="GD30" s="34">
        <f>GP27/$B$16</f>
        <v>104.13467336683416</v>
      </c>
      <c r="GJ30" s="26"/>
      <c r="GK30" s="35"/>
      <c r="GL30" s="36"/>
      <c r="GR30" s="25" t="s">
        <v>26</v>
      </c>
      <c r="GS30" s="34">
        <f>HE27/$B$16</f>
        <v>631.83618090452273</v>
      </c>
      <c r="GY30" s="26"/>
      <c r="GZ30" s="35"/>
      <c r="HA30" s="36"/>
      <c r="HH30" s="25" t="s">
        <v>26</v>
      </c>
      <c r="HI30" s="34">
        <f>HU27/$B$16</f>
        <v>1467.78391959799</v>
      </c>
      <c r="HO30" s="26"/>
      <c r="HP30" s="35"/>
      <c r="HQ30" s="36"/>
      <c r="HW30" s="25" t="s">
        <v>26</v>
      </c>
      <c r="HX30" s="34">
        <f>IJ27/$B$16</f>
        <v>151.26331658291457</v>
      </c>
      <c r="ID30" s="26"/>
      <c r="IE30" s="35"/>
      <c r="IF30" s="36"/>
      <c r="IM30" s="25" t="s">
        <v>26</v>
      </c>
      <c r="IN30" s="34">
        <f>IZ27/$B$16</f>
        <v>154.61909547738696</v>
      </c>
      <c r="IT30" s="26"/>
      <c r="IU30" s="35"/>
      <c r="IV30" s="36"/>
      <c r="JC30" s="25" t="s">
        <v>26</v>
      </c>
      <c r="JD30" s="34">
        <f>JP27/$B$16</f>
        <v>139.65527638190954</v>
      </c>
      <c r="JJ30" s="26"/>
      <c r="JK30" s="35"/>
      <c r="JL30" s="36"/>
      <c r="JS30" s="25" t="s">
        <v>26</v>
      </c>
      <c r="JT30" s="34">
        <f>KF27/$B$16</f>
        <v>158.60804020100505</v>
      </c>
      <c r="JZ30" s="26"/>
      <c r="KA30" s="35"/>
      <c r="KB30" s="36"/>
      <c r="KH30" s="25" t="s">
        <v>26</v>
      </c>
      <c r="KI30" s="34">
        <f>KU27/$B$16</f>
        <v>136.15175879396986</v>
      </c>
      <c r="KO30" s="26"/>
      <c r="KP30" s="35"/>
      <c r="KQ30" s="36"/>
      <c r="KW30" s="25" t="s">
        <v>26</v>
      </c>
      <c r="KX30" s="34">
        <f>LJ27/$B$16</f>
        <v>740.29748743718596</v>
      </c>
      <c r="LD30" s="26"/>
      <c r="LE30" s="35"/>
      <c r="LF30" s="36"/>
      <c r="LM30" s="25" t="s">
        <v>26</v>
      </c>
      <c r="LN30" s="34">
        <f>LZ27/$B$16</f>
        <v>2208.0814070351762</v>
      </c>
      <c r="LT30" s="26"/>
      <c r="LU30" s="35"/>
      <c r="LV30" s="36"/>
      <c r="MB30" s="25" t="s">
        <v>26</v>
      </c>
      <c r="MC30" s="34">
        <f>MO27/$B$16</f>
        <v>115.53165829145729</v>
      </c>
      <c r="MI30" s="26"/>
      <c r="MJ30" s="35"/>
      <c r="MK30" s="36"/>
      <c r="MR30" s="25" t="s">
        <v>26</v>
      </c>
      <c r="MS30" s="34">
        <f>NE27/$B$16</f>
        <v>105.18994974874373</v>
      </c>
      <c r="MY30" s="26"/>
      <c r="MZ30" s="35"/>
      <c r="NA30" s="36"/>
      <c r="NH30" s="25" t="s">
        <v>26</v>
      </c>
      <c r="NI30" s="34">
        <f>NU27/$B$16</f>
        <v>96.367839195979897</v>
      </c>
      <c r="NO30" s="26"/>
      <c r="NP30" s="35"/>
      <c r="NQ30" s="36"/>
      <c r="NX30" s="25" t="s">
        <v>26</v>
      </c>
      <c r="NY30" s="34">
        <f>OK27/$B$16</f>
        <v>102.36180904522614</v>
      </c>
      <c r="OE30" s="26"/>
      <c r="OF30" s="35"/>
      <c r="OG30" s="36"/>
      <c r="OM30" s="25" t="s">
        <v>26</v>
      </c>
      <c r="ON30" s="34">
        <f>OZ27/$B$16</f>
        <v>73.362814070351774</v>
      </c>
      <c r="OT30" s="26"/>
      <c r="OU30" s="35"/>
      <c r="OV30" s="36"/>
      <c r="PB30" s="25" t="s">
        <v>26</v>
      </c>
      <c r="PC30" s="34">
        <f>PO27/$B$16</f>
        <v>492.8140703517588</v>
      </c>
      <c r="PI30" s="26"/>
      <c r="PJ30" s="35"/>
      <c r="PK30" s="36"/>
      <c r="PR30" s="25" t="s">
        <v>26</v>
      </c>
      <c r="PS30" s="34">
        <f>QE27/$B$16</f>
        <v>2700.895477386935</v>
      </c>
      <c r="PY30" s="26"/>
      <c r="PZ30" s="35"/>
      <c r="QA30" s="36"/>
    </row>
    <row r="31" spans="1:447" x14ac:dyDescent="0.25">
      <c r="O31" s="25"/>
      <c r="P31" s="37">
        <f>AB28-1</f>
        <v>8.9080952380952372E-2</v>
      </c>
      <c r="V31" s="35"/>
      <c r="W31" s="35"/>
      <c r="X31" s="36"/>
      <c r="AF31" s="25"/>
      <c r="AG31" s="37">
        <f>AS28-1</f>
        <v>-3.8185865770927974E-2</v>
      </c>
      <c r="AM31" s="35"/>
      <c r="AN31" s="35"/>
      <c r="AO31" s="36"/>
      <c r="AV31" s="25"/>
      <c r="AW31" s="37">
        <f>BI28-1</f>
        <v>-2.0579843108414653E-2</v>
      </c>
      <c r="BC31" s="35"/>
      <c r="BD31" s="35"/>
      <c r="BE31" s="36"/>
      <c r="BL31" s="25"/>
      <c r="BM31" s="37">
        <f>BY28-1</f>
        <v>-0.12012515451349348</v>
      </c>
      <c r="BS31" s="35"/>
      <c r="BT31" s="35"/>
      <c r="BU31" s="36"/>
      <c r="CB31" s="25"/>
      <c r="CC31" s="37">
        <f>CO28-1</f>
        <v>-8.9955312224572315E-2</v>
      </c>
      <c r="CI31" s="35"/>
      <c r="CJ31" s="35"/>
      <c r="CK31" s="36"/>
      <c r="CQ31" s="25"/>
      <c r="CR31" s="37">
        <f>DD28-1</f>
        <v>0.17223978772177162</v>
      </c>
      <c r="CX31" s="35"/>
      <c r="CY31" s="35"/>
      <c r="CZ31" s="36"/>
      <c r="DF31" s="25"/>
      <c r="DG31" s="37">
        <f>DS28-1</f>
        <v>-1.3081056915278388E-2</v>
      </c>
      <c r="DM31" s="35"/>
      <c r="DN31" s="35"/>
      <c r="DO31" s="36"/>
      <c r="DU31" s="25"/>
      <c r="DV31" s="37">
        <f>EH28-1</f>
        <v>0.1612170071796788</v>
      </c>
      <c r="EB31" s="35"/>
      <c r="EC31" s="35"/>
      <c r="ED31" s="36"/>
      <c r="EJ31" s="25"/>
      <c r="EK31" s="37">
        <f>EW28-1</f>
        <v>0.31273704729576091</v>
      </c>
      <c r="EQ31" s="35"/>
      <c r="ER31" s="35"/>
      <c r="ES31" s="36"/>
      <c r="EY31" s="25"/>
      <c r="EZ31" s="37">
        <f>FL28-1</f>
        <v>0.42565123091895551</v>
      </c>
      <c r="FF31" s="35"/>
      <c r="FG31" s="35"/>
      <c r="FH31" s="36"/>
      <c r="FN31" s="25"/>
      <c r="FO31" s="37">
        <f>GA28-1</f>
        <v>0.30767276843117553</v>
      </c>
      <c r="FU31" s="35"/>
      <c r="FV31" s="35"/>
      <c r="FW31" s="36"/>
      <c r="GC31" s="25"/>
      <c r="GD31" s="37">
        <f>GP28-1</f>
        <v>0.3466507081510124</v>
      </c>
      <c r="GJ31" s="35"/>
      <c r="GK31" s="35"/>
      <c r="GL31" s="36"/>
      <c r="GR31" s="25"/>
      <c r="GS31" s="37">
        <f>HE28-1</f>
        <v>0.31705200794917743</v>
      </c>
      <c r="GY31" s="35"/>
      <c r="GZ31" s="35"/>
      <c r="HA31" s="36"/>
      <c r="HH31" s="25"/>
      <c r="HI31" s="37">
        <f>HU28-1</f>
        <v>0.13593547923454552</v>
      </c>
      <c r="HO31" s="35"/>
      <c r="HP31" s="35"/>
      <c r="HQ31" s="36"/>
      <c r="HW31" s="25"/>
      <c r="HX31" s="37">
        <f>IJ28-1</f>
        <v>8.6426567092117379E-2</v>
      </c>
      <c r="ID31" s="35"/>
      <c r="IE31" s="35"/>
      <c r="IF31" s="36"/>
      <c r="IM31" s="25"/>
      <c r="IN31" s="37">
        <f>IZ28-1</f>
        <v>4.5879862546527317E-3</v>
      </c>
      <c r="IT31" s="35"/>
      <c r="IU31" s="35"/>
      <c r="IV31" s="36"/>
      <c r="JC31" s="25"/>
      <c r="JD31" s="37">
        <f>JP28-1</f>
        <v>-8.2946463054518471E-3</v>
      </c>
      <c r="JJ31" s="35"/>
      <c r="JK31" s="35"/>
      <c r="JL31" s="36"/>
      <c r="JS31" s="25"/>
      <c r="JT31" s="37">
        <f>KF28-1</f>
        <v>-0.19127255785539221</v>
      </c>
      <c r="JZ31" s="35"/>
      <c r="KA31" s="35"/>
      <c r="KB31" s="36"/>
      <c r="KH31" s="25"/>
      <c r="KI31" s="37">
        <f>KU28-1</f>
        <v>-0.14719155760273428</v>
      </c>
      <c r="KO31" s="35"/>
      <c r="KP31" s="35"/>
      <c r="KQ31" s="36"/>
      <c r="KW31" s="25"/>
      <c r="KX31" s="37">
        <f>LJ28-1</f>
        <v>-5.0997858687732101E-2</v>
      </c>
      <c r="LD31" s="35"/>
      <c r="LE31" s="35"/>
      <c r="LF31" s="36"/>
      <c r="LM31" s="25"/>
      <c r="LN31" s="37">
        <f>LZ28-1</f>
        <v>7.3292104472673536E-2</v>
      </c>
      <c r="LT31" s="35"/>
      <c r="LU31" s="35"/>
      <c r="LV31" s="36"/>
      <c r="MB31" s="25"/>
      <c r="MC31" s="37">
        <f>MO28-1</f>
        <v>0.39552807410589663</v>
      </c>
      <c r="MI31" s="35"/>
      <c r="MJ31" s="35"/>
      <c r="MK31" s="36"/>
      <c r="MR31" s="25"/>
      <c r="MS31" s="37">
        <f>NE28-1</f>
        <v>2.8783288452228994E-2</v>
      </c>
      <c r="MY31" s="35"/>
      <c r="MZ31" s="35"/>
      <c r="NA31" s="36"/>
      <c r="NH31" s="25"/>
      <c r="NI31" s="37">
        <f>NU28-1</f>
        <v>-5.6259471717750142E-2</v>
      </c>
      <c r="NO31" s="35"/>
      <c r="NP31" s="35"/>
      <c r="NQ31" s="36"/>
      <c r="NX31" s="25"/>
      <c r="NY31" s="37">
        <f>OK28-1</f>
        <v>-0.32380172198935087</v>
      </c>
      <c r="OE31" s="35"/>
      <c r="OF31" s="35"/>
      <c r="OG31" s="36"/>
      <c r="OM31" s="25"/>
      <c r="ON31" s="37">
        <f>OZ28-1</f>
        <v>-0.25075218733446603</v>
      </c>
      <c r="OT31" s="35"/>
      <c r="OU31" s="35"/>
      <c r="OV31" s="36"/>
      <c r="PB31" s="25"/>
      <c r="PC31" s="37">
        <f>PO28-1</f>
        <v>-1.6717649481139962E-2</v>
      </c>
      <c r="PI31" s="35"/>
      <c r="PJ31" s="35"/>
      <c r="PK31" s="36"/>
      <c r="PR31" s="25"/>
      <c r="PS31" s="37">
        <f>QE28-1</f>
        <v>5.8921392190295574E-2</v>
      </c>
      <c r="PY31" s="35"/>
      <c r="PZ31" s="35"/>
      <c r="QA31" s="36"/>
    </row>
    <row r="32" spans="1:447" x14ac:dyDescent="0.25">
      <c r="O32" s="1">
        <v>41579</v>
      </c>
      <c r="P32" s="2"/>
      <c r="Q32" s="2"/>
      <c r="R32" s="2"/>
      <c r="S32" s="2"/>
      <c r="T32" s="2"/>
      <c r="AF32" s="1">
        <v>41582</v>
      </c>
      <c r="AG32" s="2"/>
      <c r="AH32" s="2"/>
      <c r="AI32" s="2"/>
      <c r="AJ32" s="2"/>
      <c r="AK32" s="2"/>
      <c r="AV32" s="1">
        <v>41583</v>
      </c>
      <c r="AW32" s="2"/>
      <c r="AX32" s="2"/>
      <c r="AY32" s="2"/>
      <c r="AZ32" s="2"/>
      <c r="BA32" s="2"/>
      <c r="BL32" s="1">
        <v>41584</v>
      </c>
      <c r="BM32" s="2"/>
      <c r="BN32" s="2"/>
      <c r="BO32" s="2"/>
      <c r="BP32" s="2"/>
      <c r="BQ32" s="2"/>
      <c r="CB32" s="1">
        <v>41585</v>
      </c>
      <c r="CC32" s="2"/>
      <c r="CD32" s="2"/>
      <c r="CE32" s="2"/>
      <c r="CF32" s="2"/>
      <c r="CG32" s="2"/>
      <c r="CQ32" s="1">
        <v>41586</v>
      </c>
      <c r="CR32" s="2"/>
      <c r="CS32" s="2"/>
      <c r="CT32" s="2"/>
      <c r="CU32" s="2"/>
      <c r="CV32" s="2"/>
      <c r="DF32" s="1" t="s">
        <v>30</v>
      </c>
      <c r="DG32" s="2"/>
      <c r="DH32" s="2"/>
      <c r="DI32" s="2"/>
      <c r="DJ32" s="2"/>
      <c r="DK32" s="2"/>
      <c r="DU32" s="1">
        <v>41589</v>
      </c>
      <c r="DV32" s="2"/>
      <c r="DW32" s="2"/>
      <c r="DX32" s="2"/>
      <c r="DY32" s="2"/>
      <c r="DZ32" s="2"/>
      <c r="EJ32" s="1">
        <v>41590</v>
      </c>
      <c r="EK32" s="2"/>
      <c r="EL32" s="2"/>
      <c r="EM32" s="2"/>
      <c r="EN32" s="2"/>
      <c r="EO32" s="2"/>
      <c r="EY32" s="1">
        <v>41591</v>
      </c>
      <c r="EZ32" s="2"/>
      <c r="FA32" s="2"/>
      <c r="FB32" s="2"/>
      <c r="FC32" s="2"/>
      <c r="FD32" s="2"/>
      <c r="FN32" s="1">
        <v>41592</v>
      </c>
      <c r="FO32" s="2"/>
      <c r="FP32" s="2"/>
      <c r="FQ32" s="2"/>
      <c r="FR32" s="2"/>
      <c r="FS32" s="2"/>
      <c r="GC32" s="1">
        <v>41593</v>
      </c>
      <c r="GD32" s="2"/>
      <c r="GE32" s="2"/>
      <c r="GF32" s="2"/>
      <c r="GG32" s="2"/>
      <c r="GH32" s="2"/>
      <c r="GR32" s="1" t="s">
        <v>33</v>
      </c>
      <c r="GS32" s="2"/>
      <c r="GT32" s="2"/>
      <c r="GU32" s="2"/>
      <c r="GV32" s="2"/>
      <c r="GW32" s="2"/>
      <c r="HH32" s="1" t="s">
        <v>33</v>
      </c>
      <c r="HI32" s="2"/>
      <c r="HJ32" s="2"/>
      <c r="HK32" s="2"/>
      <c r="HL32" s="2"/>
      <c r="HM32" s="2"/>
      <c r="HW32" s="1">
        <v>41596</v>
      </c>
      <c r="HX32" s="2"/>
      <c r="HY32" s="2"/>
      <c r="HZ32" s="2"/>
      <c r="IA32" s="2"/>
      <c r="IB32" s="2"/>
      <c r="IM32" s="1">
        <v>41597</v>
      </c>
      <c r="IN32" s="2"/>
      <c r="IO32" s="2"/>
      <c r="IP32" s="2"/>
      <c r="IQ32" s="2"/>
      <c r="IR32" s="2"/>
      <c r="JC32" s="1">
        <v>41598</v>
      </c>
      <c r="JD32" s="2"/>
      <c r="JE32" s="2"/>
      <c r="JF32" s="2"/>
      <c r="JG32" s="2"/>
      <c r="JH32" s="2"/>
      <c r="JS32" s="1">
        <v>41599</v>
      </c>
      <c r="JT32" s="2"/>
      <c r="JU32" s="2"/>
      <c r="JV32" s="2"/>
      <c r="JW32" s="2"/>
      <c r="JX32" s="2"/>
      <c r="KH32" s="1">
        <v>41600</v>
      </c>
      <c r="KI32" s="2"/>
      <c r="KJ32" s="2"/>
      <c r="KK32" s="2"/>
      <c r="KL32" s="2"/>
      <c r="KM32" s="2"/>
      <c r="KW32" s="1" t="s">
        <v>36</v>
      </c>
      <c r="KX32" s="2"/>
      <c r="KY32" s="2"/>
      <c r="KZ32" s="2"/>
      <c r="LA32" s="2"/>
      <c r="LB32" s="2"/>
      <c r="LM32" s="1" t="s">
        <v>35</v>
      </c>
      <c r="LN32" s="2"/>
      <c r="LO32" s="2"/>
      <c r="LP32" s="2"/>
      <c r="LQ32" s="2"/>
      <c r="LR32" s="2"/>
      <c r="MB32" s="1">
        <v>41603</v>
      </c>
      <c r="MC32" s="2"/>
      <c r="MD32" s="2"/>
      <c r="ME32" s="2"/>
      <c r="MF32" s="2"/>
      <c r="MG32" s="2"/>
      <c r="MR32" s="1">
        <v>41604</v>
      </c>
      <c r="MS32" s="2"/>
      <c r="MT32" s="2"/>
      <c r="MU32" s="2"/>
      <c r="MV32" s="2"/>
      <c r="MW32" s="2"/>
      <c r="NH32" s="1">
        <v>41605</v>
      </c>
      <c r="NI32" s="2"/>
      <c r="NJ32" s="2"/>
      <c r="NK32" s="2"/>
      <c r="NL32" s="2"/>
      <c r="NM32" s="2"/>
      <c r="NX32" s="1">
        <v>41606</v>
      </c>
      <c r="NY32" s="2"/>
      <c r="NZ32" s="2"/>
      <c r="OA32" s="2"/>
      <c r="OB32" s="2"/>
      <c r="OC32" s="2"/>
      <c r="OM32" s="1">
        <v>41607</v>
      </c>
      <c r="ON32" s="2"/>
      <c r="OO32" s="2"/>
      <c r="OP32" s="2"/>
      <c r="OQ32" s="2"/>
      <c r="OR32" s="2"/>
      <c r="PB32" s="1" t="s">
        <v>37</v>
      </c>
      <c r="PC32" s="2"/>
      <c r="PD32" s="2"/>
      <c r="PE32" s="2"/>
      <c r="PF32" s="2"/>
      <c r="PG32" s="2"/>
      <c r="PR32" s="1" t="s">
        <v>38</v>
      </c>
      <c r="PS32" s="2"/>
      <c r="PT32" s="2"/>
      <c r="PU32" s="2"/>
      <c r="PV32" s="2"/>
      <c r="PW32" s="2"/>
    </row>
    <row r="33" spans="15:446" x14ac:dyDescent="0.25">
      <c r="O33" s="1"/>
      <c r="P33" s="2"/>
      <c r="Q33" s="2"/>
      <c r="R33" s="2"/>
      <c r="S33" s="2"/>
      <c r="T33" s="2"/>
      <c r="AF33" s="1"/>
      <c r="AG33" s="2"/>
      <c r="AH33" s="2"/>
      <c r="AI33" s="2"/>
      <c r="AJ33" s="2"/>
      <c r="AK33" s="2"/>
      <c r="AV33" s="1"/>
      <c r="AW33" s="2"/>
      <c r="AX33" s="2"/>
      <c r="AY33" s="2"/>
      <c r="AZ33" s="2"/>
      <c r="BA33" s="2"/>
      <c r="BL33" s="1"/>
      <c r="BM33" s="2"/>
      <c r="BN33" s="2"/>
      <c r="BO33" s="2"/>
      <c r="BP33" s="2"/>
      <c r="BQ33" s="2"/>
      <c r="CB33" s="1"/>
      <c r="CC33" s="2"/>
      <c r="CD33" s="2"/>
      <c r="CE33" s="2"/>
      <c r="CF33" s="2"/>
      <c r="CG33" s="2"/>
      <c r="CQ33" s="1"/>
      <c r="CR33" s="2"/>
      <c r="CS33" s="2"/>
      <c r="CT33" s="2"/>
      <c r="CU33" s="2"/>
      <c r="CV33" s="2"/>
      <c r="DF33" s="1"/>
      <c r="DG33" s="2"/>
      <c r="DH33" s="2"/>
      <c r="DI33" s="2"/>
      <c r="DJ33" s="2"/>
      <c r="DK33" s="2"/>
      <c r="DU33" s="1"/>
      <c r="DV33" s="2"/>
      <c r="DW33" s="2"/>
      <c r="DX33" s="2"/>
      <c r="DY33" s="2"/>
      <c r="DZ33" s="2"/>
      <c r="EJ33" s="1"/>
      <c r="EK33" s="2"/>
      <c r="EL33" s="2"/>
      <c r="EM33" s="2"/>
      <c r="EN33" s="2"/>
      <c r="EO33" s="2"/>
      <c r="EY33" s="1"/>
      <c r="EZ33" s="2"/>
      <c r="FA33" s="2"/>
      <c r="FB33" s="2"/>
      <c r="FC33" s="2"/>
      <c r="FD33" s="2"/>
      <c r="FN33" s="1"/>
      <c r="FO33" s="2"/>
      <c r="FP33" s="2"/>
      <c r="FQ33" s="2"/>
      <c r="FR33" s="2"/>
      <c r="FS33" s="2"/>
      <c r="GC33" s="1"/>
      <c r="GD33" s="2"/>
      <c r="GE33" s="2"/>
      <c r="GF33" s="2"/>
      <c r="GG33" s="2"/>
      <c r="GH33" s="2"/>
      <c r="GR33" s="1"/>
      <c r="GS33" s="2"/>
      <c r="GT33" s="2"/>
      <c r="GU33" s="2"/>
      <c r="GV33" s="2"/>
      <c r="GW33" s="2"/>
      <c r="HH33" s="1"/>
      <c r="HI33" s="2"/>
      <c r="HJ33" s="2"/>
      <c r="HK33" s="2"/>
      <c r="HL33" s="2"/>
      <c r="HM33" s="2"/>
      <c r="HW33" s="1"/>
      <c r="HX33" s="2"/>
      <c r="HY33" s="2"/>
      <c r="HZ33" s="2"/>
      <c r="IA33" s="2"/>
      <c r="IB33" s="2"/>
      <c r="IM33" s="1"/>
      <c r="IN33" s="2"/>
      <c r="IO33" s="2"/>
      <c r="IP33" s="2"/>
      <c r="IQ33" s="2"/>
      <c r="IR33" s="2"/>
      <c r="JC33" s="1"/>
      <c r="JD33" s="2"/>
      <c r="JE33" s="2"/>
      <c r="JF33" s="2"/>
      <c r="JG33" s="2"/>
      <c r="JH33" s="2"/>
      <c r="JS33" s="1"/>
      <c r="JT33" s="2"/>
      <c r="JU33" s="2"/>
      <c r="JV33" s="2"/>
      <c r="JW33" s="2"/>
      <c r="JX33" s="2"/>
      <c r="KH33" s="1"/>
      <c r="KI33" s="2"/>
      <c r="KJ33" s="2"/>
      <c r="KK33" s="2"/>
      <c r="KL33" s="2"/>
      <c r="KM33" s="2"/>
      <c r="KW33" s="1"/>
      <c r="KX33" s="2"/>
      <c r="KY33" s="2"/>
      <c r="KZ33" s="2"/>
      <c r="LA33" s="2"/>
      <c r="LB33" s="2"/>
      <c r="LM33" s="1"/>
      <c r="LN33" s="2"/>
      <c r="LO33" s="2"/>
      <c r="LP33" s="2"/>
      <c r="LQ33" s="2"/>
      <c r="LR33" s="2"/>
      <c r="MB33" s="1"/>
      <c r="MC33" s="2"/>
      <c r="MD33" s="2"/>
      <c r="ME33" s="2"/>
      <c r="MF33" s="2"/>
      <c r="MG33" s="2"/>
      <c r="MR33" s="1"/>
      <c r="MS33" s="2"/>
      <c r="MT33" s="2"/>
      <c r="MU33" s="2"/>
      <c r="MV33" s="2"/>
      <c r="MW33" s="2"/>
      <c r="NH33" s="1"/>
      <c r="NI33" s="2"/>
      <c r="NJ33" s="2"/>
      <c r="NK33" s="2"/>
      <c r="NL33" s="2"/>
      <c r="NM33" s="2"/>
      <c r="NX33" s="1"/>
      <c r="NY33" s="2"/>
      <c r="NZ33" s="2"/>
      <c r="OA33" s="2"/>
      <c r="OB33" s="2"/>
      <c r="OC33" s="2"/>
      <c r="OM33" s="1"/>
      <c r="ON33" s="2"/>
      <c r="OO33" s="2"/>
      <c r="OP33" s="2"/>
      <c r="OQ33" s="2"/>
      <c r="OR33" s="2"/>
      <c r="PB33" s="1"/>
      <c r="PC33" s="2"/>
      <c r="PD33" s="2"/>
      <c r="PE33" s="2"/>
      <c r="PF33" s="2"/>
      <c r="PG33" s="2"/>
      <c r="PR33" s="1"/>
      <c r="PS33" s="2"/>
      <c r="PT33" s="2"/>
      <c r="PU33" s="2"/>
      <c r="PV33" s="2"/>
      <c r="PW33" s="2"/>
    </row>
    <row r="34" spans="15:446" x14ac:dyDescent="0.25">
      <c r="O34" s="1"/>
      <c r="P34" s="2"/>
      <c r="Q34" s="2"/>
      <c r="R34" s="2"/>
      <c r="S34" s="2"/>
      <c r="T34" s="2"/>
      <c r="AF34" s="1"/>
      <c r="AG34" s="2"/>
      <c r="AH34" s="2"/>
      <c r="AI34" s="2"/>
      <c r="AJ34" s="2"/>
      <c r="AK34" s="2"/>
      <c r="AV34" s="1"/>
      <c r="AW34" s="2"/>
      <c r="AX34" s="2"/>
      <c r="AY34" s="2"/>
      <c r="AZ34" s="2"/>
      <c r="BA34" s="2"/>
      <c r="BL34" s="1"/>
      <c r="BM34" s="2"/>
      <c r="BN34" s="2"/>
      <c r="BO34" s="2"/>
      <c r="BP34" s="2"/>
      <c r="BQ34" s="2"/>
      <c r="CB34" s="1"/>
      <c r="CC34" s="2"/>
      <c r="CD34" s="2"/>
      <c r="CE34" s="2"/>
      <c r="CF34" s="2"/>
      <c r="CG34" s="2"/>
      <c r="CQ34" s="1"/>
      <c r="CR34" s="2"/>
      <c r="CS34" s="2"/>
      <c r="CT34" s="2"/>
      <c r="CU34" s="2"/>
      <c r="CV34" s="2"/>
      <c r="DF34" s="1"/>
      <c r="DG34" s="2"/>
      <c r="DH34" s="2"/>
      <c r="DI34" s="2"/>
      <c r="DJ34" s="2"/>
      <c r="DK34" s="2"/>
      <c r="DU34" s="1"/>
      <c r="DV34" s="2"/>
      <c r="DW34" s="2"/>
      <c r="DX34" s="2"/>
      <c r="DY34" s="2"/>
      <c r="DZ34" s="2"/>
      <c r="EJ34" s="1"/>
      <c r="EK34" s="2"/>
      <c r="EL34" s="2"/>
      <c r="EM34" s="2"/>
      <c r="EN34" s="2"/>
      <c r="EO34" s="2"/>
      <c r="EY34" s="1"/>
      <c r="EZ34" s="2"/>
      <c r="FA34" s="2"/>
      <c r="FB34" s="2"/>
      <c r="FC34" s="2"/>
      <c r="FD34" s="2"/>
      <c r="FN34" s="1"/>
      <c r="FO34" s="2"/>
      <c r="FP34" s="2"/>
      <c r="FQ34" s="2"/>
      <c r="FR34" s="2"/>
      <c r="FS34" s="2"/>
      <c r="GC34" s="1"/>
      <c r="GD34" s="2"/>
      <c r="GE34" s="2"/>
      <c r="GF34" s="2"/>
      <c r="GG34" s="2"/>
      <c r="GH34" s="2"/>
      <c r="GR34" s="1"/>
      <c r="GS34" s="2"/>
      <c r="GT34" s="2"/>
      <c r="GU34" s="2"/>
      <c r="GV34" s="2"/>
      <c r="GW34" s="2"/>
      <c r="HH34" s="1"/>
      <c r="HI34" s="2"/>
      <c r="HJ34" s="2"/>
      <c r="HK34" s="2"/>
      <c r="HL34" s="2"/>
      <c r="HM34" s="2"/>
      <c r="HW34" s="1"/>
      <c r="HX34" s="2"/>
      <c r="HY34" s="2"/>
      <c r="HZ34" s="2"/>
      <c r="IA34" s="2"/>
      <c r="IB34" s="2"/>
      <c r="IM34" s="1"/>
      <c r="IN34" s="2"/>
      <c r="IO34" s="2"/>
      <c r="IP34" s="2"/>
      <c r="IQ34" s="2"/>
      <c r="IR34" s="2"/>
      <c r="JC34" s="1"/>
      <c r="JD34" s="2"/>
      <c r="JE34" s="2"/>
      <c r="JF34" s="2"/>
      <c r="JG34" s="2"/>
      <c r="JH34" s="2"/>
      <c r="JS34" s="1"/>
      <c r="JT34" s="2"/>
      <c r="JU34" s="2"/>
      <c r="JV34" s="2"/>
      <c r="JW34" s="2"/>
      <c r="JX34" s="2"/>
      <c r="KH34" s="1"/>
      <c r="KI34" s="2"/>
      <c r="KJ34" s="2"/>
      <c r="KK34" s="2"/>
      <c r="KL34" s="2"/>
      <c r="KM34" s="2"/>
      <c r="KW34" s="1"/>
      <c r="KX34" s="2"/>
      <c r="KY34" s="2"/>
      <c r="KZ34" s="2"/>
      <c r="LA34" s="2"/>
      <c r="LB34" s="2"/>
      <c r="LM34" s="1"/>
      <c r="LN34" s="2"/>
      <c r="LO34" s="2"/>
      <c r="LP34" s="2"/>
      <c r="LQ34" s="2"/>
      <c r="LR34" s="2"/>
      <c r="MB34" s="1"/>
      <c r="MC34" s="2"/>
      <c r="MD34" s="2"/>
      <c r="ME34" s="2"/>
      <c r="MF34" s="2"/>
      <c r="MG34" s="2"/>
      <c r="MR34" s="1"/>
      <c r="MS34" s="2"/>
      <c r="MT34" s="2"/>
      <c r="MU34" s="2"/>
      <c r="MV34" s="2"/>
      <c r="MW34" s="2"/>
      <c r="NH34" s="1"/>
      <c r="NI34" s="2"/>
      <c r="NJ34" s="2"/>
      <c r="NK34" s="2"/>
      <c r="NL34" s="2"/>
      <c r="NM34" s="2"/>
      <c r="NX34" s="1"/>
      <c r="NY34" s="2"/>
      <c r="NZ34" s="2"/>
      <c r="OA34" s="2"/>
      <c r="OB34" s="2"/>
      <c r="OC34" s="2"/>
      <c r="OM34" s="1"/>
      <c r="ON34" s="2"/>
      <c r="OO34" s="2"/>
      <c r="OP34" s="2"/>
      <c r="OQ34" s="2"/>
      <c r="OR34" s="2"/>
      <c r="PB34" s="1"/>
      <c r="PC34" s="2"/>
      <c r="PD34" s="2"/>
      <c r="PE34" s="2"/>
      <c r="PF34" s="2"/>
      <c r="PG34" s="2"/>
      <c r="PR34" s="1"/>
      <c r="PS34" s="2"/>
      <c r="PT34" s="2"/>
      <c r="PU34" s="2"/>
      <c r="PV34" s="2"/>
      <c r="PW34" s="2"/>
    </row>
    <row r="35" spans="15:446" x14ac:dyDescent="0.25">
      <c r="O35" s="1"/>
      <c r="P35" s="2"/>
      <c r="Q35" s="2"/>
      <c r="R35" s="2"/>
      <c r="S35" s="2"/>
      <c r="T35" s="2"/>
      <c r="AF35" s="1"/>
      <c r="AG35" s="2"/>
      <c r="AH35" s="2"/>
      <c r="AI35" s="2"/>
      <c r="AJ35" s="2"/>
      <c r="AK35" s="2"/>
      <c r="AV35" s="1"/>
      <c r="AW35" s="2"/>
      <c r="AX35" s="2"/>
      <c r="AY35" s="2"/>
      <c r="AZ35" s="2"/>
      <c r="BA35" s="2"/>
      <c r="BL35" s="1"/>
      <c r="BM35" s="2"/>
      <c r="BN35" s="2"/>
      <c r="BO35" s="2"/>
      <c r="BP35" s="2"/>
      <c r="BQ35" s="2"/>
      <c r="CB35" s="1"/>
      <c r="CC35" s="2"/>
      <c r="CD35" s="2"/>
      <c r="CE35" s="2"/>
      <c r="CF35" s="2"/>
      <c r="CG35" s="2"/>
      <c r="CQ35" s="1"/>
      <c r="CR35" s="2"/>
      <c r="CS35" s="2"/>
      <c r="CT35" s="2"/>
      <c r="CU35" s="2"/>
      <c r="CV35" s="2"/>
      <c r="DF35" s="1"/>
      <c r="DG35" s="2"/>
      <c r="DH35" s="2"/>
      <c r="DI35" s="2"/>
      <c r="DJ35" s="2"/>
      <c r="DK35" s="2"/>
      <c r="DU35" s="1"/>
      <c r="DV35" s="2"/>
      <c r="DW35" s="2"/>
      <c r="DX35" s="2"/>
      <c r="DY35" s="2"/>
      <c r="DZ35" s="2"/>
      <c r="EJ35" s="1"/>
      <c r="EK35" s="2"/>
      <c r="EL35" s="2"/>
      <c r="EM35" s="2"/>
      <c r="EN35" s="2"/>
      <c r="EO35" s="2"/>
      <c r="EY35" s="1"/>
      <c r="EZ35" s="2"/>
      <c r="FA35" s="2"/>
      <c r="FB35" s="2"/>
      <c r="FC35" s="2"/>
      <c r="FD35" s="2"/>
      <c r="FN35" s="1"/>
      <c r="FO35" s="2"/>
      <c r="FP35" s="2"/>
      <c r="FQ35" s="2"/>
      <c r="FR35" s="2"/>
      <c r="FS35" s="2"/>
      <c r="GC35" s="1"/>
      <c r="GD35" s="2"/>
      <c r="GE35" s="2"/>
      <c r="GF35" s="2"/>
      <c r="GG35" s="2"/>
      <c r="GH35" s="2"/>
      <c r="GR35" s="1"/>
      <c r="GS35" s="2"/>
      <c r="GT35" s="2"/>
      <c r="GU35" s="2"/>
      <c r="GV35" s="2"/>
      <c r="GW35" s="2"/>
      <c r="HH35" s="1"/>
      <c r="HI35" s="2"/>
      <c r="HJ35" s="2"/>
      <c r="HK35" s="2"/>
      <c r="HL35" s="2"/>
      <c r="HM35" s="2"/>
      <c r="HW35" s="1"/>
      <c r="HX35" s="2"/>
      <c r="HY35" s="2"/>
      <c r="HZ35" s="2"/>
      <c r="IA35" s="2"/>
      <c r="IB35" s="2"/>
      <c r="IM35" s="1"/>
      <c r="IN35" s="2"/>
      <c r="IO35" s="2"/>
      <c r="IP35" s="2"/>
      <c r="IQ35" s="2"/>
      <c r="IR35" s="2"/>
      <c r="JC35" s="1"/>
      <c r="JD35" s="2"/>
      <c r="JE35" s="2"/>
      <c r="JF35" s="2"/>
      <c r="JG35" s="2"/>
      <c r="JH35" s="2"/>
      <c r="JS35" s="1"/>
      <c r="JT35" s="2"/>
      <c r="JU35" s="2"/>
      <c r="JV35" s="2"/>
      <c r="JW35" s="2"/>
      <c r="JX35" s="2"/>
      <c r="KH35" s="1"/>
      <c r="KI35" s="2"/>
      <c r="KJ35" s="2"/>
      <c r="KK35" s="2"/>
      <c r="KL35" s="2"/>
      <c r="KM35" s="2"/>
      <c r="KW35" s="1"/>
      <c r="KX35" s="2"/>
      <c r="KY35" s="2"/>
      <c r="KZ35" s="2"/>
      <c r="LA35" s="2"/>
      <c r="LB35" s="2"/>
      <c r="LM35" s="1"/>
      <c r="LN35" s="2"/>
      <c r="LO35" s="2"/>
      <c r="LP35" s="2"/>
      <c r="LQ35" s="2"/>
      <c r="LR35" s="2"/>
      <c r="MB35" s="1"/>
      <c r="MC35" s="2"/>
      <c r="MD35" s="2"/>
      <c r="ME35" s="2"/>
      <c r="MF35" s="2"/>
      <c r="MG35" s="2"/>
      <c r="MR35" s="1"/>
      <c r="MS35" s="2"/>
      <c r="MT35" s="2"/>
      <c r="MU35" s="2"/>
      <c r="MV35" s="2"/>
      <c r="MW35" s="2"/>
      <c r="NH35" s="1"/>
      <c r="NI35" s="2"/>
      <c r="NJ35" s="2"/>
      <c r="NK35" s="2"/>
      <c r="NL35" s="2"/>
      <c r="NM35" s="2"/>
      <c r="NX35" s="1"/>
      <c r="NY35" s="2"/>
      <c r="NZ35" s="2"/>
      <c r="OA35" s="2"/>
      <c r="OB35" s="2"/>
      <c r="OC35" s="2"/>
      <c r="OM35" s="1"/>
      <c r="ON35" s="2"/>
      <c r="OO35" s="2"/>
      <c r="OP35" s="2"/>
      <c r="OQ35" s="2"/>
      <c r="OR35" s="2"/>
      <c r="PB35" s="1"/>
      <c r="PC35" s="2"/>
      <c r="PD35" s="2"/>
      <c r="PE35" s="2"/>
      <c r="PF35" s="2"/>
      <c r="PG35" s="2"/>
      <c r="PR35" s="1"/>
      <c r="PS35" s="2"/>
      <c r="PT35" s="2"/>
      <c r="PU35" s="2"/>
      <c r="PV35" s="2"/>
      <c r="PW35" s="2"/>
    </row>
    <row r="36" spans="15:446" x14ac:dyDescent="0.25">
      <c r="O36" s="1"/>
      <c r="P36" s="2"/>
      <c r="Q36" s="2"/>
      <c r="R36" s="2"/>
      <c r="S36" s="2"/>
      <c r="T36" s="2"/>
      <c r="AF36" s="1"/>
      <c r="AG36" s="2"/>
      <c r="AH36" s="2"/>
      <c r="AI36" s="2"/>
      <c r="AJ36" s="2"/>
      <c r="AK36" s="2"/>
      <c r="AV36" s="1"/>
      <c r="AW36" s="2"/>
      <c r="AX36" s="2"/>
      <c r="AY36" s="2"/>
      <c r="AZ36" s="2"/>
      <c r="BA36" s="2"/>
      <c r="BL36" s="1"/>
      <c r="BM36" s="2"/>
      <c r="BN36" s="2"/>
      <c r="BO36" s="2"/>
      <c r="BP36" s="2"/>
      <c r="BQ36" s="2"/>
      <c r="CB36" s="1"/>
      <c r="CC36" s="2"/>
      <c r="CD36" s="2"/>
      <c r="CE36" s="2"/>
      <c r="CF36" s="2"/>
      <c r="CG36" s="2"/>
      <c r="CQ36" s="1"/>
      <c r="CR36" s="2"/>
      <c r="CS36" s="2"/>
      <c r="CT36" s="2"/>
      <c r="CU36" s="2"/>
      <c r="CV36" s="2"/>
      <c r="DF36" s="1"/>
      <c r="DG36" s="2"/>
      <c r="DH36" s="2"/>
      <c r="DI36" s="2"/>
      <c r="DJ36" s="2"/>
      <c r="DK36" s="2"/>
      <c r="DU36" s="1"/>
      <c r="DV36" s="2"/>
      <c r="DW36" s="2"/>
      <c r="DX36" s="2"/>
      <c r="DY36" s="2"/>
      <c r="DZ36" s="2"/>
      <c r="EJ36" s="1"/>
      <c r="EK36" s="2"/>
      <c r="EL36" s="2"/>
      <c r="EM36" s="2"/>
      <c r="EN36" s="2"/>
      <c r="EO36" s="2"/>
      <c r="EY36" s="1"/>
      <c r="EZ36" s="2"/>
      <c r="FA36" s="2"/>
      <c r="FB36" s="2"/>
      <c r="FC36" s="2"/>
      <c r="FD36" s="2"/>
      <c r="FN36" s="1"/>
      <c r="FO36" s="2"/>
      <c r="FP36" s="2"/>
      <c r="FQ36" s="2"/>
      <c r="FR36" s="2"/>
      <c r="FS36" s="2"/>
      <c r="GC36" s="1"/>
      <c r="GD36" s="2"/>
      <c r="GE36" s="2"/>
      <c r="GF36" s="2"/>
      <c r="GG36" s="2"/>
      <c r="GH36" s="2"/>
      <c r="GR36" s="1"/>
      <c r="GS36" s="2"/>
      <c r="GT36" s="2"/>
      <c r="GU36" s="2"/>
      <c r="GV36" s="2"/>
      <c r="GW36" s="2"/>
      <c r="HH36" s="1"/>
      <c r="HI36" s="2"/>
      <c r="HJ36" s="2"/>
      <c r="HK36" s="2"/>
      <c r="HL36" s="2"/>
      <c r="HM36" s="2"/>
      <c r="HW36" s="1"/>
      <c r="HX36" s="2"/>
      <c r="HY36" s="2"/>
      <c r="HZ36" s="2"/>
      <c r="IA36" s="2"/>
      <c r="IB36" s="2"/>
      <c r="IM36" s="1"/>
      <c r="IN36" s="2"/>
      <c r="IO36" s="2"/>
      <c r="IP36" s="2"/>
      <c r="IQ36" s="2"/>
      <c r="IR36" s="2"/>
      <c r="JC36" s="1"/>
      <c r="JD36" s="2"/>
      <c r="JE36" s="2"/>
      <c r="JF36" s="2"/>
      <c r="JG36" s="2"/>
      <c r="JH36" s="2"/>
      <c r="JS36" s="1"/>
      <c r="JT36" s="2"/>
      <c r="JU36" s="2"/>
      <c r="JV36" s="2"/>
      <c r="JW36" s="2"/>
      <c r="JX36" s="2"/>
      <c r="KH36" s="1"/>
      <c r="KI36" s="2"/>
      <c r="KJ36" s="2"/>
      <c r="KK36" s="2"/>
      <c r="KL36" s="2"/>
      <c r="KM36" s="2"/>
      <c r="KW36" s="1"/>
      <c r="KX36" s="2"/>
      <c r="KY36" s="2"/>
      <c r="KZ36" s="2"/>
      <c r="LA36" s="2"/>
      <c r="LB36" s="2"/>
      <c r="LM36" s="1"/>
      <c r="LN36" s="2"/>
      <c r="LO36" s="2"/>
      <c r="LP36" s="2"/>
      <c r="LQ36" s="2"/>
      <c r="LR36" s="2"/>
      <c r="MB36" s="1"/>
      <c r="MC36" s="2"/>
      <c r="MD36" s="2"/>
      <c r="ME36" s="2"/>
      <c r="MF36" s="2"/>
      <c r="MG36" s="2"/>
      <c r="MR36" s="1"/>
      <c r="MS36" s="2"/>
      <c r="MT36" s="2"/>
      <c r="MU36" s="2"/>
      <c r="MV36" s="2"/>
      <c r="MW36" s="2"/>
      <c r="NH36" s="1"/>
      <c r="NI36" s="2"/>
      <c r="NJ36" s="2"/>
      <c r="NK36" s="2"/>
      <c r="NL36" s="2"/>
      <c r="NM36" s="2"/>
      <c r="NX36" s="1"/>
      <c r="NY36" s="2"/>
      <c r="NZ36" s="2"/>
      <c r="OA36" s="2"/>
      <c r="OB36" s="2"/>
      <c r="OC36" s="2"/>
      <c r="OM36" s="1"/>
      <c r="ON36" s="2"/>
      <c r="OO36" s="2"/>
      <c r="OP36" s="2"/>
      <c r="OQ36" s="2"/>
      <c r="OR36" s="2"/>
      <c r="PB36" s="1"/>
      <c r="PC36" s="2"/>
      <c r="PD36" s="2"/>
      <c r="PE36" s="2"/>
      <c r="PF36" s="2"/>
      <c r="PG36" s="2"/>
      <c r="PR36" s="1"/>
      <c r="PS36" s="2"/>
      <c r="PT36" s="2"/>
      <c r="PU36" s="2"/>
      <c r="PV36" s="2"/>
      <c r="PW36" s="2"/>
    </row>
    <row r="37" spans="15:446" x14ac:dyDescent="0.25">
      <c r="O37" s="1"/>
      <c r="P37" s="2"/>
      <c r="Q37" s="2"/>
      <c r="R37" s="2"/>
      <c r="S37" s="2"/>
      <c r="T37" s="2"/>
      <c r="AF37" s="1"/>
      <c r="AG37" s="2"/>
      <c r="AH37" s="2"/>
      <c r="AI37" s="2"/>
      <c r="AJ37" s="2"/>
      <c r="AK37" s="2"/>
      <c r="AV37" s="1"/>
      <c r="AW37" s="2"/>
      <c r="AX37" s="2"/>
      <c r="AY37" s="2"/>
      <c r="AZ37" s="2"/>
      <c r="BA37" s="2"/>
      <c r="BL37" s="1"/>
      <c r="BM37" s="2"/>
      <c r="BN37" s="2"/>
      <c r="BO37" s="2"/>
      <c r="BP37" s="2"/>
      <c r="BQ37" s="2"/>
      <c r="CB37" s="1"/>
      <c r="CC37" s="2"/>
      <c r="CD37" s="2"/>
      <c r="CE37" s="2"/>
      <c r="CF37" s="2"/>
      <c r="CG37" s="2"/>
      <c r="CQ37" s="1"/>
      <c r="CR37" s="2"/>
      <c r="CS37" s="2"/>
      <c r="CT37" s="2"/>
      <c r="CU37" s="2"/>
      <c r="CV37" s="2"/>
      <c r="DF37" s="1"/>
      <c r="DG37" s="2"/>
      <c r="DH37" s="2"/>
      <c r="DI37" s="2"/>
      <c r="DJ37" s="2"/>
      <c r="DK37" s="2"/>
      <c r="DU37" s="1"/>
      <c r="DV37" s="2"/>
      <c r="DW37" s="2"/>
      <c r="DX37" s="2"/>
      <c r="DY37" s="2"/>
      <c r="DZ37" s="2"/>
      <c r="EJ37" s="1"/>
      <c r="EK37" s="2"/>
      <c r="EL37" s="2"/>
      <c r="EM37" s="2"/>
      <c r="EN37" s="2"/>
      <c r="EO37" s="2"/>
      <c r="EY37" s="1"/>
      <c r="EZ37" s="2"/>
      <c r="FA37" s="2"/>
      <c r="FB37" s="2"/>
      <c r="FC37" s="2"/>
      <c r="FD37" s="2"/>
      <c r="FN37" s="1"/>
      <c r="FO37" s="2"/>
      <c r="FP37" s="2"/>
      <c r="FQ37" s="2"/>
      <c r="FR37" s="2"/>
      <c r="FS37" s="2"/>
      <c r="GC37" s="1"/>
      <c r="GD37" s="2"/>
      <c r="GE37" s="2"/>
      <c r="GF37" s="2"/>
      <c r="GG37" s="2"/>
      <c r="GH37" s="2"/>
      <c r="GR37" s="1"/>
      <c r="GS37" s="2"/>
      <c r="GT37" s="2"/>
      <c r="GU37" s="2"/>
      <c r="GV37" s="2"/>
      <c r="GW37" s="2"/>
      <c r="HH37" s="1"/>
      <c r="HI37" s="2"/>
      <c r="HJ37" s="2"/>
      <c r="HK37" s="2"/>
      <c r="HL37" s="2"/>
      <c r="HM37" s="2"/>
      <c r="HW37" s="1"/>
      <c r="HX37" s="2"/>
      <c r="HY37" s="2"/>
      <c r="HZ37" s="2"/>
      <c r="IA37" s="2"/>
      <c r="IB37" s="2"/>
      <c r="IM37" s="1"/>
      <c r="IN37" s="2"/>
      <c r="IO37" s="2"/>
      <c r="IP37" s="2"/>
      <c r="IQ37" s="2"/>
      <c r="IR37" s="2"/>
      <c r="JC37" s="1"/>
      <c r="JD37" s="2"/>
      <c r="JE37" s="2"/>
      <c r="JF37" s="2"/>
      <c r="JG37" s="2"/>
      <c r="JH37" s="2"/>
      <c r="JS37" s="1"/>
      <c r="JT37" s="2"/>
      <c r="JU37" s="2"/>
      <c r="JV37" s="2"/>
      <c r="JW37" s="2"/>
      <c r="JX37" s="2"/>
      <c r="KH37" s="1"/>
      <c r="KI37" s="2"/>
      <c r="KJ37" s="2"/>
      <c r="KK37" s="2"/>
      <c r="KL37" s="2"/>
      <c r="KM37" s="2"/>
      <c r="KW37" s="1"/>
      <c r="KX37" s="2"/>
      <c r="KY37" s="2"/>
      <c r="KZ37" s="2"/>
      <c r="LA37" s="2"/>
      <c r="LB37" s="2"/>
      <c r="LM37" s="1"/>
      <c r="LN37" s="2"/>
      <c r="LO37" s="2"/>
      <c r="LP37" s="2"/>
      <c r="LQ37" s="2"/>
      <c r="LR37" s="2"/>
      <c r="MB37" s="1"/>
      <c r="MC37" s="2"/>
      <c r="MD37" s="2"/>
      <c r="ME37" s="2"/>
      <c r="MF37" s="2"/>
      <c r="MG37" s="2"/>
      <c r="MR37" s="1"/>
      <c r="MS37" s="2"/>
      <c r="MT37" s="2"/>
      <c r="MU37" s="2"/>
      <c r="MV37" s="2"/>
      <c r="MW37" s="2"/>
      <c r="NH37" s="1"/>
      <c r="NI37" s="2"/>
      <c r="NJ37" s="2"/>
      <c r="NK37" s="2"/>
      <c r="NL37" s="2"/>
      <c r="NM37" s="2"/>
      <c r="NX37" s="1"/>
      <c r="NY37" s="2"/>
      <c r="NZ37" s="2"/>
      <c r="OA37" s="2"/>
      <c r="OB37" s="2"/>
      <c r="OC37" s="2"/>
      <c r="OM37" s="1"/>
      <c r="ON37" s="2"/>
      <c r="OO37" s="2"/>
      <c r="OP37" s="2"/>
      <c r="OQ37" s="2"/>
      <c r="OR37" s="2"/>
      <c r="PB37" s="1"/>
      <c r="PC37" s="2"/>
      <c r="PD37" s="2"/>
      <c r="PE37" s="2"/>
      <c r="PF37" s="2"/>
      <c r="PG37" s="2"/>
      <c r="PR37" s="1"/>
      <c r="PS37" s="2"/>
      <c r="PT37" s="2"/>
      <c r="PU37" s="2"/>
      <c r="PV37" s="2"/>
      <c r="PW37" s="2"/>
    </row>
    <row r="38" spans="15:446" x14ac:dyDescent="0.25">
      <c r="O38" s="1"/>
      <c r="P38" s="2"/>
      <c r="Q38" s="2"/>
      <c r="R38" s="2"/>
      <c r="S38" s="2"/>
      <c r="T38" s="2"/>
      <c r="AF38" s="1"/>
      <c r="AG38" s="2"/>
      <c r="AH38" s="2"/>
      <c r="AI38" s="2"/>
      <c r="AJ38" s="2"/>
      <c r="AK38" s="2"/>
      <c r="AV38" s="1"/>
      <c r="AW38" s="2"/>
      <c r="AX38" s="2"/>
      <c r="AY38" s="2"/>
      <c r="AZ38" s="2"/>
      <c r="BA38" s="2"/>
      <c r="BL38" s="1"/>
      <c r="BM38" s="2"/>
      <c r="BN38" s="2"/>
      <c r="BO38" s="2"/>
      <c r="BP38" s="2"/>
      <c r="BQ38" s="2"/>
      <c r="CB38" s="1"/>
      <c r="CC38" s="2"/>
      <c r="CD38" s="2"/>
      <c r="CE38" s="2"/>
      <c r="CF38" s="2"/>
      <c r="CG38" s="2"/>
      <c r="CQ38" s="1"/>
      <c r="CR38" s="2"/>
      <c r="CS38" s="2"/>
      <c r="CT38" s="2"/>
      <c r="CU38" s="2"/>
      <c r="CV38" s="2"/>
      <c r="DF38" s="1"/>
      <c r="DG38" s="2"/>
      <c r="DH38" s="2"/>
      <c r="DI38" s="2"/>
      <c r="DJ38" s="2"/>
      <c r="DK38" s="2"/>
      <c r="DU38" s="1"/>
      <c r="DV38" s="2"/>
      <c r="DW38" s="2"/>
      <c r="DX38" s="2"/>
      <c r="DY38" s="2"/>
      <c r="DZ38" s="2"/>
      <c r="EJ38" s="1"/>
      <c r="EK38" s="2"/>
      <c r="EL38" s="2"/>
      <c r="EM38" s="2"/>
      <c r="EN38" s="2"/>
      <c r="EO38" s="2"/>
      <c r="EY38" s="1"/>
      <c r="EZ38" s="2"/>
      <c r="FA38" s="2"/>
      <c r="FB38" s="2"/>
      <c r="FC38" s="2"/>
      <c r="FD38" s="2"/>
      <c r="FN38" s="1"/>
      <c r="FO38" s="2"/>
      <c r="FP38" s="2"/>
      <c r="FQ38" s="2"/>
      <c r="FR38" s="2"/>
      <c r="FS38" s="2"/>
      <c r="GC38" s="1"/>
      <c r="GD38" s="2"/>
      <c r="GE38" s="2"/>
      <c r="GF38" s="2"/>
      <c r="GG38" s="2"/>
      <c r="GH38" s="2"/>
      <c r="GR38" s="1"/>
      <c r="GS38" s="2"/>
      <c r="GT38" s="2"/>
      <c r="GU38" s="2"/>
      <c r="GV38" s="2"/>
      <c r="GW38" s="2"/>
      <c r="HH38" s="1"/>
      <c r="HI38" s="2"/>
      <c r="HJ38" s="2"/>
      <c r="HK38" s="2"/>
      <c r="HL38" s="2"/>
      <c r="HM38" s="2"/>
      <c r="HW38" s="1"/>
      <c r="HX38" s="2"/>
      <c r="HY38" s="2"/>
      <c r="HZ38" s="2"/>
      <c r="IA38" s="2"/>
      <c r="IB38" s="2"/>
      <c r="IM38" s="1"/>
      <c r="IN38" s="2"/>
      <c r="IO38" s="2"/>
      <c r="IP38" s="2"/>
      <c r="IQ38" s="2"/>
      <c r="IR38" s="2"/>
      <c r="JC38" s="1"/>
      <c r="JD38" s="2"/>
      <c r="JE38" s="2"/>
      <c r="JF38" s="2"/>
      <c r="JG38" s="2"/>
      <c r="JH38" s="2"/>
      <c r="JS38" s="1"/>
      <c r="JT38" s="2"/>
      <c r="JU38" s="2"/>
      <c r="JV38" s="2"/>
      <c r="JW38" s="2"/>
      <c r="JX38" s="2"/>
      <c r="KH38" s="1"/>
      <c r="KI38" s="2"/>
      <c r="KJ38" s="2"/>
      <c r="KK38" s="2"/>
      <c r="KL38" s="2"/>
      <c r="KM38" s="2"/>
      <c r="KW38" s="1"/>
      <c r="KX38" s="2"/>
      <c r="KY38" s="2"/>
      <c r="KZ38" s="2"/>
      <c r="LA38" s="2"/>
      <c r="LB38" s="2"/>
      <c r="LM38" s="1"/>
      <c r="LN38" s="2"/>
      <c r="LO38" s="2"/>
      <c r="LP38" s="2"/>
      <c r="LQ38" s="2"/>
      <c r="LR38" s="2"/>
      <c r="MB38" s="1"/>
      <c r="MC38" s="2"/>
      <c r="MD38" s="2"/>
      <c r="ME38" s="2"/>
      <c r="MF38" s="2"/>
      <c r="MG38" s="2"/>
      <c r="MR38" s="1"/>
      <c r="MS38" s="2"/>
      <c r="MT38" s="2"/>
      <c r="MU38" s="2"/>
      <c r="MV38" s="2"/>
      <c r="MW38" s="2"/>
      <c r="NH38" s="1"/>
      <c r="NI38" s="2"/>
      <c r="NJ38" s="2"/>
      <c r="NK38" s="2"/>
      <c r="NL38" s="2"/>
      <c r="NM38" s="2"/>
      <c r="NX38" s="1"/>
      <c r="NY38" s="2"/>
      <c r="NZ38" s="2"/>
      <c r="OA38" s="2"/>
      <c r="OB38" s="2"/>
      <c r="OC38" s="2"/>
      <c r="OM38" s="1"/>
      <c r="ON38" s="2"/>
      <c r="OO38" s="2"/>
      <c r="OP38" s="2"/>
      <c r="OQ38" s="2"/>
      <c r="OR38" s="2"/>
      <c r="PB38" s="1"/>
      <c r="PC38" s="2"/>
      <c r="PD38" s="2"/>
      <c r="PE38" s="2"/>
      <c r="PF38" s="2"/>
      <c r="PG38" s="2"/>
      <c r="PR38" s="1"/>
      <c r="PS38" s="2"/>
      <c r="PT38" s="2"/>
      <c r="PU38" s="2"/>
      <c r="PV38" s="2"/>
      <c r="PW38" s="2"/>
    </row>
    <row r="39" spans="15:446" ht="15.75" thickBot="1" x14ac:dyDescent="0.3">
      <c r="O39" s="2" t="s">
        <v>27</v>
      </c>
      <c r="P39" s="2"/>
      <c r="Q39" t="s">
        <v>1</v>
      </c>
      <c r="S39" s="3" t="s">
        <v>2</v>
      </c>
      <c r="T39" s="3"/>
      <c r="U39" s="3"/>
      <c r="V39" s="3"/>
      <c r="W39" t="s">
        <v>2</v>
      </c>
      <c r="Y39" t="s">
        <v>1</v>
      </c>
      <c r="AA39" t="s">
        <v>2</v>
      </c>
      <c r="AF39" s="2" t="s">
        <v>27</v>
      </c>
      <c r="AG39" s="2"/>
      <c r="AH39" t="s">
        <v>1</v>
      </c>
      <c r="AJ39" s="3" t="s">
        <v>2</v>
      </c>
      <c r="AK39" s="3"/>
      <c r="AL39" s="3"/>
      <c r="AM39" s="3"/>
      <c r="AN39" t="s">
        <v>2</v>
      </c>
      <c r="AP39" t="s">
        <v>1</v>
      </c>
      <c r="AR39" t="s">
        <v>2</v>
      </c>
      <c r="AV39" s="2" t="s">
        <v>27</v>
      </c>
      <c r="AW39" s="2"/>
      <c r="AX39" t="s">
        <v>1</v>
      </c>
      <c r="AZ39" s="3" t="s">
        <v>2</v>
      </c>
      <c r="BA39" s="3"/>
      <c r="BB39" s="3"/>
      <c r="BC39" s="3"/>
      <c r="BD39" t="s">
        <v>2</v>
      </c>
      <c r="BF39" t="s">
        <v>1</v>
      </c>
      <c r="BH39" t="s">
        <v>2</v>
      </c>
      <c r="BL39" s="2" t="s">
        <v>27</v>
      </c>
      <c r="BM39" s="2"/>
      <c r="BN39" t="s">
        <v>1</v>
      </c>
      <c r="BP39" s="3" t="s">
        <v>2</v>
      </c>
      <c r="BQ39" s="3"/>
      <c r="BR39" s="3"/>
      <c r="BS39" s="3"/>
      <c r="BT39" t="s">
        <v>2</v>
      </c>
      <c r="BV39" t="s">
        <v>1</v>
      </c>
      <c r="BX39" t="s">
        <v>2</v>
      </c>
      <c r="CB39" s="2" t="s">
        <v>27</v>
      </c>
      <c r="CC39" s="2"/>
      <c r="CD39" t="s">
        <v>1</v>
      </c>
      <c r="CF39" s="3" t="s">
        <v>2</v>
      </c>
      <c r="CG39" s="3"/>
      <c r="CH39" s="3"/>
      <c r="CI39" s="3"/>
      <c r="CJ39" t="s">
        <v>2</v>
      </c>
      <c r="CL39" t="s">
        <v>1</v>
      </c>
      <c r="CN39" t="s">
        <v>2</v>
      </c>
      <c r="CQ39" s="2" t="s">
        <v>27</v>
      </c>
      <c r="CR39" s="2"/>
      <c r="CS39" t="s">
        <v>1</v>
      </c>
      <c r="CU39" s="3" t="s">
        <v>2</v>
      </c>
      <c r="CV39" s="3"/>
      <c r="CW39" s="3"/>
      <c r="CX39" s="3"/>
      <c r="CY39" t="s">
        <v>2</v>
      </c>
      <c r="DA39" t="s">
        <v>1</v>
      </c>
      <c r="DC39" t="s">
        <v>2</v>
      </c>
      <c r="DF39" s="2" t="s">
        <v>27</v>
      </c>
      <c r="DG39" s="2"/>
      <c r="DH39" t="s">
        <v>1</v>
      </c>
      <c r="DJ39" s="3" t="s">
        <v>2</v>
      </c>
      <c r="DK39" s="3"/>
      <c r="DL39" s="3"/>
      <c r="DM39" s="3"/>
      <c r="DN39" t="s">
        <v>2</v>
      </c>
      <c r="DP39" t="s">
        <v>1</v>
      </c>
      <c r="DR39" t="s">
        <v>2</v>
      </c>
      <c r="DU39" s="2" t="s">
        <v>27</v>
      </c>
      <c r="DV39" s="2"/>
      <c r="DW39" t="s">
        <v>1</v>
      </c>
      <c r="DY39" s="3" t="s">
        <v>2</v>
      </c>
      <c r="DZ39" s="3"/>
      <c r="EA39" s="3"/>
      <c r="EB39" s="3"/>
      <c r="EC39" t="s">
        <v>2</v>
      </c>
      <c r="EE39" t="s">
        <v>1</v>
      </c>
      <c r="EG39" t="s">
        <v>2</v>
      </c>
      <c r="EJ39" s="2" t="s">
        <v>27</v>
      </c>
      <c r="EK39" s="2"/>
      <c r="EL39" t="s">
        <v>1</v>
      </c>
      <c r="EN39" s="3" t="s">
        <v>2</v>
      </c>
      <c r="EO39" s="3"/>
      <c r="EP39" s="3"/>
      <c r="EQ39" s="3"/>
      <c r="ER39" t="s">
        <v>2</v>
      </c>
      <c r="ET39" t="s">
        <v>1</v>
      </c>
      <c r="EV39" t="s">
        <v>2</v>
      </c>
      <c r="EY39" s="2" t="s">
        <v>27</v>
      </c>
      <c r="EZ39" s="2"/>
      <c r="FA39" t="s">
        <v>1</v>
      </c>
      <c r="FC39" s="3" t="s">
        <v>2</v>
      </c>
      <c r="FD39" s="3"/>
      <c r="FE39" s="3"/>
      <c r="FF39" s="3"/>
      <c r="FG39" t="s">
        <v>2</v>
      </c>
      <c r="FI39" t="s">
        <v>1</v>
      </c>
      <c r="FK39" t="s">
        <v>2</v>
      </c>
      <c r="FN39" s="2" t="s">
        <v>27</v>
      </c>
      <c r="FO39" s="2"/>
      <c r="FP39" t="s">
        <v>1</v>
      </c>
      <c r="FR39" s="3" t="s">
        <v>2</v>
      </c>
      <c r="FS39" s="3"/>
      <c r="FT39" s="3"/>
      <c r="FU39" s="3"/>
      <c r="FV39" t="s">
        <v>2</v>
      </c>
      <c r="FX39" t="s">
        <v>1</v>
      </c>
      <c r="FZ39" t="s">
        <v>2</v>
      </c>
      <c r="GC39" s="2" t="s">
        <v>27</v>
      </c>
      <c r="GD39" s="2"/>
      <c r="GE39" t="s">
        <v>1</v>
      </c>
      <c r="GG39" s="3" t="s">
        <v>2</v>
      </c>
      <c r="GH39" s="3"/>
      <c r="GI39" s="3"/>
      <c r="GJ39" s="3"/>
      <c r="GK39" t="s">
        <v>2</v>
      </c>
      <c r="GM39" t="s">
        <v>1</v>
      </c>
      <c r="GO39" t="s">
        <v>2</v>
      </c>
      <c r="GR39" s="2" t="s">
        <v>27</v>
      </c>
      <c r="GS39" s="2"/>
      <c r="GT39" t="s">
        <v>1</v>
      </c>
      <c r="GV39" s="3" t="s">
        <v>2</v>
      </c>
      <c r="GW39" s="3"/>
      <c r="GX39" s="3"/>
      <c r="GY39" s="3"/>
      <c r="GZ39" t="s">
        <v>2</v>
      </c>
      <c r="HB39" t="s">
        <v>1</v>
      </c>
      <c r="HD39" t="s">
        <v>2</v>
      </c>
      <c r="HH39" s="2" t="s">
        <v>27</v>
      </c>
      <c r="HI39" s="2"/>
      <c r="HJ39" t="s">
        <v>1</v>
      </c>
      <c r="HL39" s="3" t="s">
        <v>2</v>
      </c>
      <c r="HM39" s="3"/>
      <c r="HN39" s="3"/>
      <c r="HO39" s="3"/>
      <c r="HP39" t="s">
        <v>2</v>
      </c>
      <c r="HR39" t="s">
        <v>1</v>
      </c>
      <c r="HT39" t="s">
        <v>2</v>
      </c>
      <c r="HW39" s="2" t="s">
        <v>27</v>
      </c>
      <c r="HX39" s="2"/>
      <c r="HY39" t="s">
        <v>1</v>
      </c>
      <c r="IA39" s="3" t="s">
        <v>2</v>
      </c>
      <c r="IB39" s="3"/>
      <c r="IC39" s="3"/>
      <c r="ID39" s="3"/>
      <c r="IE39" t="s">
        <v>2</v>
      </c>
      <c r="IG39" t="s">
        <v>1</v>
      </c>
      <c r="II39" t="s">
        <v>2</v>
      </c>
      <c r="IM39" s="2" t="s">
        <v>27</v>
      </c>
      <c r="IN39" s="2"/>
      <c r="IO39" t="s">
        <v>1</v>
      </c>
      <c r="IQ39" s="3" t="s">
        <v>2</v>
      </c>
      <c r="IR39" s="3"/>
      <c r="IS39" s="3"/>
      <c r="IT39" s="3"/>
      <c r="IU39" t="s">
        <v>2</v>
      </c>
      <c r="IW39" t="s">
        <v>1</v>
      </c>
      <c r="IY39" t="s">
        <v>2</v>
      </c>
      <c r="JC39" s="2" t="s">
        <v>27</v>
      </c>
      <c r="JD39" s="2"/>
      <c r="JE39" t="s">
        <v>1</v>
      </c>
      <c r="JG39" s="3" t="s">
        <v>2</v>
      </c>
      <c r="JH39" s="3"/>
      <c r="JI39" s="3"/>
      <c r="JJ39" s="3"/>
      <c r="JK39" t="s">
        <v>2</v>
      </c>
      <c r="JM39" t="s">
        <v>1</v>
      </c>
      <c r="JO39" t="s">
        <v>2</v>
      </c>
      <c r="JS39" s="2" t="s">
        <v>27</v>
      </c>
      <c r="JT39" s="2"/>
      <c r="JU39" t="s">
        <v>1</v>
      </c>
      <c r="JW39" s="3" t="s">
        <v>2</v>
      </c>
      <c r="JX39" s="3"/>
      <c r="JY39" s="3"/>
      <c r="JZ39" s="3"/>
      <c r="KA39" t="s">
        <v>2</v>
      </c>
      <c r="KC39" t="s">
        <v>1</v>
      </c>
      <c r="KE39" t="s">
        <v>2</v>
      </c>
      <c r="KH39" s="2" t="s">
        <v>27</v>
      </c>
      <c r="KI39" s="2"/>
      <c r="KJ39" t="s">
        <v>1</v>
      </c>
      <c r="KL39" s="3" t="s">
        <v>2</v>
      </c>
      <c r="KM39" s="3"/>
      <c r="KN39" s="3"/>
      <c r="KO39" s="3"/>
      <c r="KP39" t="s">
        <v>2</v>
      </c>
      <c r="KR39" t="s">
        <v>1</v>
      </c>
      <c r="KT39" t="s">
        <v>2</v>
      </c>
      <c r="KW39" s="2" t="s">
        <v>27</v>
      </c>
      <c r="KX39" s="2"/>
      <c r="KY39" t="s">
        <v>1</v>
      </c>
      <c r="LA39" s="3" t="s">
        <v>2</v>
      </c>
      <c r="LB39" s="3"/>
      <c r="LC39" s="3"/>
      <c r="LD39" s="3"/>
      <c r="LE39" t="s">
        <v>2</v>
      </c>
      <c r="LG39" t="s">
        <v>1</v>
      </c>
      <c r="LI39" t="s">
        <v>2</v>
      </c>
      <c r="LM39" s="2" t="s">
        <v>27</v>
      </c>
      <c r="LN39" s="2"/>
      <c r="LO39" t="s">
        <v>1</v>
      </c>
      <c r="LQ39" s="3" t="s">
        <v>2</v>
      </c>
      <c r="LR39" s="3"/>
      <c r="LS39" s="3"/>
      <c r="LT39" s="3"/>
      <c r="LU39" t="s">
        <v>2</v>
      </c>
      <c r="LW39" t="s">
        <v>1</v>
      </c>
      <c r="LY39" t="s">
        <v>2</v>
      </c>
      <c r="MB39" s="2" t="s">
        <v>27</v>
      </c>
      <c r="MC39" s="2"/>
      <c r="MD39" t="s">
        <v>1</v>
      </c>
      <c r="MF39" s="3" t="s">
        <v>2</v>
      </c>
      <c r="MG39" s="3"/>
      <c r="MH39" s="3"/>
      <c r="MI39" s="3"/>
      <c r="MJ39" t="s">
        <v>2</v>
      </c>
      <c r="ML39" t="s">
        <v>1</v>
      </c>
      <c r="MN39" t="s">
        <v>2</v>
      </c>
      <c r="MR39" s="2" t="s">
        <v>27</v>
      </c>
      <c r="MS39" s="2"/>
      <c r="MT39" t="s">
        <v>1</v>
      </c>
      <c r="MV39" s="3" t="s">
        <v>2</v>
      </c>
      <c r="MW39" s="3"/>
      <c r="MX39" s="3"/>
      <c r="MY39" s="3"/>
      <c r="MZ39" t="s">
        <v>2</v>
      </c>
      <c r="NB39" t="s">
        <v>1</v>
      </c>
      <c r="ND39" t="s">
        <v>2</v>
      </c>
      <c r="NH39" s="2" t="s">
        <v>27</v>
      </c>
      <c r="NI39" s="2"/>
      <c r="NJ39" t="s">
        <v>1</v>
      </c>
      <c r="NL39" s="3" t="s">
        <v>2</v>
      </c>
      <c r="NM39" s="3"/>
      <c r="NN39" s="3"/>
      <c r="NO39" s="3"/>
      <c r="NP39" t="s">
        <v>2</v>
      </c>
      <c r="NR39" t="s">
        <v>1</v>
      </c>
      <c r="NT39" t="s">
        <v>2</v>
      </c>
      <c r="NX39" s="2" t="s">
        <v>27</v>
      </c>
      <c r="NY39" s="2"/>
      <c r="NZ39" t="s">
        <v>1</v>
      </c>
      <c r="OB39" s="3" t="s">
        <v>2</v>
      </c>
      <c r="OC39" s="3"/>
      <c r="OD39" s="3"/>
      <c r="OE39" s="3"/>
      <c r="OF39" t="s">
        <v>2</v>
      </c>
      <c r="OH39" t="s">
        <v>1</v>
      </c>
      <c r="OJ39" t="s">
        <v>2</v>
      </c>
      <c r="OM39" s="2" t="s">
        <v>27</v>
      </c>
      <c r="ON39" s="2"/>
      <c r="OO39" t="s">
        <v>1</v>
      </c>
      <c r="OQ39" s="3" t="s">
        <v>2</v>
      </c>
      <c r="OR39" s="3"/>
      <c r="OS39" s="3"/>
      <c r="OT39" s="3"/>
      <c r="OU39" t="s">
        <v>2</v>
      </c>
      <c r="OW39" t="s">
        <v>1</v>
      </c>
      <c r="OY39" t="s">
        <v>2</v>
      </c>
      <c r="PB39" s="2" t="s">
        <v>27</v>
      </c>
      <c r="PC39" s="2"/>
      <c r="PD39" t="s">
        <v>1</v>
      </c>
      <c r="PF39" s="3" t="s">
        <v>2</v>
      </c>
      <c r="PG39" s="3"/>
      <c r="PH39" s="3"/>
      <c r="PI39" s="3"/>
      <c r="PJ39" t="s">
        <v>2</v>
      </c>
      <c r="PL39" t="s">
        <v>1</v>
      </c>
      <c r="PN39" t="s">
        <v>2</v>
      </c>
      <c r="PR39" s="2" t="s">
        <v>27</v>
      </c>
      <c r="PS39" s="2"/>
      <c r="PT39" t="s">
        <v>1</v>
      </c>
      <c r="PV39" s="3" t="s">
        <v>2</v>
      </c>
      <c r="PW39" s="3"/>
      <c r="PX39" s="3"/>
      <c r="PY39" s="3"/>
      <c r="PZ39" t="s">
        <v>2</v>
      </c>
      <c r="QB39" t="s">
        <v>1</v>
      </c>
      <c r="QD39" t="s">
        <v>2</v>
      </c>
    </row>
    <row r="40" spans="15:446" ht="60" x14ac:dyDescent="0.25">
      <c r="O40" s="4"/>
      <c r="P40" s="5" t="s">
        <v>3</v>
      </c>
      <c r="Q40" s="6" t="s">
        <v>4</v>
      </c>
      <c r="R40" s="5" t="s">
        <v>3</v>
      </c>
      <c r="S40" s="7" t="s">
        <v>5</v>
      </c>
      <c r="T40" s="8"/>
      <c r="U40" s="9"/>
      <c r="V40" s="5" t="s">
        <v>3</v>
      </c>
      <c r="W40" s="5" t="s">
        <v>6</v>
      </c>
      <c r="X40" s="5" t="s">
        <v>3</v>
      </c>
      <c r="Y40" s="5" t="s">
        <v>7</v>
      </c>
      <c r="Z40" s="5" t="s">
        <v>3</v>
      </c>
      <c r="AA40" s="10" t="s">
        <v>8</v>
      </c>
      <c r="AF40" s="4"/>
      <c r="AG40" s="5" t="s">
        <v>3</v>
      </c>
      <c r="AH40" s="6" t="s">
        <v>4</v>
      </c>
      <c r="AI40" s="5" t="s">
        <v>3</v>
      </c>
      <c r="AJ40" s="7" t="s">
        <v>5</v>
      </c>
      <c r="AK40" s="8"/>
      <c r="AL40" s="9"/>
      <c r="AM40" s="5" t="s">
        <v>3</v>
      </c>
      <c r="AN40" s="5" t="s">
        <v>6</v>
      </c>
      <c r="AO40" s="5" t="s">
        <v>3</v>
      </c>
      <c r="AP40" s="5" t="s">
        <v>7</v>
      </c>
      <c r="AQ40" s="5" t="s">
        <v>3</v>
      </c>
      <c r="AR40" s="10" t="s">
        <v>8</v>
      </c>
      <c r="AV40" s="4"/>
      <c r="AW40" s="5" t="s">
        <v>3</v>
      </c>
      <c r="AX40" s="6" t="s">
        <v>4</v>
      </c>
      <c r="AY40" s="5" t="s">
        <v>3</v>
      </c>
      <c r="AZ40" s="7" t="s">
        <v>5</v>
      </c>
      <c r="BA40" s="8"/>
      <c r="BB40" s="9"/>
      <c r="BC40" s="5" t="s">
        <v>3</v>
      </c>
      <c r="BD40" s="5" t="s">
        <v>6</v>
      </c>
      <c r="BE40" s="5" t="s">
        <v>3</v>
      </c>
      <c r="BF40" s="5" t="s">
        <v>7</v>
      </c>
      <c r="BG40" s="5" t="s">
        <v>3</v>
      </c>
      <c r="BH40" s="10" t="s">
        <v>8</v>
      </c>
      <c r="BL40" s="4"/>
      <c r="BM40" s="5" t="s">
        <v>3</v>
      </c>
      <c r="BN40" s="6" t="s">
        <v>4</v>
      </c>
      <c r="BO40" s="5" t="s">
        <v>3</v>
      </c>
      <c r="BP40" s="7" t="s">
        <v>5</v>
      </c>
      <c r="BQ40" s="8"/>
      <c r="BR40" s="9"/>
      <c r="BS40" s="5" t="s">
        <v>3</v>
      </c>
      <c r="BT40" s="5" t="s">
        <v>6</v>
      </c>
      <c r="BU40" s="5" t="s">
        <v>3</v>
      </c>
      <c r="BV40" s="5" t="s">
        <v>7</v>
      </c>
      <c r="BW40" s="5" t="s">
        <v>3</v>
      </c>
      <c r="BX40" s="10" t="s">
        <v>8</v>
      </c>
      <c r="CB40" s="4"/>
      <c r="CC40" s="5" t="s">
        <v>3</v>
      </c>
      <c r="CD40" s="6" t="s">
        <v>4</v>
      </c>
      <c r="CE40" s="5" t="s">
        <v>3</v>
      </c>
      <c r="CF40" s="7" t="s">
        <v>5</v>
      </c>
      <c r="CG40" s="8"/>
      <c r="CH40" s="9"/>
      <c r="CI40" s="5" t="s">
        <v>3</v>
      </c>
      <c r="CJ40" s="5" t="s">
        <v>6</v>
      </c>
      <c r="CK40" s="5" t="s">
        <v>3</v>
      </c>
      <c r="CL40" s="5" t="s">
        <v>7</v>
      </c>
      <c r="CM40" s="5" t="s">
        <v>3</v>
      </c>
      <c r="CN40" s="10" t="s">
        <v>8</v>
      </c>
      <c r="CQ40" s="4"/>
      <c r="CR40" s="5" t="s">
        <v>3</v>
      </c>
      <c r="CS40" s="6" t="s">
        <v>4</v>
      </c>
      <c r="CT40" s="5" t="s">
        <v>3</v>
      </c>
      <c r="CU40" s="7" t="s">
        <v>5</v>
      </c>
      <c r="CV40" s="8"/>
      <c r="CW40" s="9"/>
      <c r="CX40" s="5" t="s">
        <v>3</v>
      </c>
      <c r="CY40" s="5" t="s">
        <v>6</v>
      </c>
      <c r="CZ40" s="5" t="s">
        <v>3</v>
      </c>
      <c r="DA40" s="5" t="s">
        <v>7</v>
      </c>
      <c r="DB40" s="5" t="s">
        <v>3</v>
      </c>
      <c r="DC40" s="10" t="s">
        <v>8</v>
      </c>
      <c r="DF40" s="4"/>
      <c r="DG40" s="5" t="s">
        <v>3</v>
      </c>
      <c r="DH40" s="6" t="s">
        <v>4</v>
      </c>
      <c r="DI40" s="5" t="s">
        <v>3</v>
      </c>
      <c r="DJ40" s="7" t="s">
        <v>5</v>
      </c>
      <c r="DK40" s="8"/>
      <c r="DL40" s="9"/>
      <c r="DM40" s="5" t="s">
        <v>3</v>
      </c>
      <c r="DN40" s="5" t="s">
        <v>6</v>
      </c>
      <c r="DO40" s="5" t="s">
        <v>3</v>
      </c>
      <c r="DP40" s="5" t="s">
        <v>7</v>
      </c>
      <c r="DQ40" s="5" t="s">
        <v>3</v>
      </c>
      <c r="DR40" s="10" t="s">
        <v>8</v>
      </c>
      <c r="DU40" s="4"/>
      <c r="DV40" s="5" t="s">
        <v>3</v>
      </c>
      <c r="DW40" s="6" t="s">
        <v>4</v>
      </c>
      <c r="DX40" s="5" t="s">
        <v>3</v>
      </c>
      <c r="DY40" s="7" t="s">
        <v>5</v>
      </c>
      <c r="DZ40" s="8"/>
      <c r="EA40" s="9"/>
      <c r="EB40" s="5" t="s">
        <v>3</v>
      </c>
      <c r="EC40" s="5" t="s">
        <v>6</v>
      </c>
      <c r="ED40" s="5" t="s">
        <v>3</v>
      </c>
      <c r="EE40" s="5" t="s">
        <v>7</v>
      </c>
      <c r="EF40" s="5" t="s">
        <v>3</v>
      </c>
      <c r="EG40" s="10" t="s">
        <v>8</v>
      </c>
      <c r="EJ40" s="4"/>
      <c r="EK40" s="5" t="s">
        <v>3</v>
      </c>
      <c r="EL40" s="6" t="s">
        <v>4</v>
      </c>
      <c r="EM40" s="5" t="s">
        <v>3</v>
      </c>
      <c r="EN40" s="7" t="s">
        <v>5</v>
      </c>
      <c r="EO40" s="8"/>
      <c r="EP40" s="9"/>
      <c r="EQ40" s="5" t="s">
        <v>3</v>
      </c>
      <c r="ER40" s="5" t="s">
        <v>6</v>
      </c>
      <c r="ES40" s="5" t="s">
        <v>3</v>
      </c>
      <c r="ET40" s="5" t="s">
        <v>7</v>
      </c>
      <c r="EU40" s="5" t="s">
        <v>3</v>
      </c>
      <c r="EV40" s="10" t="s">
        <v>8</v>
      </c>
      <c r="EY40" s="4"/>
      <c r="EZ40" s="5" t="s">
        <v>3</v>
      </c>
      <c r="FA40" s="6" t="s">
        <v>4</v>
      </c>
      <c r="FB40" s="5" t="s">
        <v>3</v>
      </c>
      <c r="FC40" s="7" t="s">
        <v>5</v>
      </c>
      <c r="FD40" s="8"/>
      <c r="FE40" s="9"/>
      <c r="FF40" s="5" t="s">
        <v>3</v>
      </c>
      <c r="FG40" s="5" t="s">
        <v>6</v>
      </c>
      <c r="FH40" s="5" t="s">
        <v>3</v>
      </c>
      <c r="FI40" s="5" t="s">
        <v>7</v>
      </c>
      <c r="FJ40" s="5" t="s">
        <v>3</v>
      </c>
      <c r="FK40" s="10" t="s">
        <v>8</v>
      </c>
      <c r="FN40" s="4"/>
      <c r="FO40" s="5" t="s">
        <v>3</v>
      </c>
      <c r="FP40" s="6" t="s">
        <v>4</v>
      </c>
      <c r="FQ40" s="5" t="s">
        <v>3</v>
      </c>
      <c r="FR40" s="7" t="s">
        <v>5</v>
      </c>
      <c r="FS40" s="8"/>
      <c r="FT40" s="9"/>
      <c r="FU40" s="5" t="s">
        <v>3</v>
      </c>
      <c r="FV40" s="5" t="s">
        <v>6</v>
      </c>
      <c r="FW40" s="5" t="s">
        <v>3</v>
      </c>
      <c r="FX40" s="5" t="s">
        <v>7</v>
      </c>
      <c r="FY40" s="5" t="s">
        <v>3</v>
      </c>
      <c r="FZ40" s="10" t="s">
        <v>8</v>
      </c>
      <c r="GC40" s="4"/>
      <c r="GD40" s="5" t="s">
        <v>3</v>
      </c>
      <c r="GE40" s="6" t="s">
        <v>4</v>
      </c>
      <c r="GF40" s="5" t="s">
        <v>3</v>
      </c>
      <c r="GG40" s="7" t="s">
        <v>5</v>
      </c>
      <c r="GH40" s="8"/>
      <c r="GI40" s="9"/>
      <c r="GJ40" s="5" t="s">
        <v>3</v>
      </c>
      <c r="GK40" s="5" t="s">
        <v>6</v>
      </c>
      <c r="GL40" s="5" t="s">
        <v>3</v>
      </c>
      <c r="GM40" s="5" t="s">
        <v>7</v>
      </c>
      <c r="GN40" s="5" t="s">
        <v>3</v>
      </c>
      <c r="GO40" s="10" t="s">
        <v>8</v>
      </c>
      <c r="GR40" s="4"/>
      <c r="GS40" s="5" t="s">
        <v>3</v>
      </c>
      <c r="GT40" s="6" t="s">
        <v>4</v>
      </c>
      <c r="GU40" s="5" t="s">
        <v>3</v>
      </c>
      <c r="GV40" s="7" t="s">
        <v>5</v>
      </c>
      <c r="GW40" s="8"/>
      <c r="GX40" s="9"/>
      <c r="GY40" s="5" t="s">
        <v>3</v>
      </c>
      <c r="GZ40" s="5" t="s">
        <v>6</v>
      </c>
      <c r="HA40" s="5" t="s">
        <v>3</v>
      </c>
      <c r="HB40" s="5" t="s">
        <v>7</v>
      </c>
      <c r="HC40" s="5" t="s">
        <v>3</v>
      </c>
      <c r="HD40" s="10" t="s">
        <v>8</v>
      </c>
      <c r="HH40" s="4"/>
      <c r="HI40" s="5" t="s">
        <v>3</v>
      </c>
      <c r="HJ40" s="6" t="s">
        <v>4</v>
      </c>
      <c r="HK40" s="5" t="s">
        <v>3</v>
      </c>
      <c r="HL40" s="7" t="s">
        <v>5</v>
      </c>
      <c r="HM40" s="8"/>
      <c r="HN40" s="9"/>
      <c r="HO40" s="5" t="s">
        <v>3</v>
      </c>
      <c r="HP40" s="5" t="s">
        <v>6</v>
      </c>
      <c r="HQ40" s="5" t="s">
        <v>3</v>
      </c>
      <c r="HR40" s="5" t="s">
        <v>7</v>
      </c>
      <c r="HS40" s="5" t="s">
        <v>3</v>
      </c>
      <c r="HT40" s="10" t="s">
        <v>8</v>
      </c>
      <c r="HW40" s="4"/>
      <c r="HX40" s="5" t="s">
        <v>3</v>
      </c>
      <c r="HY40" s="6" t="s">
        <v>4</v>
      </c>
      <c r="HZ40" s="5" t="s">
        <v>3</v>
      </c>
      <c r="IA40" s="7" t="s">
        <v>5</v>
      </c>
      <c r="IB40" s="8"/>
      <c r="IC40" s="9"/>
      <c r="ID40" s="5" t="s">
        <v>3</v>
      </c>
      <c r="IE40" s="5" t="s">
        <v>6</v>
      </c>
      <c r="IF40" s="5" t="s">
        <v>3</v>
      </c>
      <c r="IG40" s="5" t="s">
        <v>7</v>
      </c>
      <c r="IH40" s="5" t="s">
        <v>3</v>
      </c>
      <c r="II40" s="10" t="s">
        <v>8</v>
      </c>
      <c r="IM40" s="4"/>
      <c r="IN40" s="5" t="s">
        <v>3</v>
      </c>
      <c r="IO40" s="6" t="s">
        <v>4</v>
      </c>
      <c r="IP40" s="5" t="s">
        <v>3</v>
      </c>
      <c r="IQ40" s="7" t="s">
        <v>5</v>
      </c>
      <c r="IR40" s="8"/>
      <c r="IS40" s="9"/>
      <c r="IT40" s="5" t="s">
        <v>3</v>
      </c>
      <c r="IU40" s="5" t="s">
        <v>6</v>
      </c>
      <c r="IV40" s="5" t="s">
        <v>3</v>
      </c>
      <c r="IW40" s="5" t="s">
        <v>7</v>
      </c>
      <c r="IX40" s="5" t="s">
        <v>3</v>
      </c>
      <c r="IY40" s="10" t="s">
        <v>8</v>
      </c>
      <c r="JC40" s="4"/>
      <c r="JD40" s="5" t="s">
        <v>3</v>
      </c>
      <c r="JE40" s="6" t="s">
        <v>4</v>
      </c>
      <c r="JF40" s="5" t="s">
        <v>3</v>
      </c>
      <c r="JG40" s="7" t="s">
        <v>5</v>
      </c>
      <c r="JH40" s="8"/>
      <c r="JI40" s="9"/>
      <c r="JJ40" s="5" t="s">
        <v>3</v>
      </c>
      <c r="JK40" s="5" t="s">
        <v>6</v>
      </c>
      <c r="JL40" s="5" t="s">
        <v>3</v>
      </c>
      <c r="JM40" s="5" t="s">
        <v>7</v>
      </c>
      <c r="JN40" s="5" t="s">
        <v>3</v>
      </c>
      <c r="JO40" s="10" t="s">
        <v>8</v>
      </c>
      <c r="JS40" s="4"/>
      <c r="JT40" s="5" t="s">
        <v>3</v>
      </c>
      <c r="JU40" s="6" t="s">
        <v>4</v>
      </c>
      <c r="JV40" s="5" t="s">
        <v>3</v>
      </c>
      <c r="JW40" s="7" t="s">
        <v>5</v>
      </c>
      <c r="JX40" s="8"/>
      <c r="JY40" s="9"/>
      <c r="JZ40" s="5" t="s">
        <v>3</v>
      </c>
      <c r="KA40" s="5" t="s">
        <v>6</v>
      </c>
      <c r="KB40" s="5" t="s">
        <v>3</v>
      </c>
      <c r="KC40" s="5" t="s">
        <v>7</v>
      </c>
      <c r="KD40" s="5" t="s">
        <v>3</v>
      </c>
      <c r="KE40" s="10" t="s">
        <v>8</v>
      </c>
      <c r="KH40" s="4"/>
      <c r="KI40" s="5" t="s">
        <v>3</v>
      </c>
      <c r="KJ40" s="6" t="s">
        <v>4</v>
      </c>
      <c r="KK40" s="5" t="s">
        <v>3</v>
      </c>
      <c r="KL40" s="7" t="s">
        <v>5</v>
      </c>
      <c r="KM40" s="8"/>
      <c r="KN40" s="9"/>
      <c r="KO40" s="5" t="s">
        <v>3</v>
      </c>
      <c r="KP40" s="5" t="s">
        <v>6</v>
      </c>
      <c r="KQ40" s="5" t="s">
        <v>3</v>
      </c>
      <c r="KR40" s="5" t="s">
        <v>7</v>
      </c>
      <c r="KS40" s="5" t="s">
        <v>3</v>
      </c>
      <c r="KT40" s="10" t="s">
        <v>8</v>
      </c>
      <c r="KW40" s="4"/>
      <c r="KX40" s="5" t="s">
        <v>3</v>
      </c>
      <c r="KY40" s="6" t="s">
        <v>4</v>
      </c>
      <c r="KZ40" s="5" t="s">
        <v>3</v>
      </c>
      <c r="LA40" s="7" t="s">
        <v>5</v>
      </c>
      <c r="LB40" s="8"/>
      <c r="LC40" s="9"/>
      <c r="LD40" s="5" t="s">
        <v>3</v>
      </c>
      <c r="LE40" s="5" t="s">
        <v>6</v>
      </c>
      <c r="LF40" s="5" t="s">
        <v>3</v>
      </c>
      <c r="LG40" s="5" t="s">
        <v>7</v>
      </c>
      <c r="LH40" s="5" t="s">
        <v>3</v>
      </c>
      <c r="LI40" s="10" t="s">
        <v>8</v>
      </c>
      <c r="LM40" s="4"/>
      <c r="LN40" s="5" t="s">
        <v>3</v>
      </c>
      <c r="LO40" s="6" t="s">
        <v>4</v>
      </c>
      <c r="LP40" s="5" t="s">
        <v>3</v>
      </c>
      <c r="LQ40" s="7" t="s">
        <v>5</v>
      </c>
      <c r="LR40" s="8"/>
      <c r="LS40" s="9"/>
      <c r="LT40" s="5" t="s">
        <v>3</v>
      </c>
      <c r="LU40" s="5" t="s">
        <v>6</v>
      </c>
      <c r="LV40" s="5" t="s">
        <v>3</v>
      </c>
      <c r="LW40" s="5" t="s">
        <v>7</v>
      </c>
      <c r="LX40" s="5" t="s">
        <v>3</v>
      </c>
      <c r="LY40" s="10" t="s">
        <v>8</v>
      </c>
      <c r="MB40" s="4"/>
      <c r="MC40" s="5" t="s">
        <v>3</v>
      </c>
      <c r="MD40" s="6" t="s">
        <v>4</v>
      </c>
      <c r="ME40" s="5" t="s">
        <v>3</v>
      </c>
      <c r="MF40" s="7" t="s">
        <v>5</v>
      </c>
      <c r="MG40" s="8"/>
      <c r="MH40" s="9"/>
      <c r="MI40" s="5" t="s">
        <v>3</v>
      </c>
      <c r="MJ40" s="5" t="s">
        <v>6</v>
      </c>
      <c r="MK40" s="5" t="s">
        <v>3</v>
      </c>
      <c r="ML40" s="5" t="s">
        <v>7</v>
      </c>
      <c r="MM40" s="5" t="s">
        <v>3</v>
      </c>
      <c r="MN40" s="10" t="s">
        <v>8</v>
      </c>
      <c r="MR40" s="4"/>
      <c r="MS40" s="5" t="s">
        <v>3</v>
      </c>
      <c r="MT40" s="6" t="s">
        <v>4</v>
      </c>
      <c r="MU40" s="5" t="s">
        <v>3</v>
      </c>
      <c r="MV40" s="7" t="s">
        <v>5</v>
      </c>
      <c r="MW40" s="8"/>
      <c r="MX40" s="9"/>
      <c r="MY40" s="5" t="s">
        <v>3</v>
      </c>
      <c r="MZ40" s="5" t="s">
        <v>6</v>
      </c>
      <c r="NA40" s="5" t="s">
        <v>3</v>
      </c>
      <c r="NB40" s="5" t="s">
        <v>7</v>
      </c>
      <c r="NC40" s="5" t="s">
        <v>3</v>
      </c>
      <c r="ND40" s="10" t="s">
        <v>8</v>
      </c>
      <c r="NH40" s="4"/>
      <c r="NI40" s="5" t="s">
        <v>3</v>
      </c>
      <c r="NJ40" s="6" t="s">
        <v>4</v>
      </c>
      <c r="NK40" s="5" t="s">
        <v>3</v>
      </c>
      <c r="NL40" s="7" t="s">
        <v>5</v>
      </c>
      <c r="NM40" s="8"/>
      <c r="NN40" s="9"/>
      <c r="NO40" s="5" t="s">
        <v>3</v>
      </c>
      <c r="NP40" s="5" t="s">
        <v>6</v>
      </c>
      <c r="NQ40" s="5" t="s">
        <v>3</v>
      </c>
      <c r="NR40" s="5" t="s">
        <v>7</v>
      </c>
      <c r="NS40" s="5" t="s">
        <v>3</v>
      </c>
      <c r="NT40" s="10" t="s">
        <v>8</v>
      </c>
      <c r="NX40" s="4"/>
      <c r="NY40" s="5" t="s">
        <v>3</v>
      </c>
      <c r="NZ40" s="6" t="s">
        <v>4</v>
      </c>
      <c r="OA40" s="5" t="s">
        <v>3</v>
      </c>
      <c r="OB40" s="7" t="s">
        <v>5</v>
      </c>
      <c r="OC40" s="8"/>
      <c r="OD40" s="9"/>
      <c r="OE40" s="5" t="s">
        <v>3</v>
      </c>
      <c r="OF40" s="5" t="s">
        <v>6</v>
      </c>
      <c r="OG40" s="5" t="s">
        <v>3</v>
      </c>
      <c r="OH40" s="5" t="s">
        <v>7</v>
      </c>
      <c r="OI40" s="5" t="s">
        <v>3</v>
      </c>
      <c r="OJ40" s="10" t="s">
        <v>8</v>
      </c>
      <c r="OM40" s="4"/>
      <c r="ON40" s="5" t="s">
        <v>3</v>
      </c>
      <c r="OO40" s="6" t="s">
        <v>4</v>
      </c>
      <c r="OP40" s="5" t="s">
        <v>3</v>
      </c>
      <c r="OQ40" s="7" t="s">
        <v>5</v>
      </c>
      <c r="OR40" s="8"/>
      <c r="OS40" s="9"/>
      <c r="OT40" s="5" t="s">
        <v>3</v>
      </c>
      <c r="OU40" s="5" t="s">
        <v>6</v>
      </c>
      <c r="OV40" s="5" t="s">
        <v>3</v>
      </c>
      <c r="OW40" s="5" t="s">
        <v>7</v>
      </c>
      <c r="OX40" s="5" t="s">
        <v>3</v>
      </c>
      <c r="OY40" s="10" t="s">
        <v>8</v>
      </c>
      <c r="PB40" s="4"/>
      <c r="PC40" s="5" t="s">
        <v>3</v>
      </c>
      <c r="PD40" s="6" t="s">
        <v>4</v>
      </c>
      <c r="PE40" s="5" t="s">
        <v>3</v>
      </c>
      <c r="PF40" s="7" t="s">
        <v>5</v>
      </c>
      <c r="PG40" s="8"/>
      <c r="PH40" s="9"/>
      <c r="PI40" s="5" t="s">
        <v>3</v>
      </c>
      <c r="PJ40" s="5" t="s">
        <v>6</v>
      </c>
      <c r="PK40" s="5" t="s">
        <v>3</v>
      </c>
      <c r="PL40" s="5" t="s">
        <v>7</v>
      </c>
      <c r="PM40" s="5" t="s">
        <v>3</v>
      </c>
      <c r="PN40" s="10" t="s">
        <v>8</v>
      </c>
      <c r="PR40" s="4"/>
      <c r="PS40" s="5" t="s">
        <v>3</v>
      </c>
      <c r="PT40" s="6" t="s">
        <v>4</v>
      </c>
      <c r="PU40" s="5" t="s">
        <v>3</v>
      </c>
      <c r="PV40" s="7" t="s">
        <v>5</v>
      </c>
      <c r="PW40" s="8"/>
      <c r="PX40" s="9"/>
      <c r="PY40" s="5" t="s">
        <v>3</v>
      </c>
      <c r="PZ40" s="5" t="s">
        <v>6</v>
      </c>
      <c r="QA40" s="5" t="s">
        <v>3</v>
      </c>
      <c r="QB40" s="5" t="s">
        <v>7</v>
      </c>
      <c r="QC40" s="5" t="s">
        <v>3</v>
      </c>
      <c r="QD40" s="10" t="s">
        <v>8</v>
      </c>
    </row>
    <row r="41" spans="15:446" x14ac:dyDescent="0.25">
      <c r="O41" s="11" t="s">
        <v>9</v>
      </c>
      <c r="P41" s="12"/>
      <c r="Q41" s="12">
        <f>P41/10</f>
        <v>0</v>
      </c>
      <c r="R41" s="12"/>
      <c r="S41" s="12">
        <f>R41/20</f>
        <v>0</v>
      </c>
      <c r="T41" s="12"/>
      <c r="U41" s="13"/>
      <c r="V41" s="12"/>
      <c r="W41" s="12">
        <f>V41/6</f>
        <v>0</v>
      </c>
      <c r="X41" s="12"/>
      <c r="Y41" s="12">
        <f>X41/5</f>
        <v>0</v>
      </c>
      <c r="Z41" s="12"/>
      <c r="AA41" s="14">
        <f>Z41/13</f>
        <v>0</v>
      </c>
      <c r="AF41" s="11" t="s">
        <v>9</v>
      </c>
      <c r="AG41" s="12">
        <v>22.818999999999999</v>
      </c>
      <c r="AH41" s="12">
        <f>AG41/10</f>
        <v>2.2818999999999998</v>
      </c>
      <c r="AI41" s="12">
        <v>22.818999999999999</v>
      </c>
      <c r="AJ41" s="12">
        <f>AI41/20</f>
        <v>1.1409499999999999</v>
      </c>
      <c r="AK41" s="12"/>
      <c r="AL41" s="13"/>
      <c r="AM41" s="12"/>
      <c r="AN41" s="12">
        <f>AM41/6</f>
        <v>0</v>
      </c>
      <c r="AO41" s="12"/>
      <c r="AP41" s="12">
        <f>AO41/5</f>
        <v>0</v>
      </c>
      <c r="AQ41" s="12"/>
      <c r="AR41" s="14">
        <f>AQ41/13</f>
        <v>0</v>
      </c>
      <c r="AV41" s="11" t="s">
        <v>9</v>
      </c>
      <c r="AW41" s="12">
        <v>5.306</v>
      </c>
      <c r="AX41" s="12">
        <f>AW41/10</f>
        <v>0.53059999999999996</v>
      </c>
      <c r="AY41" s="12">
        <v>3.008</v>
      </c>
      <c r="AZ41" s="12">
        <f>AY41/20</f>
        <v>0.15040000000000001</v>
      </c>
      <c r="BA41" s="12"/>
      <c r="BB41" s="13"/>
      <c r="BC41" s="12">
        <v>0.67600000000000005</v>
      </c>
      <c r="BD41" s="12">
        <f>BC41/6</f>
        <v>0.11266666666666668</v>
      </c>
      <c r="BE41" s="12"/>
      <c r="BF41" s="12">
        <f>BE41/5</f>
        <v>0</v>
      </c>
      <c r="BG41" s="12">
        <v>11.4095</v>
      </c>
      <c r="BH41" s="14">
        <f>BG41/13</f>
        <v>0.87765384615384612</v>
      </c>
      <c r="BL41" s="11" t="s">
        <v>9</v>
      </c>
      <c r="BM41" s="12">
        <v>0.11799999999999999</v>
      </c>
      <c r="BN41" s="12">
        <f>BM41/10</f>
        <v>1.18E-2</v>
      </c>
      <c r="BO41" s="12"/>
      <c r="BP41" s="12">
        <f>BO41/20</f>
        <v>0</v>
      </c>
      <c r="BQ41" s="12"/>
      <c r="BR41" s="13"/>
      <c r="BS41" s="12"/>
      <c r="BT41" s="12">
        <f>BS41/6</f>
        <v>0</v>
      </c>
      <c r="BU41" s="12">
        <v>5.306</v>
      </c>
      <c r="BV41" s="12">
        <f>BU41/5</f>
        <v>1.0611999999999999</v>
      </c>
      <c r="BW41" s="12"/>
      <c r="BX41" s="14">
        <f>BW41/13</f>
        <v>0</v>
      </c>
      <c r="CB41" s="11" t="s">
        <v>9</v>
      </c>
      <c r="CC41" s="12"/>
      <c r="CD41" s="12">
        <f>CC41/10</f>
        <v>0</v>
      </c>
      <c r="CE41" s="12"/>
      <c r="CF41" s="12">
        <f>CE41/20</f>
        <v>0</v>
      </c>
      <c r="CG41" s="12"/>
      <c r="CH41" s="13"/>
      <c r="CI41" s="12"/>
      <c r="CJ41" s="12">
        <f>CI41/6</f>
        <v>0</v>
      </c>
      <c r="CK41" s="12"/>
      <c r="CL41" s="12">
        <f>CK41/5</f>
        <v>0</v>
      </c>
      <c r="CM41" s="12"/>
      <c r="CN41" s="14">
        <f>CM41/13</f>
        <v>0</v>
      </c>
      <c r="CQ41" s="11" t="s">
        <v>9</v>
      </c>
      <c r="CR41" s="12"/>
      <c r="CS41" s="12">
        <f>CR41/10</f>
        <v>0</v>
      </c>
      <c r="CT41" s="12"/>
      <c r="CU41" s="12">
        <f>CT41/20</f>
        <v>0</v>
      </c>
      <c r="CV41" s="12"/>
      <c r="CW41" s="13"/>
      <c r="CX41" s="12"/>
      <c r="CY41" s="12">
        <f>CX41/6</f>
        <v>0</v>
      </c>
      <c r="CZ41" s="12"/>
      <c r="DA41" s="12">
        <f>CZ41/5</f>
        <v>0</v>
      </c>
      <c r="DB41" s="12"/>
      <c r="DC41" s="14">
        <f>DB41/13</f>
        <v>0</v>
      </c>
      <c r="DF41" s="11" t="s">
        <v>9</v>
      </c>
      <c r="DG41" s="12">
        <f>CR41+CC41+BM41+AW41+AG41</f>
        <v>28.242999999999999</v>
      </c>
      <c r="DH41" s="12">
        <f>DG41/10</f>
        <v>2.8243</v>
      </c>
      <c r="DI41" s="12">
        <f>CT41+CE41+BO41+AY41+AI41</f>
        <v>25.826999999999998</v>
      </c>
      <c r="DJ41" s="12">
        <f>DI41/20</f>
        <v>1.29135</v>
      </c>
      <c r="DK41" s="12"/>
      <c r="DL41" s="13"/>
      <c r="DM41" s="12">
        <f>CX41+CI41+BS41+BC41+AM41</f>
        <v>0.67600000000000005</v>
      </c>
      <c r="DN41" s="12">
        <f>DM41/6</f>
        <v>0.11266666666666668</v>
      </c>
      <c r="DO41" s="12">
        <f>CZ41+CK41+BU41+BE41+AO41</f>
        <v>5.306</v>
      </c>
      <c r="DP41" s="12">
        <f>DO41/5</f>
        <v>1.0611999999999999</v>
      </c>
      <c r="DQ41" s="12">
        <f>DB41+CM41+BW41+BG41+AQ41</f>
        <v>11.4095</v>
      </c>
      <c r="DR41" s="14">
        <f>DQ41/13</f>
        <v>0.87765384615384612</v>
      </c>
      <c r="DU41" s="11" t="s">
        <v>9</v>
      </c>
      <c r="DV41" s="12">
        <v>19.536000000000001</v>
      </c>
      <c r="DW41" s="12">
        <f>DV41/10</f>
        <v>1.9536000000000002</v>
      </c>
      <c r="DX41" s="12">
        <v>0.65049999999999997</v>
      </c>
      <c r="DY41" s="12">
        <f>DX41/20</f>
        <v>3.2524999999999998E-2</v>
      </c>
      <c r="DZ41" s="12"/>
      <c r="EA41" s="13"/>
      <c r="EB41" s="12"/>
      <c r="EC41" s="12">
        <f>EB41/6</f>
        <v>0</v>
      </c>
      <c r="ED41" s="12"/>
      <c r="EE41" s="12">
        <f>ED41/5</f>
        <v>0</v>
      </c>
      <c r="EF41" s="12"/>
      <c r="EG41" s="14">
        <f>EF41/13</f>
        <v>0</v>
      </c>
      <c r="EJ41" s="11" t="s">
        <v>9</v>
      </c>
      <c r="EK41" s="12"/>
      <c r="EL41" s="12">
        <f>EK41/10</f>
        <v>0</v>
      </c>
      <c r="EM41" s="12"/>
      <c r="EN41" s="12">
        <f>EM41/20</f>
        <v>0</v>
      </c>
      <c r="EO41" s="12"/>
      <c r="EP41" s="13"/>
      <c r="EQ41" s="12"/>
      <c r="ER41" s="12">
        <f>EQ41/6</f>
        <v>0</v>
      </c>
      <c r="ES41" s="12"/>
      <c r="ET41" s="12">
        <f>ES41/5</f>
        <v>0</v>
      </c>
      <c r="EU41" s="12">
        <v>0.13900000000000001</v>
      </c>
      <c r="EV41" s="14">
        <f>EU41/13</f>
        <v>1.0692307692307694E-2</v>
      </c>
      <c r="EY41" s="11" t="s">
        <v>9</v>
      </c>
      <c r="EZ41" s="12"/>
      <c r="FA41" s="12">
        <f>EZ41/10</f>
        <v>0</v>
      </c>
      <c r="FB41" s="12"/>
      <c r="FC41" s="12">
        <f>FB41/20</f>
        <v>0</v>
      </c>
      <c r="FD41" s="12"/>
      <c r="FE41" s="13"/>
      <c r="FF41" s="12"/>
      <c r="FG41" s="12">
        <f>FF41/6</f>
        <v>0</v>
      </c>
      <c r="FH41" s="12"/>
      <c r="FI41" s="12">
        <f>FH41/5</f>
        <v>0</v>
      </c>
      <c r="FJ41" s="12">
        <v>9.2565000000000008</v>
      </c>
      <c r="FK41" s="14">
        <f>FJ41/13</f>
        <v>0.71203846153846162</v>
      </c>
      <c r="FN41" s="11" t="s">
        <v>9</v>
      </c>
      <c r="FO41" s="12"/>
      <c r="FP41" s="12">
        <f>FO41/10</f>
        <v>0</v>
      </c>
      <c r="FQ41" s="12"/>
      <c r="FR41" s="12">
        <f>FQ41/20</f>
        <v>0</v>
      </c>
      <c r="FS41" s="12"/>
      <c r="FT41" s="13"/>
      <c r="FU41" s="12"/>
      <c r="FV41" s="12">
        <f>FU41/6</f>
        <v>0</v>
      </c>
      <c r="FW41" s="12"/>
      <c r="FX41" s="12">
        <f>FW41/5</f>
        <v>0</v>
      </c>
      <c r="FY41" s="12"/>
      <c r="FZ41" s="14">
        <f>FY41/13</f>
        <v>0</v>
      </c>
      <c r="GC41" s="11" t="s">
        <v>9</v>
      </c>
      <c r="GD41" s="12"/>
      <c r="GE41" s="12">
        <f>GD41/10</f>
        <v>0</v>
      </c>
      <c r="GF41" s="12"/>
      <c r="GG41" s="12">
        <f>GF41/20</f>
        <v>0</v>
      </c>
      <c r="GH41" s="12"/>
      <c r="GI41" s="13"/>
      <c r="GJ41" s="12"/>
      <c r="GK41" s="12">
        <f>GJ41/6</f>
        <v>0</v>
      </c>
      <c r="GL41" s="12"/>
      <c r="GM41" s="12">
        <f>GL41/5</f>
        <v>0</v>
      </c>
      <c r="GN41" s="12"/>
      <c r="GO41" s="14">
        <f>GN41/13</f>
        <v>0</v>
      </c>
      <c r="GR41" s="11" t="s">
        <v>9</v>
      </c>
      <c r="GS41" s="12">
        <f>GD41+FO41+EZ41+EK41+DV41</f>
        <v>19.536000000000001</v>
      </c>
      <c r="GT41" s="12">
        <f>GS41/10</f>
        <v>1.9536000000000002</v>
      </c>
      <c r="GU41" s="12">
        <f>GF41+FQ41+FB41+EM41+DX41</f>
        <v>0.65049999999999997</v>
      </c>
      <c r="GV41" s="12">
        <f>GU41/20</f>
        <v>3.2524999999999998E-2</v>
      </c>
      <c r="GW41" s="12"/>
      <c r="GX41" s="13"/>
      <c r="GY41" s="12">
        <f>GJ41+FU41+FF41+EQ41+EB41</f>
        <v>0</v>
      </c>
      <c r="GZ41" s="12">
        <f>GY41/6</f>
        <v>0</v>
      </c>
      <c r="HA41" s="12">
        <f>GL41+FW41+FH41+ES41+ED41</f>
        <v>0</v>
      </c>
      <c r="HB41" s="12">
        <f>HA41/5</f>
        <v>0</v>
      </c>
      <c r="HC41" s="12">
        <f>GN41+FY41+FJ41+EU41+EF41</f>
        <v>9.3955000000000002</v>
      </c>
      <c r="HD41" s="14">
        <f>HC41/13</f>
        <v>0.72273076923076929</v>
      </c>
      <c r="HH41" s="11" t="s">
        <v>9</v>
      </c>
      <c r="HI41" s="12">
        <f>GS41+DG41+P41</f>
        <v>47.778999999999996</v>
      </c>
      <c r="HJ41" s="12">
        <f>HI41/10</f>
        <v>4.7778999999999998</v>
      </c>
      <c r="HK41" s="12">
        <f>GU41+DI41+R41</f>
        <v>26.477499999999999</v>
      </c>
      <c r="HL41" s="12">
        <f>HK41/20</f>
        <v>1.3238749999999999</v>
      </c>
      <c r="HM41" s="12"/>
      <c r="HN41" s="13"/>
      <c r="HO41" s="12">
        <f>GY41+DM41+V41</f>
        <v>0.67600000000000005</v>
      </c>
      <c r="HP41" s="12">
        <f>HO41/6</f>
        <v>0.11266666666666668</v>
      </c>
      <c r="HQ41" s="12">
        <f>HA41+DO41+X41</f>
        <v>5.306</v>
      </c>
      <c r="HR41" s="12">
        <f>HQ41/5</f>
        <v>1.0611999999999999</v>
      </c>
      <c r="HS41" s="12">
        <f>HC41+DQ41+Z41</f>
        <v>20.805</v>
      </c>
      <c r="HT41" s="14">
        <f>HS41/13</f>
        <v>1.6003846153846153</v>
      </c>
      <c r="HW41" s="11" t="s">
        <v>9</v>
      </c>
      <c r="HX41" s="12"/>
      <c r="HY41" s="12">
        <f>HX41/10</f>
        <v>0</v>
      </c>
      <c r="HZ41" s="12"/>
      <c r="IA41" s="12">
        <f>HZ41/20</f>
        <v>0</v>
      </c>
      <c r="IB41" s="12"/>
      <c r="IC41" s="13"/>
      <c r="ID41" s="12"/>
      <c r="IE41" s="12">
        <f>ID41/6</f>
        <v>0</v>
      </c>
      <c r="IF41" s="12"/>
      <c r="IG41" s="12">
        <f>IF41/5</f>
        <v>0</v>
      </c>
      <c r="IH41" s="12"/>
      <c r="II41" s="14">
        <f>IH41/13</f>
        <v>0</v>
      </c>
      <c r="IM41" s="11" t="s">
        <v>9</v>
      </c>
      <c r="IN41" s="12"/>
      <c r="IO41" s="12">
        <f>IN41/10</f>
        <v>0</v>
      </c>
      <c r="IP41" s="12">
        <v>12.648999999999999</v>
      </c>
      <c r="IQ41" s="12">
        <f>IP41/20</f>
        <v>0.63244999999999996</v>
      </c>
      <c r="IR41" s="12"/>
      <c r="IS41" s="13"/>
      <c r="IT41" s="12">
        <v>23.744</v>
      </c>
      <c r="IU41" s="12">
        <f>IT41/6</f>
        <v>3.9573333333333331</v>
      </c>
      <c r="IV41" s="12"/>
      <c r="IW41" s="12">
        <f>IV41/5</f>
        <v>0</v>
      </c>
      <c r="IX41" s="12"/>
      <c r="IY41" s="14">
        <f>IX41/13</f>
        <v>0</v>
      </c>
      <c r="JC41" s="11" t="s">
        <v>9</v>
      </c>
      <c r="JD41" s="12"/>
      <c r="JE41" s="12">
        <f>JD41/10</f>
        <v>0</v>
      </c>
      <c r="JF41" s="12"/>
      <c r="JG41" s="12">
        <f>JF41/20</f>
        <v>0</v>
      </c>
      <c r="JH41" s="12"/>
      <c r="JI41" s="13"/>
      <c r="JJ41" s="12"/>
      <c r="JK41" s="12">
        <f>JJ41/6</f>
        <v>0</v>
      </c>
      <c r="JL41" s="12"/>
      <c r="JM41" s="12">
        <f>JL41/5</f>
        <v>0</v>
      </c>
      <c r="JN41" s="12"/>
      <c r="JO41" s="14">
        <f>JN41/13</f>
        <v>0</v>
      </c>
      <c r="JS41" s="11" t="s">
        <v>9</v>
      </c>
      <c r="JT41" s="12"/>
      <c r="JU41" s="12">
        <f>JT41/10</f>
        <v>0</v>
      </c>
      <c r="JV41" s="12"/>
      <c r="JW41" s="12">
        <f>JV41/20</f>
        <v>0</v>
      </c>
      <c r="JX41" s="12"/>
      <c r="JY41" s="13"/>
      <c r="JZ41" s="12"/>
      <c r="KA41" s="12">
        <f>JZ41/6</f>
        <v>0</v>
      </c>
      <c r="KB41" s="12"/>
      <c r="KC41" s="12">
        <f>KB41/5</f>
        <v>0</v>
      </c>
      <c r="KD41" s="12"/>
      <c r="KE41" s="14">
        <f>KD41/13</f>
        <v>0</v>
      </c>
      <c r="KH41" s="11" t="s">
        <v>9</v>
      </c>
      <c r="KI41" s="12"/>
      <c r="KJ41" s="12">
        <f>KI41/10</f>
        <v>0</v>
      </c>
      <c r="KK41" s="12"/>
      <c r="KL41" s="12">
        <f>KK41/20</f>
        <v>0</v>
      </c>
      <c r="KM41" s="12"/>
      <c r="KN41" s="13"/>
      <c r="KO41" s="12"/>
      <c r="KP41" s="12">
        <f>KO41/6</f>
        <v>0</v>
      </c>
      <c r="KQ41" s="12"/>
      <c r="KR41" s="12">
        <f>KQ41/5</f>
        <v>0</v>
      </c>
      <c r="KS41" s="12"/>
      <c r="KT41" s="14">
        <f>KS41/13</f>
        <v>0</v>
      </c>
      <c r="KW41" s="11" t="s">
        <v>9</v>
      </c>
      <c r="KX41" s="12">
        <f>KI41+JT41+JD41+IN41+HX41</f>
        <v>0</v>
      </c>
      <c r="KY41" s="12">
        <f>KX41/10</f>
        <v>0</v>
      </c>
      <c r="KZ41" s="12">
        <f>KK41+JV41+JF41+IP41+HZ41</f>
        <v>12.648999999999999</v>
      </c>
      <c r="LA41" s="12">
        <f>KZ41/20</f>
        <v>0.63244999999999996</v>
      </c>
      <c r="LB41" s="12"/>
      <c r="LC41" s="13"/>
      <c r="LD41" s="12">
        <f>KO41+JZ41+JJ41+IT41+ID41</f>
        <v>23.744</v>
      </c>
      <c r="LE41" s="12">
        <f>LD41/6</f>
        <v>3.9573333333333331</v>
      </c>
      <c r="LF41" s="12">
        <f>KQ41+KB41+JL41+IV41+IF41</f>
        <v>0</v>
      </c>
      <c r="LG41" s="12">
        <f>LF41/5</f>
        <v>0</v>
      </c>
      <c r="LH41" s="12">
        <f>KS41+KD41+JN41+IX41+IH41</f>
        <v>0</v>
      </c>
      <c r="LI41" s="14">
        <f>LH41/13</f>
        <v>0</v>
      </c>
      <c r="LM41" s="11" t="s">
        <v>9</v>
      </c>
      <c r="LN41" s="12">
        <f>KX41+HI41</f>
        <v>47.778999999999996</v>
      </c>
      <c r="LO41" s="12">
        <f>LN41/10</f>
        <v>4.7778999999999998</v>
      </c>
      <c r="LP41" s="12">
        <f>KZ41+HK41</f>
        <v>39.1265</v>
      </c>
      <c r="LQ41" s="12">
        <f>LP41/20</f>
        <v>1.9563250000000001</v>
      </c>
      <c r="LR41" s="12"/>
      <c r="LS41" s="13"/>
      <c r="LT41" s="12">
        <f>LD41+HO41</f>
        <v>24.419999999999998</v>
      </c>
      <c r="LU41" s="12">
        <f>LT41/6</f>
        <v>4.0699999999999994</v>
      </c>
      <c r="LV41" s="12">
        <f>LF41+HQ41</f>
        <v>5.306</v>
      </c>
      <c r="LW41" s="12">
        <f>LV41/5</f>
        <v>1.0611999999999999</v>
      </c>
      <c r="LX41" s="12">
        <f>LH41+HS41</f>
        <v>20.805</v>
      </c>
      <c r="LY41" s="14">
        <f>LX41/13</f>
        <v>1.6003846153846153</v>
      </c>
      <c r="MB41" s="11" t="s">
        <v>9</v>
      </c>
      <c r="MC41" s="12">
        <v>36.555</v>
      </c>
      <c r="MD41" s="12">
        <f>MC41/10</f>
        <v>3.6555</v>
      </c>
      <c r="ME41" s="12">
        <v>12.198</v>
      </c>
      <c r="MF41" s="12">
        <f>ME41/20</f>
        <v>0.6099</v>
      </c>
      <c r="MG41" s="12"/>
      <c r="MH41" s="13"/>
      <c r="MI41" s="12"/>
      <c r="MJ41" s="12">
        <f>MI41/6</f>
        <v>0</v>
      </c>
      <c r="MK41" s="12"/>
      <c r="ML41" s="12">
        <f>MK41/5</f>
        <v>0</v>
      </c>
      <c r="MM41" s="12"/>
      <c r="MN41" s="14">
        <f>MM41/13</f>
        <v>0</v>
      </c>
      <c r="MR41" s="11" t="s">
        <v>9</v>
      </c>
      <c r="MS41" s="12">
        <v>10.680999999999999</v>
      </c>
      <c r="MT41" s="12">
        <f>MS41/10</f>
        <v>1.0680999999999998</v>
      </c>
      <c r="MU41" s="12"/>
      <c r="MV41" s="12">
        <f>MU41/20</f>
        <v>0</v>
      </c>
      <c r="MW41" s="12"/>
      <c r="MX41" s="13"/>
      <c r="MY41" s="12">
        <v>20.448</v>
      </c>
      <c r="MZ41" s="12">
        <f>MY41/6</f>
        <v>3.4079999999999999</v>
      </c>
      <c r="NA41" s="12">
        <v>12.198</v>
      </c>
      <c r="NB41" s="12">
        <f>NA41/5</f>
        <v>2.4396</v>
      </c>
      <c r="NC41" s="12">
        <v>13.098000000000001</v>
      </c>
      <c r="ND41" s="14">
        <f>NC41/13</f>
        <v>1.0075384615384615</v>
      </c>
      <c r="NH41" s="11" t="s">
        <v>9</v>
      </c>
      <c r="NI41" s="12"/>
      <c r="NJ41" s="12">
        <f>NI41/10</f>
        <v>0</v>
      </c>
      <c r="NK41" s="12"/>
      <c r="NL41" s="12">
        <f>NK41/20</f>
        <v>0</v>
      </c>
      <c r="NM41" s="12"/>
      <c r="NN41" s="13"/>
      <c r="NO41" s="12"/>
      <c r="NP41" s="12">
        <f>NO41/6</f>
        <v>0</v>
      </c>
      <c r="NQ41" s="12"/>
      <c r="NR41" s="12">
        <f>NQ41/5</f>
        <v>0</v>
      </c>
      <c r="NS41" s="12"/>
      <c r="NT41" s="14">
        <f>NS41/13</f>
        <v>0</v>
      </c>
      <c r="NX41" s="11" t="s">
        <v>9</v>
      </c>
      <c r="NY41" s="12"/>
      <c r="NZ41" s="12">
        <f>NY41/10</f>
        <v>0</v>
      </c>
      <c r="OA41" s="12"/>
      <c r="OB41" s="12">
        <f>OA41/20</f>
        <v>0</v>
      </c>
      <c r="OC41" s="12"/>
      <c r="OD41" s="13"/>
      <c r="OE41" s="12"/>
      <c r="OF41" s="12">
        <f>OE41/6</f>
        <v>0</v>
      </c>
      <c r="OG41" s="12"/>
      <c r="OH41" s="12">
        <f>OG41/5</f>
        <v>0</v>
      </c>
      <c r="OI41" s="12"/>
      <c r="OJ41" s="14">
        <f>OI41/13</f>
        <v>0</v>
      </c>
      <c r="OM41" s="11" t="s">
        <v>9</v>
      </c>
      <c r="ON41" s="12">
        <v>28.152999999999999</v>
      </c>
      <c r="OO41" s="12">
        <f>ON41/10</f>
        <v>2.8152999999999997</v>
      </c>
      <c r="OP41" s="12">
        <v>0.36799999999999999</v>
      </c>
      <c r="OQ41" s="12">
        <f>OP41/20</f>
        <v>1.84E-2</v>
      </c>
      <c r="OR41" s="12"/>
      <c r="OS41" s="13"/>
      <c r="OT41" s="12"/>
      <c r="OU41" s="12">
        <f>OT41/6</f>
        <v>0</v>
      </c>
      <c r="OV41" s="12"/>
      <c r="OW41" s="12">
        <f>OV41/5</f>
        <v>0</v>
      </c>
      <c r="OX41" s="12"/>
      <c r="OY41" s="14">
        <f>OX41/13</f>
        <v>0</v>
      </c>
      <c r="PB41" s="11" t="s">
        <v>9</v>
      </c>
      <c r="PC41" s="12">
        <f>ON41+NY41+NI41+MS41+MC41</f>
        <v>75.388999999999996</v>
      </c>
      <c r="PD41" s="12">
        <f>PC41/10</f>
        <v>7.5388999999999999</v>
      </c>
      <c r="PE41" s="12">
        <f>OP41+OA41+NK41+MU41+ME41</f>
        <v>12.566000000000001</v>
      </c>
      <c r="PF41" s="12">
        <f>PE41/20</f>
        <v>0.62830000000000008</v>
      </c>
      <c r="PG41" s="12"/>
      <c r="PH41" s="13"/>
      <c r="PI41" s="12">
        <f>OT41+OE41+NO41+MY41+MI41</f>
        <v>20.448</v>
      </c>
      <c r="PJ41" s="12">
        <f>PI41/6</f>
        <v>3.4079999999999999</v>
      </c>
      <c r="PK41" s="12">
        <f>OV41+OG41+NQ41+NA41+MK41</f>
        <v>12.198</v>
      </c>
      <c r="PL41" s="12">
        <f>PK41/5</f>
        <v>2.4396</v>
      </c>
      <c r="PM41" s="12">
        <f>OX41+OI41+NS41+NC41+MM41</f>
        <v>13.098000000000001</v>
      </c>
      <c r="PN41" s="14">
        <f>PM41/13</f>
        <v>1.0075384615384615</v>
      </c>
      <c r="PR41" s="11" t="s">
        <v>9</v>
      </c>
      <c r="PS41" s="12">
        <f>PC41+LN41</f>
        <v>123.16799999999999</v>
      </c>
      <c r="PT41" s="12">
        <f>PS41/10</f>
        <v>12.316799999999999</v>
      </c>
      <c r="PU41" s="12">
        <f>PE41+LP41</f>
        <v>51.692500000000003</v>
      </c>
      <c r="PV41" s="12">
        <f>PU41/20</f>
        <v>2.584625</v>
      </c>
      <c r="PW41" s="12"/>
      <c r="PX41" s="13"/>
      <c r="PY41" s="12">
        <f>PI41+LT41</f>
        <v>44.867999999999995</v>
      </c>
      <c r="PZ41" s="12">
        <f>PY41/6</f>
        <v>7.4779999999999989</v>
      </c>
      <c r="QA41" s="12">
        <f>PK41+LV41</f>
        <v>17.504000000000001</v>
      </c>
      <c r="QB41" s="12">
        <f>QA41/5</f>
        <v>3.5008000000000004</v>
      </c>
      <c r="QC41" s="12">
        <f>PM41+LX41</f>
        <v>33.902999999999999</v>
      </c>
      <c r="QD41" s="14">
        <f>QC41/13</f>
        <v>2.6079230769230768</v>
      </c>
    </row>
    <row r="42" spans="15:446" x14ac:dyDescent="0.25">
      <c r="O42" s="11" t="s">
        <v>10</v>
      </c>
      <c r="P42" s="12"/>
      <c r="Q42" s="12">
        <f>P42/10</f>
        <v>0</v>
      </c>
      <c r="R42" s="12">
        <v>26.369</v>
      </c>
      <c r="S42" s="12">
        <f>R42/15</f>
        <v>1.7579333333333333</v>
      </c>
      <c r="T42" s="12"/>
      <c r="U42" s="13"/>
      <c r="V42" s="12"/>
      <c r="W42" s="12">
        <f>V42/8</f>
        <v>0</v>
      </c>
      <c r="X42" s="12"/>
      <c r="Y42" s="12">
        <f>X42/5</f>
        <v>0</v>
      </c>
      <c r="Z42" s="12">
        <v>1.8819999999999999</v>
      </c>
      <c r="AA42" s="14">
        <f>Z42/13</f>
        <v>0.14476923076923076</v>
      </c>
      <c r="AF42" s="11" t="s">
        <v>10</v>
      </c>
      <c r="AG42" s="12">
        <v>30.477</v>
      </c>
      <c r="AH42" s="12">
        <f>AG42/10</f>
        <v>3.0476999999999999</v>
      </c>
      <c r="AI42" s="12">
        <v>6.7889999999999997</v>
      </c>
      <c r="AJ42" s="12">
        <f>AI42/15</f>
        <v>0.4526</v>
      </c>
      <c r="AK42" s="12"/>
      <c r="AL42" s="13"/>
      <c r="AM42" s="12"/>
      <c r="AN42" s="12">
        <f>AM42/8</f>
        <v>0</v>
      </c>
      <c r="AO42" s="12">
        <v>18.800999999999998</v>
      </c>
      <c r="AP42" s="12">
        <f>AO42/5</f>
        <v>3.7601999999999998</v>
      </c>
      <c r="AQ42" s="12">
        <v>26.369</v>
      </c>
      <c r="AR42" s="14">
        <f>AQ42/13</f>
        <v>2.0283846153846152</v>
      </c>
      <c r="AV42" s="11" t="s">
        <v>10</v>
      </c>
      <c r="AW42" s="12">
        <v>2.5230000000000001</v>
      </c>
      <c r="AX42" s="12">
        <f>AW42/10</f>
        <v>0.25230000000000002</v>
      </c>
      <c r="AY42" s="12">
        <v>2.2734999999999999</v>
      </c>
      <c r="AZ42" s="12">
        <f>AY42/15</f>
        <v>0.15156666666666666</v>
      </c>
      <c r="BA42" s="12"/>
      <c r="BB42" s="13"/>
      <c r="BC42" s="12">
        <v>37.328000000000003</v>
      </c>
      <c r="BD42" s="12">
        <f>BC42/8</f>
        <v>4.6660000000000004</v>
      </c>
      <c r="BE42" s="12">
        <v>18.748000000000001</v>
      </c>
      <c r="BF42" s="12">
        <f>BE42/5</f>
        <v>3.7496</v>
      </c>
      <c r="BG42" s="12"/>
      <c r="BH42" s="14">
        <f>BG42/13</f>
        <v>0</v>
      </c>
      <c r="BL42" s="11" t="s">
        <v>10</v>
      </c>
      <c r="BM42" s="12">
        <v>0.59199999999999997</v>
      </c>
      <c r="BN42" s="12">
        <f>BM42/10</f>
        <v>5.9199999999999996E-2</v>
      </c>
      <c r="BO42" s="12"/>
      <c r="BP42" s="12">
        <f>BO42/15</f>
        <v>0</v>
      </c>
      <c r="BQ42" s="12"/>
      <c r="BR42" s="13"/>
      <c r="BS42" s="12"/>
      <c r="BT42" s="12">
        <f>BS42/8</f>
        <v>0</v>
      </c>
      <c r="BU42" s="12">
        <v>2.5230000000000001</v>
      </c>
      <c r="BV42" s="12">
        <f>BU42/5</f>
        <v>0.50460000000000005</v>
      </c>
      <c r="BW42" s="12"/>
      <c r="BX42" s="14">
        <f>BW42/13</f>
        <v>0</v>
      </c>
      <c r="CB42" s="11" t="s">
        <v>10</v>
      </c>
      <c r="CC42" s="12"/>
      <c r="CD42" s="12">
        <f>CC42/10</f>
        <v>0</v>
      </c>
      <c r="CE42" s="12"/>
      <c r="CF42" s="12">
        <f>CE42/15</f>
        <v>0</v>
      </c>
      <c r="CG42" s="12"/>
      <c r="CH42" s="13"/>
      <c r="CI42" s="12"/>
      <c r="CJ42" s="12">
        <f>CI42/8</f>
        <v>0</v>
      </c>
      <c r="CK42" s="12"/>
      <c r="CL42" s="12">
        <f>CK42/5</f>
        <v>0</v>
      </c>
      <c r="CM42" s="12"/>
      <c r="CN42" s="14">
        <f>CM42/13</f>
        <v>0</v>
      </c>
      <c r="CQ42" s="11" t="s">
        <v>10</v>
      </c>
      <c r="CR42" s="12">
        <v>70.576999999999998</v>
      </c>
      <c r="CS42" s="12">
        <f>CR42/10</f>
        <v>7.0576999999999996</v>
      </c>
      <c r="CT42" s="12"/>
      <c r="CU42" s="12">
        <f>CT42/15</f>
        <v>0</v>
      </c>
      <c r="CV42" s="12"/>
      <c r="CW42" s="13"/>
      <c r="CX42" s="12"/>
      <c r="CY42" s="12">
        <f>CX42/8</f>
        <v>0</v>
      </c>
      <c r="CZ42" s="12"/>
      <c r="DA42" s="12">
        <f>CZ42/5</f>
        <v>0</v>
      </c>
      <c r="DB42" s="12"/>
      <c r="DC42" s="14">
        <f>DB42/13</f>
        <v>0</v>
      </c>
      <c r="DF42" s="11" t="s">
        <v>10</v>
      </c>
      <c r="DG42" s="12">
        <f t="shared" ref="DG42:DG54" si="197">CR42+CC42+BM42+AW42+AG42</f>
        <v>104.169</v>
      </c>
      <c r="DH42" s="12">
        <f>DG42/10</f>
        <v>10.4169</v>
      </c>
      <c r="DI42" s="12">
        <f t="shared" ref="DI42:DI54" si="198">CT42+CE42+BO42+AY42+AI42</f>
        <v>9.0625</v>
      </c>
      <c r="DJ42" s="12">
        <f>DI42/15</f>
        <v>0.60416666666666663</v>
      </c>
      <c r="DK42" s="12"/>
      <c r="DL42" s="13"/>
      <c r="DM42" s="12">
        <f t="shared" ref="DM42:DM54" si="199">CX42+CI42+BS42+BC42+AM42</f>
        <v>37.328000000000003</v>
      </c>
      <c r="DN42" s="12">
        <f>DM42/8</f>
        <v>4.6660000000000004</v>
      </c>
      <c r="DO42" s="12">
        <f t="shared" ref="DO42:DO54" si="200">CZ42+CK42+BU42+BE42+AO42</f>
        <v>40.072000000000003</v>
      </c>
      <c r="DP42" s="12">
        <f>DO42/5</f>
        <v>8.0144000000000002</v>
      </c>
      <c r="DQ42" s="12">
        <f t="shared" ref="DQ42:DQ54" si="201">DB42+CM42+BW42+BG42+AQ42</f>
        <v>26.369</v>
      </c>
      <c r="DR42" s="14">
        <f>DQ42/13</f>
        <v>2.0283846153846152</v>
      </c>
      <c r="DU42" s="11" t="s">
        <v>10</v>
      </c>
      <c r="DV42" s="12"/>
      <c r="DW42" s="12">
        <f>DV42/10</f>
        <v>0</v>
      </c>
      <c r="DX42" s="12"/>
      <c r="DY42" s="12">
        <f>DX42/15</f>
        <v>0</v>
      </c>
      <c r="DZ42" s="12"/>
      <c r="EA42" s="13"/>
      <c r="EB42" s="12"/>
      <c r="EC42" s="12">
        <f>EB42/8</f>
        <v>0</v>
      </c>
      <c r="ED42" s="12">
        <v>24.766999999999999</v>
      </c>
      <c r="EE42" s="12">
        <f>ED42/5</f>
        <v>4.9534000000000002</v>
      </c>
      <c r="EF42" s="12">
        <v>9.6</v>
      </c>
      <c r="EG42" s="14">
        <f>EF42/13</f>
        <v>0.73846153846153839</v>
      </c>
      <c r="EJ42" s="11" t="s">
        <v>10</v>
      </c>
      <c r="EK42" s="12">
        <v>27.888000000000002</v>
      </c>
      <c r="EL42" s="12">
        <f>EK42/10</f>
        <v>2.7888000000000002</v>
      </c>
      <c r="EM42" s="12"/>
      <c r="EN42" s="12">
        <f>EM42/15</f>
        <v>0</v>
      </c>
      <c r="EO42" s="12"/>
      <c r="EP42" s="13"/>
      <c r="EQ42" s="12"/>
      <c r="ER42" s="12">
        <f>EQ42/8</f>
        <v>0</v>
      </c>
      <c r="ES42" s="12"/>
      <c r="ET42" s="12">
        <f>ES42/5</f>
        <v>0</v>
      </c>
      <c r="EU42" s="12">
        <v>45.7</v>
      </c>
      <c r="EV42" s="14">
        <f>EU42/13</f>
        <v>3.5153846153846158</v>
      </c>
      <c r="EY42" s="11" t="s">
        <v>10</v>
      </c>
      <c r="EZ42" s="12"/>
      <c r="FA42" s="12">
        <f>EZ42/10</f>
        <v>0</v>
      </c>
      <c r="FB42" s="12"/>
      <c r="FC42" s="12">
        <f>FB42/15</f>
        <v>0</v>
      </c>
      <c r="FD42" s="12"/>
      <c r="FE42" s="13"/>
      <c r="FF42" s="12"/>
      <c r="FG42" s="12">
        <f>FF42/8</f>
        <v>0</v>
      </c>
      <c r="FH42" s="12">
        <v>0.59199999999999997</v>
      </c>
      <c r="FI42" s="12">
        <f>FH42/5</f>
        <v>0.11839999999999999</v>
      </c>
      <c r="FJ42" s="12">
        <v>27.888000000000002</v>
      </c>
      <c r="FK42" s="14">
        <f>FJ42/13</f>
        <v>2.1452307692307695</v>
      </c>
      <c r="FN42" s="11" t="s">
        <v>10</v>
      </c>
      <c r="FO42" s="12"/>
      <c r="FP42" s="12">
        <f>FO42/10</f>
        <v>0</v>
      </c>
      <c r="FQ42" s="12">
        <v>34.064999999999998</v>
      </c>
      <c r="FR42" s="12">
        <f>FQ42/15</f>
        <v>2.2709999999999999</v>
      </c>
      <c r="FS42" s="12"/>
      <c r="FT42" s="13"/>
      <c r="FU42" s="12"/>
      <c r="FV42" s="12">
        <f>FU42/8</f>
        <v>0</v>
      </c>
      <c r="FW42" s="12"/>
      <c r="FX42" s="12">
        <f>FW42/5</f>
        <v>0</v>
      </c>
      <c r="FY42" s="12"/>
      <c r="FZ42" s="14">
        <f>FY42/13</f>
        <v>0</v>
      </c>
      <c r="GC42" s="11" t="s">
        <v>10</v>
      </c>
      <c r="GD42" s="12"/>
      <c r="GE42" s="12">
        <f>GD42/10</f>
        <v>0</v>
      </c>
      <c r="GF42" s="12"/>
      <c r="GG42" s="12">
        <f>GF42/15</f>
        <v>0</v>
      </c>
      <c r="GH42" s="12"/>
      <c r="GI42" s="13"/>
      <c r="GJ42" s="12"/>
      <c r="GK42" s="12">
        <f>GJ42/8</f>
        <v>0</v>
      </c>
      <c r="GL42" s="12"/>
      <c r="GM42" s="12">
        <f>GL42/5</f>
        <v>0</v>
      </c>
      <c r="GN42" s="12">
        <v>5.3360000000000003</v>
      </c>
      <c r="GO42" s="14">
        <f>GN42/13</f>
        <v>0.41046153846153849</v>
      </c>
      <c r="GR42" s="11" t="s">
        <v>10</v>
      </c>
      <c r="GS42" s="12">
        <f t="shared" ref="GS42:GS54" si="202">GD42+FO42+EZ42+EK42+DV42</f>
        <v>27.888000000000002</v>
      </c>
      <c r="GT42" s="12">
        <f>GS42/10</f>
        <v>2.7888000000000002</v>
      </c>
      <c r="GU42" s="12">
        <f t="shared" ref="GU42:GU54" si="203">GF42+FQ42+FB42+EM42+DX42</f>
        <v>34.064999999999998</v>
      </c>
      <c r="GV42" s="12">
        <f>GU42/15</f>
        <v>2.2709999999999999</v>
      </c>
      <c r="GW42" s="12"/>
      <c r="GX42" s="13"/>
      <c r="GY42" s="12">
        <f t="shared" ref="GY42:GY54" si="204">GJ42+FU42+FF42+EQ42+EB42</f>
        <v>0</v>
      </c>
      <c r="GZ42" s="12">
        <f>GY42/8</f>
        <v>0</v>
      </c>
      <c r="HA42" s="12">
        <f t="shared" ref="HA42:HA54" si="205">GL42+FW42+FH42+ES42+ED42</f>
        <v>25.358999999999998</v>
      </c>
      <c r="HB42" s="12">
        <f>HA42/5</f>
        <v>5.0717999999999996</v>
      </c>
      <c r="HC42" s="12">
        <f t="shared" ref="HC42:HC54" si="206">GN42+FY42+FI42+ES42+EC42</f>
        <v>5.4544000000000006</v>
      </c>
      <c r="HD42" s="14">
        <f>HC42/13</f>
        <v>0.41956923076923081</v>
      </c>
      <c r="HH42" s="11" t="s">
        <v>10</v>
      </c>
      <c r="HI42" s="12">
        <f>GS42+DG42+P42</f>
        <v>132.05699999999999</v>
      </c>
      <c r="HJ42" s="12">
        <f>HI42/10</f>
        <v>13.205699999999998</v>
      </c>
      <c r="HK42" s="12">
        <f t="shared" ref="HK42:HK54" si="207">GU42+DI42+R42</f>
        <v>69.496499999999997</v>
      </c>
      <c r="HL42" s="12">
        <f>HK42/15</f>
        <v>4.6330999999999998</v>
      </c>
      <c r="HM42" s="12"/>
      <c r="HN42" s="13"/>
      <c r="HO42" s="12">
        <f t="shared" ref="HO42:HO49" si="208">GY42+DM42+V42</f>
        <v>37.328000000000003</v>
      </c>
      <c r="HP42" s="12">
        <f>HO42/8</f>
        <v>4.6660000000000004</v>
      </c>
      <c r="HQ42" s="12">
        <f t="shared" ref="HQ42:HQ49" si="209">HA42+DO42+X42</f>
        <v>65.430999999999997</v>
      </c>
      <c r="HR42" s="12">
        <f>HQ42/5</f>
        <v>13.0862</v>
      </c>
      <c r="HS42" s="12">
        <f t="shared" ref="HS42:HS49" si="210">HC42+DQ42+Z42</f>
        <v>33.705399999999997</v>
      </c>
      <c r="HT42" s="14">
        <f>HS42/13</f>
        <v>2.5927230769230767</v>
      </c>
      <c r="HW42" s="11" t="s">
        <v>10</v>
      </c>
      <c r="HX42" s="12"/>
      <c r="HY42" s="12">
        <f>HX42/10</f>
        <v>0</v>
      </c>
      <c r="HZ42" s="12"/>
      <c r="IA42" s="12">
        <f>HZ42/15</f>
        <v>0</v>
      </c>
      <c r="IB42" s="12"/>
      <c r="IC42" s="13"/>
      <c r="ID42" s="12"/>
      <c r="IE42" s="12">
        <f>ID42/8</f>
        <v>0</v>
      </c>
      <c r="IF42" s="12"/>
      <c r="IG42" s="12">
        <f>IF42/5</f>
        <v>0</v>
      </c>
      <c r="IH42" s="12"/>
      <c r="II42" s="14">
        <f>IH42/13</f>
        <v>0</v>
      </c>
      <c r="IM42" s="11" t="s">
        <v>10</v>
      </c>
      <c r="IN42" s="12"/>
      <c r="IO42" s="12">
        <f>IN42/10</f>
        <v>0</v>
      </c>
      <c r="IP42" s="12">
        <v>6.5229999999999997</v>
      </c>
      <c r="IQ42" s="12">
        <f>IP42/15</f>
        <v>0.43486666666666662</v>
      </c>
      <c r="IR42" s="12"/>
      <c r="IS42" s="13"/>
      <c r="IT42" s="12">
        <v>14.579000000000001</v>
      </c>
      <c r="IU42" s="12">
        <f>IT42/8</f>
        <v>1.8223750000000001</v>
      </c>
      <c r="IV42" s="12"/>
      <c r="IW42" s="12">
        <f>IV42/5</f>
        <v>0</v>
      </c>
      <c r="IX42" s="12"/>
      <c r="IY42" s="14">
        <f>IX42/13</f>
        <v>0</v>
      </c>
      <c r="JC42" s="11" t="s">
        <v>10</v>
      </c>
      <c r="JD42" s="12"/>
      <c r="JE42" s="12">
        <f>JD42/10</f>
        <v>0</v>
      </c>
      <c r="JF42" s="12">
        <v>6.0529999999999999</v>
      </c>
      <c r="JG42" s="12">
        <f>JF42/15</f>
        <v>0.40353333333333335</v>
      </c>
      <c r="JH42" s="12"/>
      <c r="JI42" s="13"/>
      <c r="JJ42" s="12"/>
      <c r="JK42" s="12">
        <f>JJ42/8</f>
        <v>0</v>
      </c>
      <c r="JL42" s="12"/>
      <c r="JM42" s="12">
        <f>JL42/5</f>
        <v>0</v>
      </c>
      <c r="JN42" s="12"/>
      <c r="JO42" s="14">
        <f>JN42/13</f>
        <v>0</v>
      </c>
      <c r="JS42" s="11" t="s">
        <v>10</v>
      </c>
      <c r="JT42" s="12"/>
      <c r="JU42" s="12">
        <f>JT42/10</f>
        <v>0</v>
      </c>
      <c r="JV42" s="12"/>
      <c r="JW42" s="12">
        <f>JV42/15</f>
        <v>0</v>
      </c>
      <c r="JX42" s="12"/>
      <c r="JY42" s="13"/>
      <c r="JZ42" s="12"/>
      <c r="KA42" s="12">
        <f>JZ42/8</f>
        <v>0</v>
      </c>
      <c r="KB42" s="12"/>
      <c r="KC42" s="12">
        <f>KB42/5</f>
        <v>0</v>
      </c>
      <c r="KD42" s="12"/>
      <c r="KE42" s="14">
        <f>KD42/13</f>
        <v>0</v>
      </c>
      <c r="KH42" s="11" t="s">
        <v>10</v>
      </c>
      <c r="KI42" s="12"/>
      <c r="KJ42" s="12">
        <f>KI42/10</f>
        <v>0</v>
      </c>
      <c r="KK42" s="12"/>
      <c r="KL42" s="12">
        <f>KK42/15</f>
        <v>0</v>
      </c>
      <c r="KM42" s="12"/>
      <c r="KN42" s="13"/>
      <c r="KO42" s="12">
        <v>22.38</v>
      </c>
      <c r="KP42" s="12">
        <f>KO42/8</f>
        <v>2.7974999999999999</v>
      </c>
      <c r="KQ42" s="12"/>
      <c r="KR42" s="12">
        <f>KQ42/5</f>
        <v>0</v>
      </c>
      <c r="KS42" s="12"/>
      <c r="KT42" s="14">
        <f>KS42/13</f>
        <v>0</v>
      </c>
      <c r="KW42" s="11" t="s">
        <v>10</v>
      </c>
      <c r="KX42" s="12">
        <f t="shared" ref="KX42:KX54" si="211">KI42+JT42+JD42+IN42+HX42</f>
        <v>0</v>
      </c>
      <c r="KY42" s="12">
        <f>KX42/10</f>
        <v>0</v>
      </c>
      <c r="KZ42" s="12">
        <f t="shared" ref="KZ42:KZ49" si="212">KK42+JV42+JF42+IP42+HZ42</f>
        <v>12.576000000000001</v>
      </c>
      <c r="LA42" s="12">
        <f>KZ42/15</f>
        <v>0.83840000000000003</v>
      </c>
      <c r="LB42" s="12"/>
      <c r="LC42" s="13"/>
      <c r="LD42" s="12">
        <f t="shared" ref="LD42:LD49" si="213">KO42+JZ42+JJ42+IT42+ID42</f>
        <v>36.959000000000003</v>
      </c>
      <c r="LE42" s="12">
        <f>LD42/8</f>
        <v>4.6198750000000004</v>
      </c>
      <c r="LF42" s="12">
        <f t="shared" ref="LF42:LF49" si="214">KQ42+KB42+JL42+IV42+IF42</f>
        <v>0</v>
      </c>
      <c r="LG42" s="12">
        <f>LF42/5</f>
        <v>0</v>
      </c>
      <c r="LH42" s="12">
        <f t="shared" ref="LH42:LH49" si="215">KS42+KD42+JN42+IX42+IH42</f>
        <v>0</v>
      </c>
      <c r="LI42" s="14">
        <f>LH42/13</f>
        <v>0</v>
      </c>
      <c r="LM42" s="11" t="s">
        <v>10</v>
      </c>
      <c r="LN42" s="12">
        <f t="shared" ref="LN42:LN54" si="216">KX42+HI42</f>
        <v>132.05699999999999</v>
      </c>
      <c r="LO42" s="12">
        <f>LN42/10</f>
        <v>13.205699999999998</v>
      </c>
      <c r="LP42" s="12">
        <f t="shared" ref="LP42:LP46" si="217">KZ42+HK42</f>
        <v>82.072499999999991</v>
      </c>
      <c r="LQ42" s="12">
        <f>LP42/15</f>
        <v>5.4714999999999998</v>
      </c>
      <c r="LR42" s="12"/>
      <c r="LS42" s="13"/>
      <c r="LT42" s="12">
        <f t="shared" ref="LT42:LT49" si="218">LD42+HO42</f>
        <v>74.287000000000006</v>
      </c>
      <c r="LU42" s="12">
        <f>LT42/8</f>
        <v>9.2858750000000008</v>
      </c>
      <c r="LV42" s="12">
        <f t="shared" ref="LV42:LV43" si="219">LF42+HQ42</f>
        <v>65.430999999999997</v>
      </c>
      <c r="LW42" s="12">
        <f>LV42/5</f>
        <v>13.0862</v>
      </c>
      <c r="LX42" s="12">
        <f t="shared" ref="LX42:LX49" si="220">LH42+HS42</f>
        <v>33.705399999999997</v>
      </c>
      <c r="LY42" s="14">
        <f>LX42/13</f>
        <v>2.5927230769230767</v>
      </c>
      <c r="MB42" s="11" t="s">
        <v>10</v>
      </c>
      <c r="MC42" s="12"/>
      <c r="MD42" s="12">
        <f>MC42/10</f>
        <v>0</v>
      </c>
      <c r="ME42" s="12">
        <v>2.4089999999999998</v>
      </c>
      <c r="MF42" s="12">
        <f>ME42/15</f>
        <v>0.16059999999999999</v>
      </c>
      <c r="MG42" s="12"/>
      <c r="MH42" s="13"/>
      <c r="MI42" s="12"/>
      <c r="MJ42" s="12">
        <f>MI42/8</f>
        <v>0</v>
      </c>
      <c r="MK42" s="12"/>
      <c r="ML42" s="12">
        <f>MK42/5</f>
        <v>0</v>
      </c>
      <c r="MM42" s="12"/>
      <c r="MN42" s="14">
        <f>MM42/13</f>
        <v>0</v>
      </c>
      <c r="MR42" s="11" t="s">
        <v>10</v>
      </c>
      <c r="MS42" s="12">
        <v>16.687000000000001</v>
      </c>
      <c r="MT42" s="12">
        <f>MS42/10</f>
        <v>1.6687000000000001</v>
      </c>
      <c r="MU42" s="12">
        <v>13.756</v>
      </c>
      <c r="MV42" s="12">
        <f>MU42/15</f>
        <v>0.9170666666666667</v>
      </c>
      <c r="MW42" s="12"/>
      <c r="MX42" s="13"/>
      <c r="MY42" s="12"/>
      <c r="MZ42" s="12">
        <f>MY42/8</f>
        <v>0</v>
      </c>
      <c r="NA42" s="12">
        <v>3.274</v>
      </c>
      <c r="NB42" s="12">
        <f>NA42/5</f>
        <v>0.65480000000000005</v>
      </c>
      <c r="NC42" s="12">
        <v>2.4089999999999998</v>
      </c>
      <c r="ND42" s="14">
        <f>NC42/13</f>
        <v>0.18530769230769228</v>
      </c>
      <c r="NH42" s="11" t="s">
        <v>10</v>
      </c>
      <c r="NI42" s="12"/>
      <c r="NJ42" s="12">
        <f>NI42/10</f>
        <v>0</v>
      </c>
      <c r="NK42" s="12"/>
      <c r="NL42" s="12">
        <f>NK42/15</f>
        <v>0</v>
      </c>
      <c r="NM42" s="12"/>
      <c r="NN42" s="13"/>
      <c r="NO42" s="12"/>
      <c r="NP42" s="12">
        <f>NO42/8</f>
        <v>0</v>
      </c>
      <c r="NQ42" s="12"/>
      <c r="NR42" s="12">
        <f>NQ42/5</f>
        <v>0</v>
      </c>
      <c r="NS42" s="12"/>
      <c r="NT42" s="14">
        <f>NS42/13</f>
        <v>0</v>
      </c>
      <c r="NX42" s="11" t="s">
        <v>10</v>
      </c>
      <c r="NY42" s="12"/>
      <c r="NZ42" s="12">
        <f>NY42/10</f>
        <v>0</v>
      </c>
      <c r="OA42" s="12"/>
      <c r="OB42" s="12">
        <f>OA42/15</f>
        <v>0</v>
      </c>
      <c r="OC42" s="12"/>
      <c r="OD42" s="13"/>
      <c r="OE42" s="12"/>
      <c r="OF42" s="12">
        <f>OE42/8</f>
        <v>0</v>
      </c>
      <c r="OG42" s="12">
        <v>10.742000000000001</v>
      </c>
      <c r="OH42" s="12">
        <f>OG42/5</f>
        <v>2.1484000000000001</v>
      </c>
      <c r="OI42" s="12">
        <v>10.742000000000001</v>
      </c>
      <c r="OJ42" s="14">
        <f>OI42/13</f>
        <v>0.82630769230769241</v>
      </c>
      <c r="OM42" s="11" t="s">
        <v>10</v>
      </c>
      <c r="ON42" s="12">
        <v>26.231000000000002</v>
      </c>
      <c r="OO42" s="12">
        <f>ON42/10</f>
        <v>2.6231</v>
      </c>
      <c r="OP42" s="12">
        <v>26.331</v>
      </c>
      <c r="OQ42" s="12">
        <f>OP42/15</f>
        <v>1.7554000000000001</v>
      </c>
      <c r="OR42" s="12"/>
      <c r="OS42" s="13"/>
      <c r="OT42" s="12"/>
      <c r="OU42" s="12">
        <f>OT42/8</f>
        <v>0</v>
      </c>
      <c r="OV42" s="12"/>
      <c r="OW42" s="12">
        <f>OV42/5</f>
        <v>0</v>
      </c>
      <c r="OX42" s="12"/>
      <c r="OY42" s="14">
        <f>OX42/13</f>
        <v>0</v>
      </c>
      <c r="PB42" s="11" t="s">
        <v>10</v>
      </c>
      <c r="PC42" s="12">
        <f t="shared" ref="PC42:PC54" si="221">ON42+NY42+NI42+MS42+MC42</f>
        <v>42.918000000000006</v>
      </c>
      <c r="PD42" s="12">
        <f>PC42/10</f>
        <v>4.2918000000000003</v>
      </c>
      <c r="PE42" s="12">
        <f t="shared" ref="PE42:PE49" si="222">OP42+OA42+NK42+MU42+ME42</f>
        <v>42.496000000000002</v>
      </c>
      <c r="PF42" s="12">
        <f>PE42/15</f>
        <v>2.8330666666666668</v>
      </c>
      <c r="PG42" s="12"/>
      <c r="PH42" s="13"/>
      <c r="PI42" s="12">
        <f t="shared" ref="PI42:PI49" si="223">OT42+OE42+NO42+MY42+MI42</f>
        <v>0</v>
      </c>
      <c r="PJ42" s="12">
        <f>PI42/8</f>
        <v>0</v>
      </c>
      <c r="PK42" s="12">
        <f t="shared" ref="PK42:PK49" si="224">OV42+OG42+NQ42+NA42+MK42</f>
        <v>14.016000000000002</v>
      </c>
      <c r="PL42" s="12">
        <f>PK42/5</f>
        <v>2.8032000000000004</v>
      </c>
      <c r="PM42" s="12">
        <f t="shared" ref="PM42" si="225">OX42+OI42+NS42+NC42+MM42</f>
        <v>13.151</v>
      </c>
      <c r="PN42" s="14">
        <f>PM42/13</f>
        <v>1.0116153846153846</v>
      </c>
      <c r="PR42" s="11" t="s">
        <v>10</v>
      </c>
      <c r="PS42" s="12">
        <f t="shared" ref="PS42:PS54" si="226">PC42+LN42</f>
        <v>174.97499999999999</v>
      </c>
      <c r="PT42" s="12">
        <f>PS42/10</f>
        <v>17.497499999999999</v>
      </c>
      <c r="PU42" s="12">
        <f t="shared" ref="PU42:PU46" si="227">PE42+LP42</f>
        <v>124.5685</v>
      </c>
      <c r="PV42" s="12">
        <f>PU42/15</f>
        <v>8.3045666666666662</v>
      </c>
      <c r="PW42" s="12"/>
      <c r="PX42" s="13"/>
      <c r="PY42" s="12">
        <f t="shared" ref="PY42:PY49" si="228">PI42+LT42</f>
        <v>74.287000000000006</v>
      </c>
      <c r="PZ42" s="12">
        <f>PY42/8</f>
        <v>9.2858750000000008</v>
      </c>
      <c r="QA42" s="12">
        <f t="shared" ref="QA42:QA43" si="229">PK42+LV42</f>
        <v>79.447000000000003</v>
      </c>
      <c r="QB42" s="12">
        <f>QA42/5</f>
        <v>15.8894</v>
      </c>
      <c r="QC42" s="12">
        <f t="shared" ref="QC42:QC49" si="230">PM42+LX42</f>
        <v>46.856399999999994</v>
      </c>
      <c r="QD42" s="14">
        <f>QC42/13</f>
        <v>3.604338461538461</v>
      </c>
    </row>
    <row r="43" spans="15:446" x14ac:dyDescent="0.25">
      <c r="O43" s="11" t="s">
        <v>11</v>
      </c>
      <c r="P43" s="12">
        <v>33.298999999999999</v>
      </c>
      <c r="Q43" s="12">
        <f>P43/4.5</f>
        <v>7.3997777777777776</v>
      </c>
      <c r="R43" s="12"/>
      <c r="S43" s="12">
        <f t="shared" ref="S43:S49" si="231">R43/20</f>
        <v>0</v>
      </c>
      <c r="T43" s="12"/>
      <c r="U43" s="12">
        <f>T43/30</f>
        <v>0</v>
      </c>
      <c r="V43" s="12"/>
      <c r="W43" s="12">
        <f>V43/9</f>
        <v>0</v>
      </c>
      <c r="X43" s="12"/>
      <c r="Y43" s="12">
        <f>X43/4</f>
        <v>0</v>
      </c>
      <c r="Z43" s="12"/>
      <c r="AA43" s="14">
        <f>Z43/17.5</f>
        <v>0</v>
      </c>
      <c r="AF43" s="11" t="s">
        <v>11</v>
      </c>
      <c r="AG43" s="12"/>
      <c r="AH43" s="12">
        <f>AG43/4.5</f>
        <v>0</v>
      </c>
      <c r="AI43" s="12">
        <v>9.2074999999999996</v>
      </c>
      <c r="AJ43" s="12">
        <f t="shared" ref="AJ43:AJ49" si="232">AI43/20</f>
        <v>0.46037499999999998</v>
      </c>
      <c r="AK43" s="12">
        <v>9.3264999999999993</v>
      </c>
      <c r="AL43" s="12">
        <f>AK43/30</f>
        <v>0.31088333333333329</v>
      </c>
      <c r="AM43" s="12"/>
      <c r="AN43" s="12">
        <f>AM43/9</f>
        <v>0</v>
      </c>
      <c r="AO43" s="12">
        <v>39.488999999999997</v>
      </c>
      <c r="AP43" s="12">
        <f>AO43/4</f>
        <v>9.8722499999999993</v>
      </c>
      <c r="AQ43" s="12">
        <v>3.1339999999999999</v>
      </c>
      <c r="AR43" s="14">
        <f>AQ43/17.5</f>
        <v>0.17908571428571429</v>
      </c>
      <c r="AV43" s="11" t="s">
        <v>11</v>
      </c>
      <c r="AW43" s="12"/>
      <c r="AX43" s="12">
        <f>AW43/4.5</f>
        <v>0</v>
      </c>
      <c r="AY43" s="12">
        <v>0.77600000000000002</v>
      </c>
      <c r="AZ43" s="12">
        <f t="shared" ref="AZ43:AZ49" si="233">AY43/20</f>
        <v>3.8800000000000001E-2</v>
      </c>
      <c r="BA43" s="12"/>
      <c r="BB43" s="12">
        <f>BA43/30</f>
        <v>0</v>
      </c>
      <c r="BC43" s="12"/>
      <c r="BD43" s="12">
        <f>BC43/9</f>
        <v>0</v>
      </c>
      <c r="BE43" s="12"/>
      <c r="BF43" s="12">
        <f>BE43/4</f>
        <v>0</v>
      </c>
      <c r="BG43" s="12"/>
      <c r="BH43" s="14">
        <f>BG43/17.5</f>
        <v>0</v>
      </c>
      <c r="BL43" s="11" t="s">
        <v>11</v>
      </c>
      <c r="BM43" s="12">
        <v>15.407999999999999</v>
      </c>
      <c r="BN43" s="12">
        <f>BM43/4.5</f>
        <v>3.4239999999999999</v>
      </c>
      <c r="BO43" s="12"/>
      <c r="BP43" s="12">
        <f t="shared" ref="BP43:BP49" si="234">BO43/20</f>
        <v>0</v>
      </c>
      <c r="BQ43" s="12"/>
      <c r="BR43" s="12">
        <f>BQ43/30</f>
        <v>0</v>
      </c>
      <c r="BS43" s="12"/>
      <c r="BT43" s="12">
        <f>BS43/9</f>
        <v>0</v>
      </c>
      <c r="BU43" s="12"/>
      <c r="BV43" s="12">
        <f>BU43/4</f>
        <v>0</v>
      </c>
      <c r="BW43" s="12"/>
      <c r="BX43" s="14">
        <f>BW43/17.5</f>
        <v>0</v>
      </c>
      <c r="CB43" s="11" t="s">
        <v>11</v>
      </c>
      <c r="CC43" s="12"/>
      <c r="CD43" s="12">
        <f>CC43/4.5</f>
        <v>0</v>
      </c>
      <c r="CE43" s="12"/>
      <c r="CF43" s="12">
        <f t="shared" ref="CF43:CF49" si="235">CE43/20</f>
        <v>0</v>
      </c>
      <c r="CG43" s="12"/>
      <c r="CH43" s="12">
        <f>CG43/30</f>
        <v>0</v>
      </c>
      <c r="CI43" s="12"/>
      <c r="CJ43" s="12">
        <f>CI43/9</f>
        <v>0</v>
      </c>
      <c r="CK43" s="12"/>
      <c r="CL43" s="12">
        <f>CK43/4</f>
        <v>0</v>
      </c>
      <c r="CM43" s="12"/>
      <c r="CN43" s="14">
        <f>CM43/17.5</f>
        <v>0</v>
      </c>
      <c r="CQ43" s="11" t="s">
        <v>11</v>
      </c>
      <c r="CR43" s="12">
        <v>12.581</v>
      </c>
      <c r="CS43" s="12">
        <f>CR43/4.5</f>
        <v>2.7957777777777775</v>
      </c>
      <c r="CT43" s="12"/>
      <c r="CU43" s="12">
        <f t="shared" ref="CU43:CU49" si="236">CT43/20</f>
        <v>0</v>
      </c>
      <c r="CV43" s="12"/>
      <c r="CW43" s="12">
        <f>CV43/30</f>
        <v>0</v>
      </c>
      <c r="CX43" s="12"/>
      <c r="CY43" s="12">
        <f>CX43/9</f>
        <v>0</v>
      </c>
      <c r="CZ43" s="12"/>
      <c r="DA43" s="12">
        <f>CZ43/4</f>
        <v>0</v>
      </c>
      <c r="DB43" s="12"/>
      <c r="DC43" s="14">
        <f>DB43/17.5</f>
        <v>0</v>
      </c>
      <c r="DF43" s="11" t="s">
        <v>11</v>
      </c>
      <c r="DG43" s="12">
        <f t="shared" si="197"/>
        <v>27.988999999999997</v>
      </c>
      <c r="DH43" s="12">
        <f>DG43/4.5</f>
        <v>6.219777777777777</v>
      </c>
      <c r="DI43" s="12">
        <f t="shared" si="198"/>
        <v>9.9834999999999994</v>
      </c>
      <c r="DJ43" s="12">
        <f t="shared" ref="DJ43:DJ49" si="237">DI43/20</f>
        <v>0.49917499999999998</v>
      </c>
      <c r="DK43" s="12">
        <f>CV43+CG43+BQ43+BA43+AK43</f>
        <v>9.3264999999999993</v>
      </c>
      <c r="DL43" s="12">
        <f>DK43/30</f>
        <v>0.31088333333333329</v>
      </c>
      <c r="DM43" s="12">
        <f t="shared" si="199"/>
        <v>0</v>
      </c>
      <c r="DN43" s="12">
        <f>DM43/9</f>
        <v>0</v>
      </c>
      <c r="DO43" s="12">
        <f t="shared" si="200"/>
        <v>39.488999999999997</v>
      </c>
      <c r="DP43" s="12">
        <f>DO43/4</f>
        <v>9.8722499999999993</v>
      </c>
      <c r="DQ43" s="12">
        <f t="shared" si="201"/>
        <v>3.1339999999999999</v>
      </c>
      <c r="DR43" s="14">
        <f>DQ43/17.5</f>
        <v>0.17908571428571429</v>
      </c>
      <c r="DU43" s="11" t="s">
        <v>11</v>
      </c>
      <c r="DV43" s="12"/>
      <c r="DW43" s="12">
        <f>DV43/4.5</f>
        <v>0</v>
      </c>
      <c r="DX43" s="12"/>
      <c r="DY43" s="12">
        <f t="shared" ref="DY43:DY49" si="238">DX43/20</f>
        <v>0</v>
      </c>
      <c r="DZ43" s="12">
        <v>2.6480000000000001</v>
      </c>
      <c r="EA43" s="12">
        <f>DZ43/30</f>
        <v>8.8266666666666674E-2</v>
      </c>
      <c r="EB43" s="12"/>
      <c r="EC43" s="12">
        <f>EB43/9</f>
        <v>0</v>
      </c>
      <c r="ED43" s="12">
        <v>12.680999999999999</v>
      </c>
      <c r="EE43" s="12">
        <f>ED43/4</f>
        <v>3.1702499999999998</v>
      </c>
      <c r="EF43" s="12"/>
      <c r="EG43" s="14">
        <f>EF43/17.5</f>
        <v>0</v>
      </c>
      <c r="EJ43" s="11" t="s">
        <v>11</v>
      </c>
      <c r="EK43" s="12"/>
      <c r="EL43" s="12">
        <f>EK43/4.5</f>
        <v>0</v>
      </c>
      <c r="EM43" s="12"/>
      <c r="EN43" s="12">
        <f t="shared" ref="EN43:EN49" si="239">EM43/20</f>
        <v>0</v>
      </c>
      <c r="EO43" s="12"/>
      <c r="EP43" s="12">
        <f>EO43/30</f>
        <v>0</v>
      </c>
      <c r="EQ43" s="12"/>
      <c r="ER43" s="12">
        <f>EQ43/9</f>
        <v>0</v>
      </c>
      <c r="ES43" s="12"/>
      <c r="ET43" s="12">
        <f>ES43/4</f>
        <v>0</v>
      </c>
      <c r="EU43" s="12"/>
      <c r="EV43" s="14">
        <f>EU43/17.5</f>
        <v>0</v>
      </c>
      <c r="EY43" s="11" t="s">
        <v>11</v>
      </c>
      <c r="EZ43" s="12"/>
      <c r="FA43" s="12">
        <f>EZ43/4.5</f>
        <v>0</v>
      </c>
      <c r="FB43" s="12">
        <v>12.798999999999999</v>
      </c>
      <c r="FC43" s="12">
        <f t="shared" ref="FC43:FC49" si="240">FB43/20</f>
        <v>0.63995000000000002</v>
      </c>
      <c r="FD43" s="12"/>
      <c r="FE43" s="12">
        <f>FD43/30</f>
        <v>0</v>
      </c>
      <c r="FF43" s="12">
        <v>13.933999999999999</v>
      </c>
      <c r="FG43" s="12">
        <f>FF43/9</f>
        <v>1.5482222222222222</v>
      </c>
      <c r="FH43" s="12">
        <v>28.408999999999999</v>
      </c>
      <c r="FI43" s="12">
        <f>FH43/4</f>
        <v>7.1022499999999997</v>
      </c>
      <c r="FJ43" s="12">
        <v>12.897500000000001</v>
      </c>
      <c r="FK43" s="14">
        <f>FJ43/17.5</f>
        <v>0.7370000000000001</v>
      </c>
      <c r="FN43" s="11" t="s">
        <v>11</v>
      </c>
      <c r="FO43" s="12">
        <v>44.737000000000002</v>
      </c>
      <c r="FP43" s="12">
        <f>FO43/4.5</f>
        <v>9.9415555555555564</v>
      </c>
      <c r="FQ43" s="12"/>
      <c r="FR43" s="12">
        <f t="shared" ref="FR43:FR49" si="241">FQ43/20</f>
        <v>0</v>
      </c>
      <c r="FS43" s="12"/>
      <c r="FT43" s="12">
        <f>FS43/30</f>
        <v>0</v>
      </c>
      <c r="FU43" s="12"/>
      <c r="FV43" s="12">
        <f>FU43/9</f>
        <v>0</v>
      </c>
      <c r="FW43" s="12">
        <v>0.53200000000000003</v>
      </c>
      <c r="FX43" s="12">
        <f>FW43/4</f>
        <v>0.13300000000000001</v>
      </c>
      <c r="FY43" s="12">
        <v>18.895</v>
      </c>
      <c r="FZ43" s="14">
        <f>FY43/17.5</f>
        <v>1.0797142857142856</v>
      </c>
      <c r="GC43" s="11" t="s">
        <v>11</v>
      </c>
      <c r="GD43" s="12">
        <v>25.33</v>
      </c>
      <c r="GE43" s="12">
        <f>GD43/4.5</f>
        <v>5.6288888888888886</v>
      </c>
      <c r="GF43" s="12"/>
      <c r="GG43" s="12">
        <f t="shared" ref="GG43:GG49" si="242">GF43/20</f>
        <v>0</v>
      </c>
      <c r="GH43" s="12">
        <v>31.704000000000001</v>
      </c>
      <c r="GI43" s="12">
        <f>GH43/30</f>
        <v>1.0568</v>
      </c>
      <c r="GJ43" s="12">
        <v>27.497</v>
      </c>
      <c r="GK43" s="12">
        <f>GJ43/9</f>
        <v>3.0552222222222221</v>
      </c>
      <c r="GL43" s="12">
        <v>12.747999999999999</v>
      </c>
      <c r="GM43" s="12">
        <f>GL43/4</f>
        <v>3.1869999999999998</v>
      </c>
      <c r="GN43" s="12"/>
      <c r="GO43" s="14">
        <f>GN43/17.5</f>
        <v>0</v>
      </c>
      <c r="GR43" s="11" t="s">
        <v>11</v>
      </c>
      <c r="GS43" s="12">
        <f t="shared" si="202"/>
        <v>70.067000000000007</v>
      </c>
      <c r="GT43" s="12">
        <f>GS43/4.5</f>
        <v>15.570444444444446</v>
      </c>
      <c r="GU43" s="12">
        <f t="shared" si="203"/>
        <v>12.798999999999999</v>
      </c>
      <c r="GV43" s="12">
        <f t="shared" ref="GV43:GV49" si="243">GU43/20</f>
        <v>0.63995000000000002</v>
      </c>
      <c r="GW43" s="12">
        <f>GH43+FS43+FD43+EO43+DZ43</f>
        <v>34.352000000000004</v>
      </c>
      <c r="GX43" s="12">
        <f>GW43/30</f>
        <v>1.1450666666666669</v>
      </c>
      <c r="GY43" s="12">
        <f t="shared" si="204"/>
        <v>41.430999999999997</v>
      </c>
      <c r="GZ43" s="12">
        <f>GY43/9</f>
        <v>4.6034444444444444</v>
      </c>
      <c r="HA43" s="12">
        <f t="shared" si="205"/>
        <v>54.37</v>
      </c>
      <c r="HB43" s="12">
        <f>HA43/4</f>
        <v>13.592499999999999</v>
      </c>
      <c r="HC43" s="12">
        <f t="shared" si="206"/>
        <v>25.997250000000001</v>
      </c>
      <c r="HD43" s="14">
        <f>HC43/17.5</f>
        <v>1.485557142857143</v>
      </c>
      <c r="HH43" s="11" t="s">
        <v>11</v>
      </c>
      <c r="HI43" s="12">
        <f t="shared" ref="HI43:HI54" si="244">GS43+DG43+P43</f>
        <v>131.35500000000002</v>
      </c>
      <c r="HJ43" s="12">
        <f>HI43/4.5</f>
        <v>29.190000000000005</v>
      </c>
      <c r="HK43" s="12">
        <f t="shared" si="207"/>
        <v>22.782499999999999</v>
      </c>
      <c r="HL43" s="12">
        <f t="shared" ref="HL43:HL49" si="245">HK43/20</f>
        <v>1.1391249999999999</v>
      </c>
      <c r="HM43" s="12">
        <f t="shared" ref="HM43" si="246">GW43+DK43+T43</f>
        <v>43.6785</v>
      </c>
      <c r="HN43" s="12">
        <f>HM43/30</f>
        <v>1.4559500000000001</v>
      </c>
      <c r="HO43" s="12">
        <f t="shared" si="208"/>
        <v>41.430999999999997</v>
      </c>
      <c r="HP43" s="12">
        <f>HO43/9</f>
        <v>4.6034444444444444</v>
      </c>
      <c r="HQ43" s="12">
        <f t="shared" si="209"/>
        <v>93.858999999999995</v>
      </c>
      <c r="HR43" s="12">
        <f>HQ43/4</f>
        <v>23.464749999999999</v>
      </c>
      <c r="HS43" s="12">
        <f t="shared" si="210"/>
        <v>29.131250000000001</v>
      </c>
      <c r="HT43" s="14">
        <f>HS43/17.5</f>
        <v>1.6646428571428573</v>
      </c>
      <c r="HW43" s="11" t="s">
        <v>11</v>
      </c>
      <c r="HX43" s="12"/>
      <c r="HY43" s="12">
        <f>HX43/4.5</f>
        <v>0</v>
      </c>
      <c r="HZ43" s="12"/>
      <c r="IA43" s="12">
        <f t="shared" ref="IA43:IA49" si="247">HZ43/20</f>
        <v>0</v>
      </c>
      <c r="IB43" s="12">
        <v>0.85</v>
      </c>
      <c r="IC43" s="12">
        <f>IB43/30</f>
        <v>2.8333333333333332E-2</v>
      </c>
      <c r="ID43" s="12">
        <v>7.37</v>
      </c>
      <c r="IE43" s="12">
        <f>ID43/9</f>
        <v>0.81888888888888889</v>
      </c>
      <c r="IF43" s="12"/>
      <c r="IG43" s="12">
        <f>IF43/4</f>
        <v>0</v>
      </c>
      <c r="IH43" s="12"/>
      <c r="II43" s="14">
        <f>IH43/17.5</f>
        <v>0</v>
      </c>
      <c r="IM43" s="11" t="s">
        <v>11</v>
      </c>
      <c r="IN43" s="12"/>
      <c r="IO43" s="12">
        <f>IN43/4.5</f>
        <v>0</v>
      </c>
      <c r="IP43" s="12"/>
      <c r="IQ43" s="12">
        <f t="shared" ref="IQ43:IQ49" si="248">IP43/20</f>
        <v>0</v>
      </c>
      <c r="IR43" s="12"/>
      <c r="IS43" s="12">
        <f>IR43/30</f>
        <v>0</v>
      </c>
      <c r="IT43" s="12"/>
      <c r="IU43" s="12">
        <f>IT43/9</f>
        <v>0</v>
      </c>
      <c r="IV43" s="12">
        <v>0.39900000000000002</v>
      </c>
      <c r="IW43" s="12">
        <f>IV43/4</f>
        <v>9.9750000000000005E-2</v>
      </c>
      <c r="IX43" s="12"/>
      <c r="IY43" s="14">
        <f>IX43/17.5</f>
        <v>0</v>
      </c>
      <c r="JC43" s="11" t="s">
        <v>11</v>
      </c>
      <c r="JD43" s="12">
        <v>2.8420000000000001</v>
      </c>
      <c r="JE43" s="12">
        <f>JD43/4.5</f>
        <v>0.63155555555555554</v>
      </c>
      <c r="JF43" s="12">
        <v>3.4460000000000002</v>
      </c>
      <c r="JG43" s="12">
        <f t="shared" ref="JG43:JG49" si="249">JF43/20</f>
        <v>0.17230000000000001</v>
      </c>
      <c r="JH43" s="12">
        <v>3.4460000000000002</v>
      </c>
      <c r="JI43" s="12">
        <f>JH43/30</f>
        <v>0.11486666666666667</v>
      </c>
      <c r="JJ43" s="12"/>
      <c r="JK43" s="12">
        <f>JJ43/9</f>
        <v>0</v>
      </c>
      <c r="JL43" s="12"/>
      <c r="JM43" s="12">
        <f>JL43/4</f>
        <v>0</v>
      </c>
      <c r="JN43" s="12"/>
      <c r="JO43" s="14">
        <f>JN43/17.5</f>
        <v>0</v>
      </c>
      <c r="JS43" s="11" t="s">
        <v>11</v>
      </c>
      <c r="JT43" s="12"/>
      <c r="JU43" s="12">
        <f>JT43/4.5</f>
        <v>0</v>
      </c>
      <c r="JV43" s="12"/>
      <c r="JW43" s="12">
        <f t="shared" ref="JW43:JW49" si="250">JV43/20</f>
        <v>0</v>
      </c>
      <c r="JX43" s="12"/>
      <c r="JY43" s="12">
        <f>JX43/30</f>
        <v>0</v>
      </c>
      <c r="JZ43" s="12"/>
      <c r="KA43" s="12">
        <f>JZ43/9</f>
        <v>0</v>
      </c>
      <c r="KB43" s="12"/>
      <c r="KC43" s="12">
        <f>KB43/4</f>
        <v>0</v>
      </c>
      <c r="KD43" s="12"/>
      <c r="KE43" s="14">
        <f>KD43/17.5</f>
        <v>0</v>
      </c>
      <c r="KH43" s="11" t="s">
        <v>11</v>
      </c>
      <c r="KI43" s="12"/>
      <c r="KJ43" s="12">
        <f>KI43/4.5</f>
        <v>0</v>
      </c>
      <c r="KK43" s="12"/>
      <c r="KL43" s="12">
        <f t="shared" ref="KL43:KL49" si="251">KK43/20</f>
        <v>0</v>
      </c>
      <c r="KM43" s="12"/>
      <c r="KN43" s="12">
        <f>KM43/30</f>
        <v>0</v>
      </c>
      <c r="KO43" s="12">
        <v>2.42</v>
      </c>
      <c r="KP43" s="12">
        <f>KO43/9</f>
        <v>0.2688888888888889</v>
      </c>
      <c r="KQ43" s="12"/>
      <c r="KR43" s="12">
        <f>KQ43/4</f>
        <v>0</v>
      </c>
      <c r="KS43" s="12"/>
      <c r="KT43" s="14">
        <f>KS43/17.5</f>
        <v>0</v>
      </c>
      <c r="KW43" s="11" t="s">
        <v>11</v>
      </c>
      <c r="KX43" s="12">
        <f t="shared" si="211"/>
        <v>2.8420000000000001</v>
      </c>
      <c r="KY43" s="12">
        <f>KX43/4.5</f>
        <v>0.63155555555555554</v>
      </c>
      <c r="KZ43" s="12">
        <f t="shared" si="212"/>
        <v>3.4460000000000002</v>
      </c>
      <c r="LA43" s="12">
        <f t="shared" ref="LA43:LA44" si="252">KZ43/20</f>
        <v>0.17230000000000001</v>
      </c>
      <c r="LB43" s="12">
        <f>KM43+JX43+JH43+IR43+IB43</f>
        <v>4.2960000000000003</v>
      </c>
      <c r="LC43" s="12">
        <f>LB43/30</f>
        <v>0.14320000000000002</v>
      </c>
      <c r="LD43" s="12">
        <f t="shared" si="213"/>
        <v>9.7899999999999991</v>
      </c>
      <c r="LE43" s="12">
        <f>LD43/9</f>
        <v>1.0877777777777777</v>
      </c>
      <c r="LF43" s="12">
        <f t="shared" si="214"/>
        <v>0.39900000000000002</v>
      </c>
      <c r="LG43" s="12">
        <f>LF43/4</f>
        <v>9.9750000000000005E-2</v>
      </c>
      <c r="LH43" s="12">
        <f>KS43+KD43+JN43+IX43+IH43</f>
        <v>0</v>
      </c>
      <c r="LI43" s="14">
        <f>LH43/17.5</f>
        <v>0</v>
      </c>
      <c r="LM43" s="11" t="s">
        <v>11</v>
      </c>
      <c r="LN43" s="12">
        <f t="shared" si="216"/>
        <v>134.19700000000003</v>
      </c>
      <c r="LO43" s="12">
        <f>LN43/4.5</f>
        <v>29.821555555555562</v>
      </c>
      <c r="LP43" s="12">
        <f t="shared" si="217"/>
        <v>26.2285</v>
      </c>
      <c r="LQ43" s="12">
        <f t="shared" ref="LQ43:LQ49" si="253">LP43/20</f>
        <v>1.3114250000000001</v>
      </c>
      <c r="LR43" s="12">
        <f>LB43+HM43+DY43</f>
        <v>47.974499999999999</v>
      </c>
      <c r="LS43" s="12">
        <f>LR43/30</f>
        <v>1.5991500000000001</v>
      </c>
      <c r="LT43" s="12">
        <f t="shared" si="218"/>
        <v>51.220999999999997</v>
      </c>
      <c r="LU43" s="12">
        <f>LT43/9</f>
        <v>5.6912222222222217</v>
      </c>
      <c r="LV43" s="12">
        <f t="shared" si="219"/>
        <v>94.257999999999996</v>
      </c>
      <c r="LW43" s="12">
        <f>LV43/4</f>
        <v>23.564499999999999</v>
      </c>
      <c r="LX43" s="12">
        <f t="shared" si="220"/>
        <v>29.131250000000001</v>
      </c>
      <c r="LY43" s="14">
        <f>LX43/17.5</f>
        <v>1.6646428571428573</v>
      </c>
      <c r="MB43" s="11" t="s">
        <v>11</v>
      </c>
      <c r="MC43" s="12"/>
      <c r="MD43" s="12">
        <f>MC43/4.5</f>
        <v>0</v>
      </c>
      <c r="ME43" s="12"/>
      <c r="MF43" s="12">
        <f t="shared" ref="MF43:MF49" si="254">ME43/20</f>
        <v>0</v>
      </c>
      <c r="MG43" s="12">
        <v>2.0630000000000002</v>
      </c>
      <c r="MH43" s="12">
        <f>MG43/30</f>
        <v>6.876666666666667E-2</v>
      </c>
      <c r="MI43" s="12">
        <v>13.6</v>
      </c>
      <c r="MJ43" s="12">
        <f>MI43/9</f>
        <v>1.5111111111111111</v>
      </c>
      <c r="MK43" s="12"/>
      <c r="ML43" s="12">
        <f>MK43/4</f>
        <v>0</v>
      </c>
      <c r="MM43" s="12"/>
      <c r="MN43" s="14">
        <f>MM43/17.5</f>
        <v>0</v>
      </c>
      <c r="MR43" s="11" t="s">
        <v>11</v>
      </c>
      <c r="MS43" s="12">
        <v>19.683</v>
      </c>
      <c r="MT43" s="12">
        <f>MS43/4.5</f>
        <v>4.3739999999999997</v>
      </c>
      <c r="MU43" s="12"/>
      <c r="MV43" s="12">
        <f t="shared" ref="MV43:MV49" si="255">MU43/20</f>
        <v>0</v>
      </c>
      <c r="MW43" s="12"/>
      <c r="MX43" s="12">
        <f>MW43/30</f>
        <v>0</v>
      </c>
      <c r="MY43" s="12"/>
      <c r="MZ43" s="12">
        <f>MY43/9</f>
        <v>0</v>
      </c>
      <c r="NA43" s="12"/>
      <c r="NB43" s="12">
        <f>NA43/4</f>
        <v>0</v>
      </c>
      <c r="NC43" s="12"/>
      <c r="ND43" s="14">
        <f>NC43/17.5</f>
        <v>0</v>
      </c>
      <c r="NH43" s="11" t="s">
        <v>11</v>
      </c>
      <c r="NI43" s="12">
        <v>15.688000000000001</v>
      </c>
      <c r="NJ43" s="12">
        <f>NI43/4.5</f>
        <v>3.4862222222222226</v>
      </c>
      <c r="NK43" s="12">
        <v>28.72</v>
      </c>
      <c r="NL43" s="12">
        <f t="shared" ref="NL43:NL49" si="256">NK43/20</f>
        <v>1.4359999999999999</v>
      </c>
      <c r="NM43" s="12">
        <v>12.228999999999999</v>
      </c>
      <c r="NN43" s="12">
        <f>NM43/30</f>
        <v>0.40763333333333329</v>
      </c>
      <c r="NO43" s="12"/>
      <c r="NP43" s="12">
        <f>NO43/9</f>
        <v>0</v>
      </c>
      <c r="NQ43" s="12"/>
      <c r="NR43" s="12">
        <f>NQ43/4</f>
        <v>0</v>
      </c>
      <c r="NS43" s="12">
        <v>28.72</v>
      </c>
      <c r="NT43" s="14">
        <f>NS43/17.5</f>
        <v>1.641142857142857</v>
      </c>
      <c r="NX43" s="11" t="s">
        <v>11</v>
      </c>
      <c r="NY43" s="12"/>
      <c r="NZ43" s="12">
        <f>NY43/4.5</f>
        <v>0</v>
      </c>
      <c r="OA43" s="12"/>
      <c r="OB43" s="12">
        <f t="shared" ref="OB43:OB49" si="257">OA43/20</f>
        <v>0</v>
      </c>
      <c r="OC43" s="12"/>
      <c r="OD43" s="12">
        <f>OC43/30</f>
        <v>0</v>
      </c>
      <c r="OE43" s="12"/>
      <c r="OF43" s="12">
        <f>OE43/9</f>
        <v>0</v>
      </c>
      <c r="OG43" s="12"/>
      <c r="OH43" s="12">
        <f>OG43/4</f>
        <v>0</v>
      </c>
      <c r="OI43" s="12"/>
      <c r="OJ43" s="14">
        <f>OI43/17.5</f>
        <v>0</v>
      </c>
      <c r="OM43" s="11" t="s">
        <v>11</v>
      </c>
      <c r="ON43" s="12"/>
      <c r="OO43" s="12">
        <f>ON43/4.5</f>
        <v>0</v>
      </c>
      <c r="OP43" s="12"/>
      <c r="OQ43" s="12">
        <f t="shared" ref="OQ43:OQ49" si="258">OP43/20</f>
        <v>0</v>
      </c>
      <c r="OR43" s="12"/>
      <c r="OS43" s="12">
        <f>OR43/30</f>
        <v>0</v>
      </c>
      <c r="OT43" s="12"/>
      <c r="OU43" s="12">
        <f>OT43/9</f>
        <v>0</v>
      </c>
      <c r="OV43" s="12"/>
      <c r="OW43" s="12">
        <f>OV43/4</f>
        <v>0</v>
      </c>
      <c r="OX43" s="12"/>
      <c r="OY43" s="14">
        <f>OX43/17.5</f>
        <v>0</v>
      </c>
      <c r="PB43" s="11" t="s">
        <v>11</v>
      </c>
      <c r="PC43" s="12">
        <f t="shared" si="221"/>
        <v>35.371000000000002</v>
      </c>
      <c r="PD43" s="12">
        <f>PC43/4.5</f>
        <v>7.8602222222222231</v>
      </c>
      <c r="PE43" s="12">
        <f t="shared" si="222"/>
        <v>28.72</v>
      </c>
      <c r="PF43" s="12">
        <f t="shared" ref="PF43:PF44" si="259">PE43/20</f>
        <v>1.4359999999999999</v>
      </c>
      <c r="PG43" s="12">
        <f>OR43+OC43+NM43+MW43+MG43</f>
        <v>14.292</v>
      </c>
      <c r="PH43" s="12">
        <f>PG43/30</f>
        <v>0.47639999999999999</v>
      </c>
      <c r="PI43" s="12">
        <f t="shared" si="223"/>
        <v>13.6</v>
      </c>
      <c r="PJ43" s="12">
        <f>PI43/9</f>
        <v>1.5111111111111111</v>
      </c>
      <c r="PK43" s="12">
        <f t="shared" si="224"/>
        <v>0</v>
      </c>
      <c r="PL43" s="12">
        <f>PK43/4</f>
        <v>0</v>
      </c>
      <c r="PM43" s="12">
        <f>OX43+OI43+NS43+NC43+MM43</f>
        <v>28.72</v>
      </c>
      <c r="PN43" s="14">
        <f>PM43/17.5</f>
        <v>1.641142857142857</v>
      </c>
      <c r="PR43" s="11" t="s">
        <v>11</v>
      </c>
      <c r="PS43" s="12">
        <f t="shared" si="226"/>
        <v>169.56800000000004</v>
      </c>
      <c r="PT43" s="12">
        <f>PS43/4.5</f>
        <v>37.681777777777789</v>
      </c>
      <c r="PU43" s="12">
        <f t="shared" si="227"/>
        <v>54.948499999999996</v>
      </c>
      <c r="PV43" s="12">
        <f t="shared" ref="PV43:PV49" si="260">PU43/20</f>
        <v>2.7474249999999998</v>
      </c>
      <c r="PW43" s="12">
        <f>PG43+LR43+ID43</f>
        <v>69.636499999999998</v>
      </c>
      <c r="PX43" s="12">
        <f>PW43/30</f>
        <v>2.3212166666666665</v>
      </c>
      <c r="PY43" s="12">
        <f t="shared" si="228"/>
        <v>64.820999999999998</v>
      </c>
      <c r="PZ43" s="12">
        <f>PY43/9</f>
        <v>7.2023333333333328</v>
      </c>
      <c r="QA43" s="12">
        <f t="shared" si="229"/>
        <v>94.257999999999996</v>
      </c>
      <c r="QB43" s="12">
        <f>QA43/4</f>
        <v>23.564499999999999</v>
      </c>
      <c r="QC43" s="12">
        <f t="shared" si="230"/>
        <v>57.85125</v>
      </c>
      <c r="QD43" s="14">
        <f>QC43/17.5</f>
        <v>3.3057857142857143</v>
      </c>
    </row>
    <row r="44" spans="15:446" x14ac:dyDescent="0.25">
      <c r="O44" s="11" t="s">
        <v>12</v>
      </c>
      <c r="P44" s="12"/>
      <c r="Q44" s="12">
        <f>P44/7.5</f>
        <v>0</v>
      </c>
      <c r="R44" s="12"/>
      <c r="S44" s="12">
        <f t="shared" si="231"/>
        <v>0</v>
      </c>
      <c r="T44" s="12"/>
      <c r="U44" s="12"/>
      <c r="V44" s="12"/>
      <c r="W44" s="12">
        <f>V44/12</f>
        <v>0</v>
      </c>
      <c r="X44" s="12"/>
      <c r="Y44" s="12">
        <f>X44/3.5</f>
        <v>0</v>
      </c>
      <c r="Z44" s="12">
        <v>8.5370000000000008</v>
      </c>
      <c r="AA44" s="14">
        <f>Z44/17.5</f>
        <v>0.4878285714285715</v>
      </c>
      <c r="AF44" s="11" t="s">
        <v>12</v>
      </c>
      <c r="AG44" s="12"/>
      <c r="AH44" s="12">
        <f>AG44/7.5</f>
        <v>0</v>
      </c>
      <c r="AI44" s="12"/>
      <c r="AJ44" s="12">
        <f t="shared" si="232"/>
        <v>0</v>
      </c>
      <c r="AK44" s="12"/>
      <c r="AL44" s="12"/>
      <c r="AM44" s="12"/>
      <c r="AN44" s="12">
        <f>AM44/12</f>
        <v>0</v>
      </c>
      <c r="AO44" s="12"/>
      <c r="AP44" s="12">
        <f>AO44/3.5</f>
        <v>0</v>
      </c>
      <c r="AQ44" s="12"/>
      <c r="AR44" s="14">
        <f>AQ44/17.5</f>
        <v>0</v>
      </c>
      <c r="AV44" s="11" t="s">
        <v>12</v>
      </c>
      <c r="AW44" s="12">
        <v>13.769</v>
      </c>
      <c r="AX44" s="12">
        <f>AW44/7.5</f>
        <v>1.8358666666666668</v>
      </c>
      <c r="AY44" s="12">
        <v>26.428000000000001</v>
      </c>
      <c r="AZ44" s="12">
        <f t="shared" si="233"/>
        <v>1.3214000000000001</v>
      </c>
      <c r="BA44" s="12"/>
      <c r="BB44" s="12"/>
      <c r="BC44" s="12"/>
      <c r="BD44" s="12">
        <f>BC44/12</f>
        <v>0</v>
      </c>
      <c r="BE44" s="12">
        <v>13.45</v>
      </c>
      <c r="BF44" s="12">
        <f>BE44/3.5</f>
        <v>3.8428571428571425</v>
      </c>
      <c r="BG44" s="12"/>
      <c r="BH44" s="14">
        <f>BG44/17.5</f>
        <v>0</v>
      </c>
      <c r="BL44" s="11" t="s">
        <v>12</v>
      </c>
      <c r="BM44" s="12"/>
      <c r="BN44" s="12">
        <f>BM44/7.5</f>
        <v>0</v>
      </c>
      <c r="BO44" s="12"/>
      <c r="BP44" s="12">
        <f t="shared" si="234"/>
        <v>0</v>
      </c>
      <c r="BQ44" s="12"/>
      <c r="BR44" s="12"/>
      <c r="BS44" s="12"/>
      <c r="BT44" s="12">
        <f>BS44/12</f>
        <v>0</v>
      </c>
      <c r="BU44" s="12">
        <v>42.03</v>
      </c>
      <c r="BV44" s="12">
        <f>BU44/3.5</f>
        <v>12.008571428571429</v>
      </c>
      <c r="BW44" s="12"/>
      <c r="BX44" s="14">
        <f>BW44/17.5</f>
        <v>0</v>
      </c>
      <c r="CB44" s="11" t="s">
        <v>12</v>
      </c>
      <c r="CC44" s="12"/>
      <c r="CD44" s="12">
        <f>CC44/7.5</f>
        <v>0</v>
      </c>
      <c r="CE44" s="12"/>
      <c r="CF44" s="12">
        <f t="shared" si="235"/>
        <v>0</v>
      </c>
      <c r="CG44" s="12"/>
      <c r="CH44" s="12"/>
      <c r="CI44" s="12"/>
      <c r="CJ44" s="12">
        <f>CI44/12</f>
        <v>0</v>
      </c>
      <c r="CK44" s="12"/>
      <c r="CL44" s="12">
        <f>CK44/3.5</f>
        <v>0</v>
      </c>
      <c r="CM44" s="12"/>
      <c r="CN44" s="14">
        <f>CM44/17.5</f>
        <v>0</v>
      </c>
      <c r="CQ44" s="11" t="s">
        <v>12</v>
      </c>
      <c r="CR44" s="12"/>
      <c r="CS44" s="12">
        <f>CR44/7.5</f>
        <v>0</v>
      </c>
      <c r="CT44" s="12"/>
      <c r="CU44" s="12">
        <f t="shared" si="236"/>
        <v>0</v>
      </c>
      <c r="CV44" s="12"/>
      <c r="CW44" s="12"/>
      <c r="CX44" s="12"/>
      <c r="CY44" s="12">
        <f>CX44/12</f>
        <v>0</v>
      </c>
      <c r="CZ44" s="12"/>
      <c r="DA44" s="12">
        <f>CZ44/3.5</f>
        <v>0</v>
      </c>
      <c r="DB44" s="12"/>
      <c r="DC44" s="14">
        <f>DB44/17.5</f>
        <v>0</v>
      </c>
      <c r="DF44" s="11" t="s">
        <v>12</v>
      </c>
      <c r="DG44" s="12">
        <f t="shared" si="197"/>
        <v>13.769</v>
      </c>
      <c r="DH44" s="12">
        <f>DG44/7.5</f>
        <v>1.8358666666666668</v>
      </c>
      <c r="DI44" s="12">
        <f t="shared" si="198"/>
        <v>26.428000000000001</v>
      </c>
      <c r="DJ44" s="12">
        <f t="shared" si="237"/>
        <v>1.3214000000000001</v>
      </c>
      <c r="DK44" s="12"/>
      <c r="DL44" s="12"/>
      <c r="DM44" s="12">
        <f t="shared" si="199"/>
        <v>0</v>
      </c>
      <c r="DN44" s="12">
        <f>DM44/12</f>
        <v>0</v>
      </c>
      <c r="DO44" s="12">
        <f t="shared" si="200"/>
        <v>55.480000000000004</v>
      </c>
      <c r="DP44" s="12">
        <f>DO44/3.5</f>
        <v>15.851428571428572</v>
      </c>
      <c r="DQ44" s="12">
        <f t="shared" si="201"/>
        <v>0</v>
      </c>
      <c r="DR44" s="14">
        <f>DQ44/17.5</f>
        <v>0</v>
      </c>
      <c r="DU44" s="11" t="s">
        <v>12</v>
      </c>
      <c r="DV44" s="12"/>
      <c r="DW44" s="12">
        <f>DV44/7.5</f>
        <v>0</v>
      </c>
      <c r="DX44" s="12">
        <v>17.1995</v>
      </c>
      <c r="DY44" s="12">
        <f t="shared" si="238"/>
        <v>0.85997500000000004</v>
      </c>
      <c r="DZ44" s="12"/>
      <c r="EA44" s="12"/>
      <c r="EB44" s="12"/>
      <c r="EC44" s="12">
        <f>EB44/12</f>
        <v>0</v>
      </c>
      <c r="ED44" s="12"/>
      <c r="EE44" s="12">
        <f>ED44/3.5</f>
        <v>0</v>
      </c>
      <c r="EF44" s="12">
        <v>4.0149999999999997</v>
      </c>
      <c r="EG44" s="14">
        <f>EF44/17.5</f>
        <v>0.2294285714285714</v>
      </c>
      <c r="EJ44" s="11" t="s">
        <v>12</v>
      </c>
      <c r="EK44" s="12">
        <v>23.396000000000001</v>
      </c>
      <c r="EL44" s="12">
        <f>EK44/7.5</f>
        <v>3.1194666666666668</v>
      </c>
      <c r="EM44" s="12">
        <v>18.12</v>
      </c>
      <c r="EN44" s="12">
        <f t="shared" si="239"/>
        <v>0.90600000000000003</v>
      </c>
      <c r="EO44" s="12"/>
      <c r="EP44" s="12"/>
      <c r="EQ44" s="12">
        <v>39.36</v>
      </c>
      <c r="ER44" s="12">
        <f>EQ44/12</f>
        <v>3.28</v>
      </c>
      <c r="ES44" s="12">
        <v>58.212000000000003</v>
      </c>
      <c r="ET44" s="12">
        <f>ES44/3.5</f>
        <v>16.632000000000001</v>
      </c>
      <c r="EU44" s="12">
        <v>9.3879999999999999</v>
      </c>
      <c r="EV44" s="14">
        <f>EU44/17.5</f>
        <v>0.53645714285714285</v>
      </c>
      <c r="EY44" s="11" t="s">
        <v>12</v>
      </c>
      <c r="EZ44" s="12">
        <v>43.686</v>
      </c>
      <c r="FA44" s="12">
        <f>EZ44/7.5</f>
        <v>5.8247999999999998</v>
      </c>
      <c r="FB44" s="12">
        <v>29.930499999999999</v>
      </c>
      <c r="FC44" s="12">
        <f t="shared" si="240"/>
        <v>1.4965249999999999</v>
      </c>
      <c r="FD44" s="12"/>
      <c r="FE44" s="12"/>
      <c r="FF44" s="12">
        <v>3.0670000000000002</v>
      </c>
      <c r="FG44" s="12">
        <f>FF44/12</f>
        <v>0.25558333333333333</v>
      </c>
      <c r="FH44" s="12">
        <v>21.672000000000001</v>
      </c>
      <c r="FI44" s="12">
        <f>FH44/3.5</f>
        <v>6.1920000000000002</v>
      </c>
      <c r="FJ44" s="12">
        <v>17.704499999999999</v>
      </c>
      <c r="FK44" s="14">
        <f>FJ44/17.5</f>
        <v>1.0116857142857143</v>
      </c>
      <c r="FN44" s="11" t="s">
        <v>12</v>
      </c>
      <c r="FO44" s="12"/>
      <c r="FP44" s="12">
        <f>FO44/7.5</f>
        <v>0</v>
      </c>
      <c r="FQ44" s="12"/>
      <c r="FR44" s="12">
        <f t="shared" si="241"/>
        <v>0</v>
      </c>
      <c r="FS44" s="12"/>
      <c r="FT44" s="12"/>
      <c r="FU44" s="12"/>
      <c r="FV44" s="12">
        <f>FU44/12</f>
        <v>0</v>
      </c>
      <c r="FW44" s="12">
        <v>0.53600000000000003</v>
      </c>
      <c r="FX44" s="12">
        <f>FW44/3.5</f>
        <v>0.15314285714285716</v>
      </c>
      <c r="FY44" s="12"/>
      <c r="FZ44" s="14">
        <f>FY44/17.5</f>
        <v>0</v>
      </c>
      <c r="GC44" s="11" t="s">
        <v>12</v>
      </c>
      <c r="GD44" s="12"/>
      <c r="GE44" s="12">
        <f>GD44/7.5</f>
        <v>0</v>
      </c>
      <c r="GF44" s="12"/>
      <c r="GG44" s="12">
        <f t="shared" si="242"/>
        <v>0</v>
      </c>
      <c r="GH44" s="12"/>
      <c r="GI44" s="12"/>
      <c r="GJ44" s="12"/>
      <c r="GK44" s="12">
        <f>GJ44/12</f>
        <v>0</v>
      </c>
      <c r="GL44" s="12"/>
      <c r="GM44" s="12">
        <f>GL44/3.5</f>
        <v>0</v>
      </c>
      <c r="GN44" s="12"/>
      <c r="GO44" s="14">
        <f>GN44/17.5</f>
        <v>0</v>
      </c>
      <c r="GR44" s="11" t="s">
        <v>12</v>
      </c>
      <c r="GS44" s="12">
        <f t="shared" si="202"/>
        <v>67.081999999999994</v>
      </c>
      <c r="GT44" s="12">
        <f>GS44/7.5</f>
        <v>8.9442666666666657</v>
      </c>
      <c r="GU44" s="12">
        <f t="shared" si="203"/>
        <v>65.25</v>
      </c>
      <c r="GV44" s="12">
        <f t="shared" si="243"/>
        <v>3.2625000000000002</v>
      </c>
      <c r="GW44" s="12"/>
      <c r="GX44" s="12"/>
      <c r="GY44" s="12">
        <f t="shared" si="204"/>
        <v>42.427</v>
      </c>
      <c r="GZ44" s="12">
        <f>GY44/12</f>
        <v>3.5355833333333333</v>
      </c>
      <c r="HA44" s="12">
        <f t="shared" si="205"/>
        <v>80.42</v>
      </c>
      <c r="HB44" s="12">
        <f>HA44/3.5</f>
        <v>22.977142857142859</v>
      </c>
      <c r="HC44" s="12">
        <f t="shared" si="206"/>
        <v>64.403999999999996</v>
      </c>
      <c r="HD44" s="14">
        <f>HC44/17.5</f>
        <v>3.6802285714285712</v>
      </c>
      <c r="HH44" s="11" t="s">
        <v>12</v>
      </c>
      <c r="HI44" s="12">
        <f t="shared" si="244"/>
        <v>80.850999999999999</v>
      </c>
      <c r="HJ44" s="12">
        <f>HI44/7.5</f>
        <v>10.780133333333334</v>
      </c>
      <c r="HK44" s="12">
        <f t="shared" si="207"/>
        <v>91.677999999999997</v>
      </c>
      <c r="HL44" s="12">
        <f t="shared" si="245"/>
        <v>4.5838999999999999</v>
      </c>
      <c r="HM44" s="12"/>
      <c r="HN44" s="12"/>
      <c r="HO44" s="12">
        <f t="shared" si="208"/>
        <v>42.427</v>
      </c>
      <c r="HP44" s="12">
        <f>HO44/12</f>
        <v>3.5355833333333333</v>
      </c>
      <c r="HQ44" s="12">
        <f t="shared" si="209"/>
        <v>135.9</v>
      </c>
      <c r="HR44" s="12">
        <f>HQ44/3.5</f>
        <v>38.828571428571429</v>
      </c>
      <c r="HS44" s="12">
        <f t="shared" si="210"/>
        <v>72.941000000000003</v>
      </c>
      <c r="HT44" s="14">
        <f>HS44/17.5</f>
        <v>4.1680571428571431</v>
      </c>
      <c r="HW44" s="11" t="s">
        <v>12</v>
      </c>
      <c r="HX44" s="12"/>
      <c r="HY44" s="12">
        <f>HX44/7.5</f>
        <v>0</v>
      </c>
      <c r="HZ44" s="12">
        <v>8.1875</v>
      </c>
      <c r="IA44" s="12">
        <f t="shared" si="247"/>
        <v>0.40937499999999999</v>
      </c>
      <c r="IB44" s="12"/>
      <c r="IC44" s="12"/>
      <c r="ID44" s="12">
        <v>18.675000000000001</v>
      </c>
      <c r="IE44" s="12">
        <f>ID44/12</f>
        <v>1.5562500000000001</v>
      </c>
      <c r="IF44" s="12"/>
      <c r="IG44" s="12">
        <f>IF44/3.5</f>
        <v>0</v>
      </c>
      <c r="IH44" s="12"/>
      <c r="II44" s="14">
        <f>IH44/17.5</f>
        <v>0</v>
      </c>
      <c r="IM44" s="11" t="s">
        <v>12</v>
      </c>
      <c r="IN44" s="12"/>
      <c r="IO44" s="12">
        <f>IN44/7.5</f>
        <v>0</v>
      </c>
      <c r="IP44" s="12">
        <v>29.17</v>
      </c>
      <c r="IQ44" s="12">
        <f t="shared" si="248"/>
        <v>1.4585000000000001</v>
      </c>
      <c r="IR44" s="12"/>
      <c r="IS44" s="12"/>
      <c r="IT44" s="12"/>
      <c r="IU44" s="12">
        <f>IT44/12</f>
        <v>0</v>
      </c>
      <c r="IV44" s="12"/>
      <c r="IW44" s="12">
        <f>IV44/3.5</f>
        <v>0</v>
      </c>
      <c r="IX44" s="12"/>
      <c r="IY44" s="14">
        <f>IX44/17.5</f>
        <v>0</v>
      </c>
      <c r="JC44" s="11" t="s">
        <v>12</v>
      </c>
      <c r="JD44" s="12"/>
      <c r="JE44" s="12">
        <f>JD44/7.5</f>
        <v>0</v>
      </c>
      <c r="JF44" s="12">
        <v>26.425000000000001</v>
      </c>
      <c r="JG44" s="12">
        <f t="shared" si="249"/>
        <v>1.32125</v>
      </c>
      <c r="JH44" s="12"/>
      <c r="JI44" s="12"/>
      <c r="JJ44" s="12"/>
      <c r="JK44" s="12">
        <f>JJ44/12</f>
        <v>0</v>
      </c>
      <c r="JL44" s="12"/>
      <c r="JM44" s="12">
        <f>JL44/3.5</f>
        <v>0</v>
      </c>
      <c r="JN44" s="12"/>
      <c r="JO44" s="14">
        <f>JN44/17.5</f>
        <v>0</v>
      </c>
      <c r="JS44" s="11" t="s">
        <v>12</v>
      </c>
      <c r="JT44" s="12"/>
      <c r="JU44" s="12">
        <f>JT44/7.5</f>
        <v>0</v>
      </c>
      <c r="JV44" s="12"/>
      <c r="JW44" s="12">
        <f t="shared" si="250"/>
        <v>0</v>
      </c>
      <c r="JX44" s="12"/>
      <c r="JY44" s="12"/>
      <c r="JZ44" s="12"/>
      <c r="KA44" s="12">
        <f>JZ44/12</f>
        <v>0</v>
      </c>
      <c r="KB44" s="12">
        <v>29.79</v>
      </c>
      <c r="KC44" s="12">
        <f>KB44/3.5</f>
        <v>8.5114285714285707</v>
      </c>
      <c r="KD44" s="12"/>
      <c r="KE44" s="14">
        <f>KD44/17.5</f>
        <v>0</v>
      </c>
      <c r="KH44" s="11" t="s">
        <v>12</v>
      </c>
      <c r="KI44" s="12"/>
      <c r="KJ44" s="12">
        <f>KI44/7.5</f>
        <v>0</v>
      </c>
      <c r="KK44" s="12"/>
      <c r="KL44" s="12">
        <f t="shared" si="251"/>
        <v>0</v>
      </c>
      <c r="KM44" s="12"/>
      <c r="KN44" s="12"/>
      <c r="KO44" s="12"/>
      <c r="KP44" s="12">
        <f>KO44/12</f>
        <v>0</v>
      </c>
      <c r="KQ44" s="12"/>
      <c r="KR44" s="12">
        <f>KQ44/3.5</f>
        <v>0</v>
      </c>
      <c r="KS44" s="12"/>
      <c r="KT44" s="14">
        <f>KS44/17.5</f>
        <v>0</v>
      </c>
      <c r="KW44" s="11" t="s">
        <v>12</v>
      </c>
      <c r="KX44" s="12">
        <f t="shared" si="211"/>
        <v>0</v>
      </c>
      <c r="KY44" s="12">
        <f>KX44/7.5</f>
        <v>0</v>
      </c>
      <c r="KZ44" s="12">
        <f t="shared" si="212"/>
        <v>63.782499999999999</v>
      </c>
      <c r="LA44" s="12">
        <f t="shared" si="252"/>
        <v>3.1891249999999998</v>
      </c>
      <c r="LB44" s="12"/>
      <c r="LC44" s="12"/>
      <c r="LD44" s="12">
        <f t="shared" si="213"/>
        <v>18.675000000000001</v>
      </c>
      <c r="LE44" s="12">
        <f>LD44/12</f>
        <v>1.5562500000000001</v>
      </c>
      <c r="LF44" s="12">
        <f t="shared" si="214"/>
        <v>29.79</v>
      </c>
      <c r="LG44" s="12">
        <f>LF44/3.5</f>
        <v>8.5114285714285707</v>
      </c>
      <c r="LH44" s="12">
        <f t="shared" si="215"/>
        <v>0</v>
      </c>
      <c r="LI44" s="14">
        <f>LH44/17.5</f>
        <v>0</v>
      </c>
      <c r="LM44" s="11" t="s">
        <v>12</v>
      </c>
      <c r="LN44" s="12">
        <f t="shared" si="216"/>
        <v>80.850999999999999</v>
      </c>
      <c r="LO44" s="12">
        <f>LN44/7.5</f>
        <v>10.780133333333334</v>
      </c>
      <c r="LP44" s="12">
        <f t="shared" si="217"/>
        <v>155.4605</v>
      </c>
      <c r="LQ44" s="12">
        <f t="shared" si="253"/>
        <v>7.7730249999999996</v>
      </c>
      <c r="LR44" s="12"/>
      <c r="LS44" s="12"/>
      <c r="LT44" s="12">
        <f t="shared" si="218"/>
        <v>61.102000000000004</v>
      </c>
      <c r="LU44" s="12">
        <f>LT44/12</f>
        <v>5.0918333333333337</v>
      </c>
      <c r="LV44" s="12">
        <f>LF44+HQ44</f>
        <v>165.69</v>
      </c>
      <c r="LW44" s="12">
        <f>LV44/3.5</f>
        <v>47.339999999999996</v>
      </c>
      <c r="LX44" s="12">
        <f t="shared" si="220"/>
        <v>72.941000000000003</v>
      </c>
      <c r="LY44" s="14">
        <f>LX44/17.5</f>
        <v>4.1680571428571431</v>
      </c>
      <c r="MB44" s="11" t="s">
        <v>12</v>
      </c>
      <c r="MC44" s="12"/>
      <c r="MD44" s="12">
        <f>MC44/7.5</f>
        <v>0</v>
      </c>
      <c r="ME44" s="12"/>
      <c r="MF44" s="12">
        <f t="shared" si="254"/>
        <v>0</v>
      </c>
      <c r="MG44" s="12"/>
      <c r="MH44" s="12"/>
      <c r="MI44" s="12"/>
      <c r="MJ44" s="12">
        <f>MI44/12</f>
        <v>0</v>
      </c>
      <c r="MK44" s="12"/>
      <c r="ML44" s="12">
        <f>MK44/3.5</f>
        <v>0</v>
      </c>
      <c r="MM44" s="12"/>
      <c r="MN44" s="14">
        <f>MM44/17.5</f>
        <v>0</v>
      </c>
      <c r="MR44" s="11" t="s">
        <v>12</v>
      </c>
      <c r="MS44" s="12">
        <v>4.0330000000000004</v>
      </c>
      <c r="MT44" s="12">
        <f>MS44/7.5</f>
        <v>0.5377333333333334</v>
      </c>
      <c r="MU44" s="12">
        <v>4.33</v>
      </c>
      <c r="MV44" s="12">
        <f t="shared" si="255"/>
        <v>0.2165</v>
      </c>
      <c r="MW44" s="12"/>
      <c r="MX44" s="12"/>
      <c r="MY44" s="12"/>
      <c r="MZ44" s="12">
        <f>MY44/12</f>
        <v>0</v>
      </c>
      <c r="NA44" s="12"/>
      <c r="NB44" s="12">
        <f>NA44/3.5</f>
        <v>0</v>
      </c>
      <c r="NC44" s="12">
        <v>19.946000000000002</v>
      </c>
      <c r="ND44" s="14">
        <f>NC44/17.5</f>
        <v>1.1397714285714287</v>
      </c>
      <c r="NH44" s="11" t="s">
        <v>12</v>
      </c>
      <c r="NI44" s="12">
        <v>7.5140000000000002</v>
      </c>
      <c r="NJ44" s="12">
        <f>NI44/7.5</f>
        <v>1.0018666666666667</v>
      </c>
      <c r="NK44" s="12">
        <v>4.9560000000000004</v>
      </c>
      <c r="NL44" s="12">
        <f t="shared" si="256"/>
        <v>0.24780000000000002</v>
      </c>
      <c r="NM44" s="12"/>
      <c r="NN44" s="12"/>
      <c r="NO44" s="12">
        <v>6.3659999999999997</v>
      </c>
      <c r="NP44" s="12">
        <f>NO44/12</f>
        <v>0.53049999999999997</v>
      </c>
      <c r="NQ44" s="12">
        <v>39.115000000000002</v>
      </c>
      <c r="NR44" s="12">
        <f>NQ44/3.5</f>
        <v>11.175714285714287</v>
      </c>
      <c r="NS44" s="12">
        <v>8.1875</v>
      </c>
      <c r="NT44" s="14">
        <f>NS44/17.5</f>
        <v>0.46785714285714286</v>
      </c>
      <c r="NX44" s="11" t="s">
        <v>12</v>
      </c>
      <c r="NY44" s="12"/>
      <c r="NZ44" s="12">
        <f>NY44/7.5</f>
        <v>0</v>
      </c>
      <c r="OA44" s="12"/>
      <c r="OB44" s="12">
        <f t="shared" si="257"/>
        <v>0</v>
      </c>
      <c r="OC44" s="12"/>
      <c r="OD44" s="12"/>
      <c r="OE44" s="12">
        <v>30.021000000000001</v>
      </c>
      <c r="OF44" s="12">
        <f>OE44/12</f>
        <v>2.5017499999999999</v>
      </c>
      <c r="OG44" s="12">
        <v>8.641</v>
      </c>
      <c r="OH44" s="12">
        <f>OG44/3.5</f>
        <v>2.4688571428571429</v>
      </c>
      <c r="OI44" s="12">
        <v>12.917999999999999</v>
      </c>
      <c r="OJ44" s="14">
        <f>OI44/17.5</f>
        <v>0.73817142857142848</v>
      </c>
      <c r="OM44" s="11" t="s">
        <v>12</v>
      </c>
      <c r="ON44" s="12"/>
      <c r="OO44" s="12">
        <f>ON44/7.5</f>
        <v>0</v>
      </c>
      <c r="OP44" s="12"/>
      <c r="OQ44" s="12">
        <f t="shared" si="258"/>
        <v>0</v>
      </c>
      <c r="OR44" s="12"/>
      <c r="OS44" s="12"/>
      <c r="OT44" s="12"/>
      <c r="OU44" s="12">
        <f>OT44/12</f>
        <v>0</v>
      </c>
      <c r="OV44" s="12"/>
      <c r="OW44" s="12">
        <f>OV44/3.5</f>
        <v>0</v>
      </c>
      <c r="OX44" s="12"/>
      <c r="OY44" s="14">
        <f>OX44/17.5</f>
        <v>0</v>
      </c>
      <c r="PB44" s="11" t="s">
        <v>12</v>
      </c>
      <c r="PC44" s="12">
        <f t="shared" si="221"/>
        <v>11.547000000000001</v>
      </c>
      <c r="PD44" s="12">
        <f>PC44/7.5</f>
        <v>1.5396000000000001</v>
      </c>
      <c r="PE44" s="12">
        <f t="shared" si="222"/>
        <v>9.2860000000000014</v>
      </c>
      <c r="PF44" s="12">
        <f t="shared" si="259"/>
        <v>0.46430000000000005</v>
      </c>
      <c r="PG44" s="12"/>
      <c r="PH44" s="12"/>
      <c r="PI44" s="12">
        <f t="shared" si="223"/>
        <v>36.387</v>
      </c>
      <c r="PJ44" s="12">
        <f>PI44/12</f>
        <v>3.0322499999999999</v>
      </c>
      <c r="PK44" s="12">
        <f t="shared" si="224"/>
        <v>47.756</v>
      </c>
      <c r="PL44" s="12">
        <f>PK44/3.5</f>
        <v>13.644571428571428</v>
      </c>
      <c r="PM44" s="12">
        <f t="shared" ref="PM44:PM49" si="261">OX44+OI44+NS44+NC44+MM44</f>
        <v>41.051500000000004</v>
      </c>
      <c r="PN44" s="14">
        <f>PM44/17.5</f>
        <v>2.3458000000000001</v>
      </c>
      <c r="PR44" s="11" t="s">
        <v>12</v>
      </c>
      <c r="PS44" s="12">
        <f t="shared" si="226"/>
        <v>92.397999999999996</v>
      </c>
      <c r="PT44" s="12">
        <f>PS44/7.5</f>
        <v>12.319733333333334</v>
      </c>
      <c r="PU44" s="12">
        <f t="shared" si="227"/>
        <v>164.7465</v>
      </c>
      <c r="PV44" s="12">
        <f t="shared" si="260"/>
        <v>8.2373250000000002</v>
      </c>
      <c r="PW44" s="12"/>
      <c r="PX44" s="12"/>
      <c r="PY44" s="12">
        <f t="shared" si="228"/>
        <v>97.489000000000004</v>
      </c>
      <c r="PZ44" s="12">
        <f>PY44/12</f>
        <v>8.1240833333333331</v>
      </c>
      <c r="QA44" s="12">
        <f>PK44+LV44</f>
        <v>213.446</v>
      </c>
      <c r="QB44" s="12">
        <f>QA44/3.5</f>
        <v>60.984571428571428</v>
      </c>
      <c r="QC44" s="12">
        <f t="shared" si="230"/>
        <v>113.99250000000001</v>
      </c>
      <c r="QD44" s="14">
        <f>QC44/17.5</f>
        <v>6.5138571428571437</v>
      </c>
    </row>
    <row r="45" spans="15:446" x14ac:dyDescent="0.25">
      <c r="O45" s="11" t="s">
        <v>13</v>
      </c>
      <c r="P45" s="12"/>
      <c r="Q45" s="12">
        <f>P45/7.5</f>
        <v>0</v>
      </c>
      <c r="R45" s="12"/>
      <c r="S45" s="12">
        <f t="shared" si="231"/>
        <v>0</v>
      </c>
      <c r="T45" s="12"/>
      <c r="U45" s="12"/>
      <c r="V45" s="12"/>
      <c r="W45" s="12">
        <f>V45/12</f>
        <v>0</v>
      </c>
      <c r="X45" s="12"/>
      <c r="Y45" s="12">
        <f>X45/6</f>
        <v>0</v>
      </c>
      <c r="Z45" s="12">
        <v>31.664000000000001</v>
      </c>
      <c r="AA45" s="14">
        <f t="shared" ref="AA45" si="262">Z45/17.5</f>
        <v>1.8093714285714286</v>
      </c>
      <c r="AF45" s="11" t="s">
        <v>13</v>
      </c>
      <c r="AG45" s="12">
        <v>67.894000000000005</v>
      </c>
      <c r="AH45" s="12">
        <f>AG45/7.5</f>
        <v>9.0525333333333347</v>
      </c>
      <c r="AI45" s="12"/>
      <c r="AJ45" s="12">
        <f t="shared" si="232"/>
        <v>0</v>
      </c>
      <c r="AK45" s="12"/>
      <c r="AL45" s="12"/>
      <c r="AM45" s="12"/>
      <c r="AN45" s="12">
        <f>AM45/12</f>
        <v>0</v>
      </c>
      <c r="AO45" s="12">
        <v>25.74</v>
      </c>
      <c r="AP45" s="12">
        <f>AO45/6</f>
        <v>4.29</v>
      </c>
      <c r="AQ45" s="12">
        <v>20.3565</v>
      </c>
      <c r="AR45" s="14">
        <f t="shared" ref="AR45" si="263">AQ45/17.5</f>
        <v>1.1632285714285715</v>
      </c>
      <c r="AV45" s="11" t="s">
        <v>13</v>
      </c>
      <c r="AW45" s="12">
        <v>22.648</v>
      </c>
      <c r="AX45" s="12">
        <f>AW45/7.5</f>
        <v>3.0197333333333334</v>
      </c>
      <c r="AY45" s="12">
        <v>2.5049999999999999</v>
      </c>
      <c r="AZ45" s="12">
        <f t="shared" si="233"/>
        <v>0.12525</v>
      </c>
      <c r="BA45" s="12"/>
      <c r="BB45" s="12"/>
      <c r="BC45" s="12">
        <v>47.74</v>
      </c>
      <c r="BD45" s="12">
        <f>BC45/12</f>
        <v>3.9783333333333335</v>
      </c>
      <c r="BE45" s="12"/>
      <c r="BF45" s="12">
        <f>BE45/6</f>
        <v>0</v>
      </c>
      <c r="BG45" s="12"/>
      <c r="BH45" s="14">
        <f t="shared" ref="BH45" si="264">BG45/17.5</f>
        <v>0</v>
      </c>
      <c r="BL45" s="11" t="s">
        <v>13</v>
      </c>
      <c r="BM45" s="12">
        <v>22.745999999999999</v>
      </c>
      <c r="BN45" s="12">
        <f>BM45/7.5</f>
        <v>3.0327999999999999</v>
      </c>
      <c r="BO45" s="12"/>
      <c r="BP45" s="12">
        <f t="shared" si="234"/>
        <v>0</v>
      </c>
      <c r="BQ45" s="12"/>
      <c r="BR45" s="12"/>
      <c r="BS45" s="12">
        <v>22.646999999999998</v>
      </c>
      <c r="BT45" s="12">
        <f>BS45/12</f>
        <v>1.8872499999999999</v>
      </c>
      <c r="BU45" s="12"/>
      <c r="BV45" s="12">
        <f>BU45/6</f>
        <v>0</v>
      </c>
      <c r="BW45" s="12">
        <v>0.56499999999999995</v>
      </c>
      <c r="BX45" s="14">
        <f t="shared" ref="BX45" si="265">BW45/17.5</f>
        <v>3.2285714285714286E-2</v>
      </c>
      <c r="CB45" s="11" t="s">
        <v>13</v>
      </c>
      <c r="CC45" s="12"/>
      <c r="CD45" s="12">
        <f>CC45/7.5</f>
        <v>0</v>
      </c>
      <c r="CE45" s="12"/>
      <c r="CF45" s="12">
        <f t="shared" si="235"/>
        <v>0</v>
      </c>
      <c r="CG45" s="12"/>
      <c r="CH45" s="12"/>
      <c r="CI45" s="12"/>
      <c r="CJ45" s="12">
        <f>CI45/12</f>
        <v>0</v>
      </c>
      <c r="CK45" s="12"/>
      <c r="CL45" s="12">
        <f>CK45/6</f>
        <v>0</v>
      </c>
      <c r="CM45" s="12"/>
      <c r="CN45" s="14">
        <f t="shared" ref="CN45" si="266">CM45/17.5</f>
        <v>0</v>
      </c>
      <c r="CQ45" s="11" t="s">
        <v>13</v>
      </c>
      <c r="CR45" s="12">
        <v>46.466000000000001</v>
      </c>
      <c r="CS45" s="12">
        <f>CR45/7.5</f>
        <v>6.1954666666666665</v>
      </c>
      <c r="CT45" s="12"/>
      <c r="CU45" s="12">
        <f t="shared" si="236"/>
        <v>0</v>
      </c>
      <c r="CV45" s="12"/>
      <c r="CW45" s="12"/>
      <c r="CX45" s="12"/>
      <c r="CY45" s="12">
        <f>CX45/12</f>
        <v>0</v>
      </c>
      <c r="CZ45" s="12"/>
      <c r="DA45" s="12">
        <f>CZ45/6</f>
        <v>0</v>
      </c>
      <c r="DB45" s="12"/>
      <c r="DC45" s="14">
        <f t="shared" ref="DC45" si="267">DB45/17.5</f>
        <v>0</v>
      </c>
      <c r="DF45" s="11" t="s">
        <v>13</v>
      </c>
      <c r="DG45" s="12">
        <f t="shared" si="197"/>
        <v>159.75400000000002</v>
      </c>
      <c r="DH45" s="12">
        <f>DG45/7.5</f>
        <v>21.300533333333338</v>
      </c>
      <c r="DI45" s="12">
        <f t="shared" si="198"/>
        <v>2.5049999999999999</v>
      </c>
      <c r="DJ45" s="12">
        <f t="shared" si="237"/>
        <v>0.12525</v>
      </c>
      <c r="DK45" s="12"/>
      <c r="DL45" s="12"/>
      <c r="DM45" s="12">
        <f t="shared" si="199"/>
        <v>70.387</v>
      </c>
      <c r="DN45" s="12">
        <f>DM45/12</f>
        <v>5.8655833333333334</v>
      </c>
      <c r="DO45" s="12">
        <f t="shared" si="200"/>
        <v>25.74</v>
      </c>
      <c r="DP45" s="12">
        <f>DO45/6</f>
        <v>4.29</v>
      </c>
      <c r="DQ45" s="12">
        <f t="shared" si="201"/>
        <v>20.921500000000002</v>
      </c>
      <c r="DR45" s="14">
        <f t="shared" ref="DR45" si="268">DQ45/17.5</f>
        <v>1.1955142857142858</v>
      </c>
      <c r="DU45" s="11" t="s">
        <v>13</v>
      </c>
      <c r="DV45" s="12"/>
      <c r="DW45" s="12">
        <f>DV45/7.5</f>
        <v>0</v>
      </c>
      <c r="DX45" s="12">
        <v>1.63</v>
      </c>
      <c r="DY45" s="12">
        <f t="shared" si="238"/>
        <v>8.1499999999999989E-2</v>
      </c>
      <c r="DZ45" s="12"/>
      <c r="EA45" s="12"/>
      <c r="EB45" s="12"/>
      <c r="EC45" s="12">
        <f>EB45/12</f>
        <v>0</v>
      </c>
      <c r="ED45" s="12">
        <v>50.95</v>
      </c>
      <c r="EE45" s="12">
        <f>ED45/6</f>
        <v>8.4916666666666671</v>
      </c>
      <c r="EF45" s="12"/>
      <c r="EG45" s="14">
        <f t="shared" ref="EG45" si="269">EF45/17.5</f>
        <v>0</v>
      </c>
      <c r="EJ45" s="11" t="s">
        <v>13</v>
      </c>
      <c r="EK45" s="12">
        <v>8.14</v>
      </c>
      <c r="EL45" s="12">
        <f>EK45/7.5</f>
        <v>1.0853333333333335</v>
      </c>
      <c r="EM45" s="12"/>
      <c r="EN45" s="12">
        <f t="shared" si="239"/>
        <v>0</v>
      </c>
      <c r="EO45" s="12"/>
      <c r="EP45" s="12"/>
      <c r="EQ45" s="12"/>
      <c r="ER45" s="12">
        <f>EQ45/12</f>
        <v>0</v>
      </c>
      <c r="ES45" s="12">
        <v>26.885000000000002</v>
      </c>
      <c r="ET45" s="12">
        <f>ES45/6</f>
        <v>4.4808333333333339</v>
      </c>
      <c r="EU45" s="12">
        <v>0.17799999999999999</v>
      </c>
      <c r="EV45" s="14">
        <f t="shared" ref="EV45" si="270">EU45/17.5</f>
        <v>1.0171428571428571E-2</v>
      </c>
      <c r="EY45" s="11" t="s">
        <v>13</v>
      </c>
      <c r="EZ45" s="12"/>
      <c r="FA45" s="12">
        <f>EZ45/7.5</f>
        <v>0</v>
      </c>
      <c r="FB45" s="12">
        <v>10.198499999999999</v>
      </c>
      <c r="FC45" s="12">
        <f t="shared" si="240"/>
        <v>0.50992499999999996</v>
      </c>
      <c r="FD45" s="12"/>
      <c r="FE45" s="12"/>
      <c r="FF45" s="12"/>
      <c r="FG45" s="12">
        <f>FF45/12</f>
        <v>0</v>
      </c>
      <c r="FH45" s="12">
        <v>25.206</v>
      </c>
      <c r="FI45" s="12">
        <f>FH45/6</f>
        <v>4.2009999999999996</v>
      </c>
      <c r="FJ45" s="12">
        <v>12.307</v>
      </c>
      <c r="FK45" s="14">
        <f t="shared" ref="FK45" si="271">FJ45/17.5</f>
        <v>0.70325714285714291</v>
      </c>
      <c r="FN45" s="11" t="s">
        <v>13</v>
      </c>
      <c r="FO45" s="12"/>
      <c r="FP45" s="12">
        <f>FO45/7.5</f>
        <v>0</v>
      </c>
      <c r="FQ45" s="12"/>
      <c r="FR45" s="12">
        <f t="shared" si="241"/>
        <v>0</v>
      </c>
      <c r="FS45" s="12"/>
      <c r="FT45" s="12"/>
      <c r="FU45" s="12"/>
      <c r="FV45" s="12">
        <f>FU45/12</f>
        <v>0</v>
      </c>
      <c r="FW45" s="12">
        <v>2.1179999999999999</v>
      </c>
      <c r="FX45" s="12">
        <f>FW45/6</f>
        <v>0.35299999999999998</v>
      </c>
      <c r="FY45" s="12"/>
      <c r="FZ45" s="14">
        <f t="shared" ref="FZ45" si="272">FY45/17.5</f>
        <v>0</v>
      </c>
      <c r="GC45" s="11" t="s">
        <v>13</v>
      </c>
      <c r="GD45" s="12">
        <v>58.640999999999998</v>
      </c>
      <c r="GE45" s="12">
        <f>GD45/7.5</f>
        <v>7.8187999999999995</v>
      </c>
      <c r="GF45" s="12">
        <v>49.9985</v>
      </c>
      <c r="GG45" s="12">
        <f t="shared" si="242"/>
        <v>2.4999250000000002</v>
      </c>
      <c r="GH45" s="12"/>
      <c r="GI45" s="12"/>
      <c r="GJ45" s="12">
        <v>19.126000000000001</v>
      </c>
      <c r="GK45" s="12">
        <f>GJ45/12</f>
        <v>1.5938333333333334</v>
      </c>
      <c r="GL45" s="12">
        <v>12.458</v>
      </c>
      <c r="GM45" s="12">
        <f>GL45/6</f>
        <v>2.0763333333333334</v>
      </c>
      <c r="GN45" s="12"/>
      <c r="GO45" s="14">
        <f t="shared" ref="GO45" si="273">GN45/17.5</f>
        <v>0</v>
      </c>
      <c r="GR45" s="11" t="s">
        <v>13</v>
      </c>
      <c r="GS45" s="12">
        <f t="shared" si="202"/>
        <v>66.781000000000006</v>
      </c>
      <c r="GT45" s="12">
        <f>GS45/7.5</f>
        <v>8.9041333333333341</v>
      </c>
      <c r="GU45" s="12">
        <f t="shared" si="203"/>
        <v>61.827000000000005</v>
      </c>
      <c r="GV45" s="12">
        <f t="shared" si="243"/>
        <v>3.0913500000000003</v>
      </c>
      <c r="GW45" s="12"/>
      <c r="GX45" s="12"/>
      <c r="GY45" s="12">
        <f t="shared" si="204"/>
        <v>19.126000000000001</v>
      </c>
      <c r="GZ45" s="12">
        <f>GY45/12</f>
        <v>1.5938333333333334</v>
      </c>
      <c r="HA45" s="12">
        <f t="shared" si="205"/>
        <v>117.617</v>
      </c>
      <c r="HB45" s="12">
        <f>HA45/6</f>
        <v>19.602833333333333</v>
      </c>
      <c r="HC45" s="12">
        <f t="shared" si="206"/>
        <v>31.086000000000002</v>
      </c>
      <c r="HD45" s="14">
        <f t="shared" ref="HD45" si="274">HC45/17.5</f>
        <v>1.7763428571428572</v>
      </c>
      <c r="HH45" s="11" t="s">
        <v>13</v>
      </c>
      <c r="HI45" s="12">
        <f t="shared" si="244"/>
        <v>226.53500000000003</v>
      </c>
      <c r="HJ45" s="12">
        <f>HI45/7.5</f>
        <v>30.204666666666672</v>
      </c>
      <c r="HK45" s="12">
        <f t="shared" si="207"/>
        <v>64.332000000000008</v>
      </c>
      <c r="HL45" s="12">
        <f t="shared" si="245"/>
        <v>3.2166000000000006</v>
      </c>
      <c r="HM45" s="12"/>
      <c r="HN45" s="12"/>
      <c r="HO45" s="12">
        <f t="shared" si="208"/>
        <v>89.513000000000005</v>
      </c>
      <c r="HP45" s="12">
        <f>HO45/12</f>
        <v>7.4594166666666668</v>
      </c>
      <c r="HQ45" s="12">
        <f t="shared" si="209"/>
        <v>143.357</v>
      </c>
      <c r="HR45" s="12">
        <f>HQ45/6</f>
        <v>23.892833333333332</v>
      </c>
      <c r="HS45" s="12">
        <f t="shared" si="210"/>
        <v>83.671500000000009</v>
      </c>
      <c r="HT45" s="14">
        <f t="shared" ref="HT45" si="275">HS45/17.5</f>
        <v>4.7812285714285716</v>
      </c>
      <c r="HW45" s="11" t="s">
        <v>13</v>
      </c>
      <c r="HX45" s="12"/>
      <c r="HY45" s="12">
        <f>HX45/7.5</f>
        <v>0</v>
      </c>
      <c r="HZ45" s="12">
        <v>2.6880000000000002</v>
      </c>
      <c r="IA45" s="12">
        <f t="shared" si="247"/>
        <v>0.13440000000000002</v>
      </c>
      <c r="IB45" s="12"/>
      <c r="IC45" s="12"/>
      <c r="ID45" s="12">
        <v>2.4529999999999998</v>
      </c>
      <c r="IE45" s="12">
        <f>ID45/12</f>
        <v>0.20441666666666666</v>
      </c>
      <c r="IF45" s="12"/>
      <c r="IG45" s="12">
        <f>IF45/6</f>
        <v>0</v>
      </c>
      <c r="IH45" s="12">
        <v>14.368</v>
      </c>
      <c r="II45" s="14">
        <f t="shared" ref="II45" si="276">IH45/17.5</f>
        <v>0.82102857142857144</v>
      </c>
      <c r="IM45" s="11" t="s">
        <v>13</v>
      </c>
      <c r="IN45" s="12"/>
      <c r="IO45" s="12">
        <f>IN45/7.5</f>
        <v>0</v>
      </c>
      <c r="IP45" s="12"/>
      <c r="IQ45" s="12">
        <f t="shared" si="248"/>
        <v>0</v>
      </c>
      <c r="IR45" s="12"/>
      <c r="IS45" s="12"/>
      <c r="IT45" s="12"/>
      <c r="IU45" s="12">
        <f>IT45/12</f>
        <v>0</v>
      </c>
      <c r="IV45" s="12"/>
      <c r="IW45" s="12">
        <f>IV45/6</f>
        <v>0</v>
      </c>
      <c r="IX45" s="12"/>
      <c r="IY45" s="14">
        <f t="shared" ref="IY45" si="277">IX45/17.5</f>
        <v>0</v>
      </c>
      <c r="JC45" s="11" t="s">
        <v>13</v>
      </c>
      <c r="JD45" s="12"/>
      <c r="JE45" s="12">
        <f>JD45/7.5</f>
        <v>0</v>
      </c>
      <c r="JF45" s="12">
        <v>1.9379999999999999</v>
      </c>
      <c r="JG45" s="12">
        <f t="shared" si="249"/>
        <v>9.69E-2</v>
      </c>
      <c r="JH45" s="12"/>
      <c r="JI45" s="12"/>
      <c r="JJ45" s="12"/>
      <c r="JK45" s="12">
        <f>JJ45/12</f>
        <v>0</v>
      </c>
      <c r="JL45" s="12">
        <v>16.997</v>
      </c>
      <c r="JM45" s="12">
        <f>JL45/6</f>
        <v>2.8328333333333333</v>
      </c>
      <c r="JN45" s="12">
        <v>16.199000000000002</v>
      </c>
      <c r="JO45" s="14">
        <f t="shared" ref="JO45" si="278">JN45/17.5</f>
        <v>0.92565714285714296</v>
      </c>
      <c r="JS45" s="11" t="s">
        <v>13</v>
      </c>
      <c r="JT45" s="12"/>
      <c r="JU45" s="12">
        <f>JT45/7.5</f>
        <v>0</v>
      </c>
      <c r="JV45" s="12">
        <v>53.99</v>
      </c>
      <c r="JW45" s="12">
        <f t="shared" si="250"/>
        <v>2.6995</v>
      </c>
      <c r="JX45" s="12"/>
      <c r="JY45" s="12"/>
      <c r="JZ45" s="12">
        <v>54</v>
      </c>
      <c r="KA45" s="12">
        <f>JZ45/12</f>
        <v>4.5</v>
      </c>
      <c r="KB45" s="12"/>
      <c r="KC45" s="12">
        <f>KB45/6</f>
        <v>0</v>
      </c>
      <c r="KD45" s="12">
        <v>22.295000000000002</v>
      </c>
      <c r="KE45" s="14">
        <f t="shared" ref="KE45" si="279">KD45/17.5</f>
        <v>1.274</v>
      </c>
      <c r="KH45" s="11" t="s">
        <v>13</v>
      </c>
      <c r="KI45" s="12"/>
      <c r="KJ45" s="12">
        <f>KI45/7.5</f>
        <v>0</v>
      </c>
      <c r="KK45" s="12"/>
      <c r="KL45" s="12">
        <f t="shared" si="251"/>
        <v>0</v>
      </c>
      <c r="KM45" s="12"/>
      <c r="KN45" s="12"/>
      <c r="KO45" s="12"/>
      <c r="KP45" s="12">
        <f>KO45/12</f>
        <v>0</v>
      </c>
      <c r="KQ45" s="12"/>
      <c r="KR45" s="12">
        <f>KQ45/6</f>
        <v>0</v>
      </c>
      <c r="KS45" s="12"/>
      <c r="KT45" s="14">
        <f t="shared" ref="KT45" si="280">KS45/17.5</f>
        <v>0</v>
      </c>
      <c r="KW45" s="11" t="s">
        <v>13</v>
      </c>
      <c r="KX45" s="12">
        <f t="shared" si="211"/>
        <v>0</v>
      </c>
      <c r="KY45" s="12">
        <f>KX45/7.5</f>
        <v>0</v>
      </c>
      <c r="KZ45" s="12">
        <f t="shared" si="212"/>
        <v>58.616000000000007</v>
      </c>
      <c r="LA45" s="12">
        <f>KZ45/20</f>
        <v>2.9308000000000005</v>
      </c>
      <c r="LB45" s="12"/>
      <c r="LC45" s="12"/>
      <c r="LD45" s="12">
        <f t="shared" si="213"/>
        <v>56.453000000000003</v>
      </c>
      <c r="LE45" s="12">
        <f>LD45/12</f>
        <v>4.7044166666666669</v>
      </c>
      <c r="LF45" s="12">
        <f t="shared" si="214"/>
        <v>16.997</v>
      </c>
      <c r="LG45" s="12">
        <f>LF45/6</f>
        <v>2.8328333333333333</v>
      </c>
      <c r="LH45" s="12">
        <f t="shared" si="215"/>
        <v>52.862000000000002</v>
      </c>
      <c r="LI45" s="14">
        <f t="shared" ref="LI45" si="281">LH45/17.5</f>
        <v>3.0206857142857144</v>
      </c>
      <c r="LM45" s="11" t="s">
        <v>13</v>
      </c>
      <c r="LN45" s="12">
        <f t="shared" si="216"/>
        <v>226.53500000000003</v>
      </c>
      <c r="LO45" s="12">
        <f>LN45/7.5</f>
        <v>30.204666666666672</v>
      </c>
      <c r="LP45" s="12">
        <f t="shared" si="217"/>
        <v>122.94800000000001</v>
      </c>
      <c r="LQ45" s="12">
        <f t="shared" si="253"/>
        <v>6.1474000000000002</v>
      </c>
      <c r="LR45" s="12"/>
      <c r="LS45" s="12"/>
      <c r="LT45" s="12">
        <f t="shared" si="218"/>
        <v>145.96600000000001</v>
      </c>
      <c r="LU45" s="12">
        <f>LT45/12</f>
        <v>12.163833333333335</v>
      </c>
      <c r="LV45" s="12">
        <f t="shared" ref="LV45" si="282">LF45+HQ45</f>
        <v>160.35399999999998</v>
      </c>
      <c r="LW45" s="12">
        <f>LV45/6</f>
        <v>26.725666666666665</v>
      </c>
      <c r="LX45" s="12">
        <f t="shared" si="220"/>
        <v>136.5335</v>
      </c>
      <c r="LY45" s="14">
        <f t="shared" ref="LY45" si="283">LX45/17.5</f>
        <v>7.801914285714286</v>
      </c>
      <c r="MB45" s="11" t="s">
        <v>13</v>
      </c>
      <c r="MC45" s="12">
        <v>76.099000000000004</v>
      </c>
      <c r="MD45" s="12">
        <f>MC45/7.5</f>
        <v>10.146533333333334</v>
      </c>
      <c r="ME45" s="12">
        <v>34.262</v>
      </c>
      <c r="MF45" s="12">
        <f t="shared" si="254"/>
        <v>1.7131000000000001</v>
      </c>
      <c r="MG45" s="12"/>
      <c r="MH45" s="12"/>
      <c r="MI45" s="12">
        <v>42.113</v>
      </c>
      <c r="MJ45" s="12">
        <f>MI45/12</f>
        <v>3.5094166666666666</v>
      </c>
      <c r="MK45" s="12"/>
      <c r="ML45" s="12">
        <f>MK45/6</f>
        <v>0</v>
      </c>
      <c r="MM45" s="12"/>
      <c r="MN45" s="14">
        <f t="shared" ref="MN45" si="284">MM45/17.5</f>
        <v>0</v>
      </c>
      <c r="MR45" s="11" t="s">
        <v>13</v>
      </c>
      <c r="MS45" s="12">
        <v>2.21</v>
      </c>
      <c r="MT45" s="12">
        <f>MS45/7.5</f>
        <v>0.29466666666666669</v>
      </c>
      <c r="MU45" s="12">
        <v>15.423999999999999</v>
      </c>
      <c r="MV45" s="12">
        <f t="shared" si="255"/>
        <v>0.7712</v>
      </c>
      <c r="MW45" s="12"/>
      <c r="MX45" s="12"/>
      <c r="MY45" s="12">
        <v>24.048999999999999</v>
      </c>
      <c r="MZ45" s="12">
        <f>MY45/12</f>
        <v>2.0040833333333334</v>
      </c>
      <c r="NA45" s="12">
        <v>59</v>
      </c>
      <c r="NB45" s="12">
        <f>NA45/6</f>
        <v>9.8333333333333339</v>
      </c>
      <c r="NC45" s="12">
        <v>2.6920000000000002</v>
      </c>
      <c r="ND45" s="14">
        <f t="shared" ref="ND45" si="285">NC45/17.5</f>
        <v>0.15382857142857143</v>
      </c>
      <c r="NH45" s="11" t="s">
        <v>13</v>
      </c>
      <c r="NI45" s="12">
        <v>5.3029999999999999</v>
      </c>
      <c r="NJ45" s="12">
        <f>NI45/7.5</f>
        <v>0.70706666666666662</v>
      </c>
      <c r="NK45" s="12"/>
      <c r="NL45" s="12">
        <f t="shared" si="256"/>
        <v>0</v>
      </c>
      <c r="NM45" s="12"/>
      <c r="NN45" s="12"/>
      <c r="NO45" s="12"/>
      <c r="NP45" s="12">
        <f>NO45/12</f>
        <v>0</v>
      </c>
      <c r="NQ45" s="12"/>
      <c r="NR45" s="12">
        <f>NQ45/6</f>
        <v>0</v>
      </c>
      <c r="NS45" s="12"/>
      <c r="NT45" s="14">
        <f t="shared" ref="NT45" si="286">NS45/17.5</f>
        <v>0</v>
      </c>
      <c r="NX45" s="11" t="s">
        <v>13</v>
      </c>
      <c r="NY45" s="12">
        <v>48.582999999999998</v>
      </c>
      <c r="NZ45" s="12">
        <f>NY45/7.5</f>
        <v>6.4777333333333331</v>
      </c>
      <c r="OA45" s="12">
        <v>35.375</v>
      </c>
      <c r="OB45" s="12">
        <f t="shared" si="257"/>
        <v>1.76875</v>
      </c>
      <c r="OC45" s="12"/>
      <c r="OD45" s="12"/>
      <c r="OE45" s="12">
        <v>41.881999999999998</v>
      </c>
      <c r="OF45" s="12">
        <f>OE45/12</f>
        <v>3.4901666666666666</v>
      </c>
      <c r="OG45" s="12"/>
      <c r="OH45" s="12">
        <f>OG45/6</f>
        <v>0</v>
      </c>
      <c r="OI45" s="12"/>
      <c r="OJ45" s="14">
        <f t="shared" ref="OJ45" si="287">OI45/17.5</f>
        <v>0</v>
      </c>
      <c r="OM45" s="11" t="s">
        <v>13</v>
      </c>
      <c r="ON45" s="12"/>
      <c r="OO45" s="12">
        <f>ON45/7.5</f>
        <v>0</v>
      </c>
      <c r="OP45" s="12"/>
      <c r="OQ45" s="12">
        <f t="shared" si="258"/>
        <v>0</v>
      </c>
      <c r="OR45" s="12"/>
      <c r="OS45" s="12"/>
      <c r="OT45" s="12"/>
      <c r="OU45" s="12">
        <f>OT45/12</f>
        <v>0</v>
      </c>
      <c r="OV45" s="12"/>
      <c r="OW45" s="12">
        <f>OV45/6</f>
        <v>0</v>
      </c>
      <c r="OX45" s="12"/>
      <c r="OY45" s="14">
        <f t="shared" ref="OY45" si="288">OX45/17.5</f>
        <v>0</v>
      </c>
      <c r="PB45" s="11" t="s">
        <v>13</v>
      </c>
      <c r="PC45" s="12">
        <f t="shared" si="221"/>
        <v>132.19499999999999</v>
      </c>
      <c r="PD45" s="12">
        <f>PC45/7.5</f>
        <v>17.625999999999998</v>
      </c>
      <c r="PE45" s="12">
        <f t="shared" si="222"/>
        <v>85.061000000000007</v>
      </c>
      <c r="PF45" s="12">
        <f>PE45/20</f>
        <v>4.25305</v>
      </c>
      <c r="PG45" s="12"/>
      <c r="PH45" s="12"/>
      <c r="PI45" s="12">
        <f t="shared" si="223"/>
        <v>108.044</v>
      </c>
      <c r="PJ45" s="12">
        <f>PI45/12</f>
        <v>9.0036666666666658</v>
      </c>
      <c r="PK45" s="12">
        <f t="shared" si="224"/>
        <v>59</v>
      </c>
      <c r="PL45" s="12">
        <f>PK45/6</f>
        <v>9.8333333333333339</v>
      </c>
      <c r="PM45" s="12">
        <f t="shared" si="261"/>
        <v>2.6920000000000002</v>
      </c>
      <c r="PN45" s="14">
        <f t="shared" ref="PN45" si="289">PM45/17.5</f>
        <v>0.15382857142857143</v>
      </c>
      <c r="PR45" s="11" t="s">
        <v>13</v>
      </c>
      <c r="PS45" s="12">
        <f t="shared" si="226"/>
        <v>358.73</v>
      </c>
      <c r="PT45" s="12">
        <f>PS45/7.5</f>
        <v>47.830666666666666</v>
      </c>
      <c r="PU45" s="12">
        <f t="shared" si="227"/>
        <v>208.00900000000001</v>
      </c>
      <c r="PV45" s="12">
        <f t="shared" si="260"/>
        <v>10.400450000000001</v>
      </c>
      <c r="PW45" s="12"/>
      <c r="PX45" s="12"/>
      <c r="PY45" s="12">
        <f t="shared" si="228"/>
        <v>254.01</v>
      </c>
      <c r="PZ45" s="12">
        <f>PY45/12</f>
        <v>21.1675</v>
      </c>
      <c r="QA45" s="12">
        <f t="shared" ref="QA45" si="290">PK45+LV45</f>
        <v>219.35399999999998</v>
      </c>
      <c r="QB45" s="12">
        <f>QA45/6</f>
        <v>36.558999999999997</v>
      </c>
      <c r="QC45" s="12">
        <f t="shared" si="230"/>
        <v>139.22550000000001</v>
      </c>
      <c r="QD45" s="14">
        <f t="shared" ref="QD45" si="291">QC45/17.5</f>
        <v>7.9557428571428579</v>
      </c>
    </row>
    <row r="46" spans="15:446" x14ac:dyDescent="0.25">
      <c r="O46" s="11" t="s">
        <v>14</v>
      </c>
      <c r="P46" s="12"/>
      <c r="Q46" s="12">
        <f>P46/4.5</f>
        <v>0</v>
      </c>
      <c r="R46" s="12"/>
      <c r="S46" s="12">
        <f t="shared" si="231"/>
        <v>0</v>
      </c>
      <c r="T46" s="12"/>
      <c r="U46" s="12">
        <f>T46/30</f>
        <v>0</v>
      </c>
      <c r="V46" s="12">
        <v>6.39</v>
      </c>
      <c r="W46" s="12">
        <f>V46/10</f>
        <v>0.63900000000000001</v>
      </c>
      <c r="X46" s="12">
        <v>11.75</v>
      </c>
      <c r="Y46" s="12">
        <f>X46/3</f>
        <v>3.9166666666666665</v>
      </c>
      <c r="Z46" s="12">
        <v>36.6</v>
      </c>
      <c r="AA46" s="14">
        <f>Z46/17.5</f>
        <v>2.0914285714285716</v>
      </c>
      <c r="AF46" s="11" t="s">
        <v>14</v>
      </c>
      <c r="AG46" s="12"/>
      <c r="AH46" s="12">
        <f>AG46/4.5</f>
        <v>0</v>
      </c>
      <c r="AI46" s="12"/>
      <c r="AJ46" s="12">
        <f t="shared" si="232"/>
        <v>0</v>
      </c>
      <c r="AK46" s="12"/>
      <c r="AL46" s="12">
        <f>AK46/30</f>
        <v>0</v>
      </c>
      <c r="AM46" s="12"/>
      <c r="AN46" s="12">
        <f>AM46/10</f>
        <v>0</v>
      </c>
      <c r="AO46" s="12"/>
      <c r="AP46" s="12">
        <f>AO46/3</f>
        <v>0</v>
      </c>
      <c r="AQ46" s="12">
        <v>8.25</v>
      </c>
      <c r="AR46" s="14">
        <f>AQ46/17.5</f>
        <v>0.47142857142857142</v>
      </c>
      <c r="AV46" s="11" t="s">
        <v>14</v>
      </c>
      <c r="AW46" s="12">
        <v>11.11</v>
      </c>
      <c r="AX46" s="12">
        <f>AW46/4.5</f>
        <v>2.4688888888888889</v>
      </c>
      <c r="AY46" s="12">
        <v>6.4420000000000002</v>
      </c>
      <c r="AZ46" s="12">
        <f t="shared" si="233"/>
        <v>0.3221</v>
      </c>
      <c r="BA46" s="12">
        <v>19.766500000000001</v>
      </c>
      <c r="BB46" s="12">
        <f>BA46/30</f>
        <v>0.65888333333333338</v>
      </c>
      <c r="BC46" s="12"/>
      <c r="BD46" s="12">
        <f>BC46/10</f>
        <v>0</v>
      </c>
      <c r="BE46" s="12"/>
      <c r="BF46" s="12">
        <f>BE46/3</f>
        <v>0</v>
      </c>
      <c r="BG46" s="12"/>
      <c r="BH46" s="14">
        <f>BG46/17.5</f>
        <v>0</v>
      </c>
      <c r="BL46" s="11" t="s">
        <v>14</v>
      </c>
      <c r="BM46" s="12"/>
      <c r="BN46" s="12">
        <f>BM46/4.5</f>
        <v>0</v>
      </c>
      <c r="BO46" s="12"/>
      <c r="BP46" s="12">
        <f t="shared" si="234"/>
        <v>0</v>
      </c>
      <c r="BQ46" s="12"/>
      <c r="BR46" s="12">
        <f>BQ46/30</f>
        <v>0</v>
      </c>
      <c r="BS46" s="12">
        <v>21.202000000000002</v>
      </c>
      <c r="BT46" s="12">
        <f>BS46/10</f>
        <v>2.1202000000000001</v>
      </c>
      <c r="BU46" s="12">
        <v>15.869</v>
      </c>
      <c r="BV46" s="12">
        <f>BU46/3</f>
        <v>5.2896666666666663</v>
      </c>
      <c r="BW46" s="12"/>
      <c r="BX46" s="14">
        <f>BW46/17.5</f>
        <v>0</v>
      </c>
      <c r="CB46" s="11" t="s">
        <v>14</v>
      </c>
      <c r="CC46" s="12"/>
      <c r="CD46" s="12">
        <f>CC46/4.5</f>
        <v>0</v>
      </c>
      <c r="CE46" s="12"/>
      <c r="CF46" s="12">
        <f t="shared" si="235"/>
        <v>0</v>
      </c>
      <c r="CG46" s="12"/>
      <c r="CH46" s="12">
        <f>CG46/30</f>
        <v>0</v>
      </c>
      <c r="CI46" s="12"/>
      <c r="CJ46" s="12">
        <f>CI46/10</f>
        <v>0</v>
      </c>
      <c r="CK46" s="12"/>
      <c r="CL46" s="12">
        <f>CK46/3</f>
        <v>0</v>
      </c>
      <c r="CM46" s="12"/>
      <c r="CN46" s="14">
        <f>CM46/17.5</f>
        <v>0</v>
      </c>
      <c r="CQ46" s="11" t="s">
        <v>14</v>
      </c>
      <c r="CR46" s="12"/>
      <c r="CS46" s="12">
        <f>CR46/4.5</f>
        <v>0</v>
      </c>
      <c r="CT46" s="12"/>
      <c r="CU46" s="12">
        <f t="shared" si="236"/>
        <v>0</v>
      </c>
      <c r="CV46" s="12"/>
      <c r="CW46" s="12">
        <f>CV46/30</f>
        <v>0</v>
      </c>
      <c r="CX46" s="12">
        <v>26.701000000000001</v>
      </c>
      <c r="CY46" s="12">
        <f>CX46/10</f>
        <v>2.6701000000000001</v>
      </c>
      <c r="CZ46" s="12"/>
      <c r="DA46" s="12">
        <f>CZ46/3</f>
        <v>0</v>
      </c>
      <c r="DB46" s="12"/>
      <c r="DC46" s="14">
        <f>DB46/17.5</f>
        <v>0</v>
      </c>
      <c r="DF46" s="11" t="s">
        <v>14</v>
      </c>
      <c r="DG46" s="12">
        <f t="shared" si="197"/>
        <v>11.11</v>
      </c>
      <c r="DH46" s="12">
        <f>DG46/4.5</f>
        <v>2.4688888888888889</v>
      </c>
      <c r="DI46" s="12">
        <f t="shared" si="198"/>
        <v>6.4420000000000002</v>
      </c>
      <c r="DJ46" s="12">
        <f t="shared" si="237"/>
        <v>0.3221</v>
      </c>
      <c r="DK46" s="12">
        <f t="shared" ref="DK46:DK49" si="292">CV46+CG46+BQ46+BA46+AK46</f>
        <v>19.766500000000001</v>
      </c>
      <c r="DL46" s="12">
        <f>DK46/30</f>
        <v>0.65888333333333338</v>
      </c>
      <c r="DM46" s="12">
        <f t="shared" si="199"/>
        <v>47.903000000000006</v>
      </c>
      <c r="DN46" s="12">
        <f>DM46/10</f>
        <v>4.7903000000000002</v>
      </c>
      <c r="DO46" s="12">
        <f t="shared" si="200"/>
        <v>15.869</v>
      </c>
      <c r="DP46" s="12">
        <f>DO46/3</f>
        <v>5.2896666666666663</v>
      </c>
      <c r="DQ46" s="12">
        <f t="shared" si="201"/>
        <v>8.25</v>
      </c>
      <c r="DR46" s="14">
        <f>DQ46/17.5</f>
        <v>0.47142857142857142</v>
      </c>
      <c r="DU46" s="11" t="s">
        <v>14</v>
      </c>
      <c r="DV46" s="12">
        <v>31.873999999999999</v>
      </c>
      <c r="DW46" s="12">
        <f>DV46/4.5</f>
        <v>7.0831111111111111</v>
      </c>
      <c r="DX46" s="12">
        <v>1.73</v>
      </c>
      <c r="DY46" s="12">
        <f t="shared" si="238"/>
        <v>8.6499999999999994E-2</v>
      </c>
      <c r="DZ46" s="12"/>
      <c r="EA46" s="12">
        <f>DZ46/30</f>
        <v>0</v>
      </c>
      <c r="EB46" s="12"/>
      <c r="EC46" s="12">
        <f>EB46/10</f>
        <v>0</v>
      </c>
      <c r="ED46" s="12"/>
      <c r="EE46" s="12">
        <f>ED46/3</f>
        <v>0</v>
      </c>
      <c r="EF46" s="12">
        <v>15.88</v>
      </c>
      <c r="EG46" s="14">
        <f>EF46/17.5</f>
        <v>0.90742857142857147</v>
      </c>
      <c r="EJ46" s="11" t="s">
        <v>14</v>
      </c>
      <c r="EK46" s="12"/>
      <c r="EL46" s="12">
        <f>EK46/4.5</f>
        <v>0</v>
      </c>
      <c r="EM46" s="12">
        <v>20.298999999999999</v>
      </c>
      <c r="EN46" s="12">
        <f t="shared" si="239"/>
        <v>1.01495</v>
      </c>
      <c r="EO46" s="12">
        <v>20.298999999999999</v>
      </c>
      <c r="EP46" s="12">
        <f>EO46/30</f>
        <v>0.67663333333333331</v>
      </c>
      <c r="EQ46" s="12"/>
      <c r="ER46" s="12">
        <f>EQ46/10</f>
        <v>0</v>
      </c>
      <c r="ES46" s="12"/>
      <c r="ET46" s="12">
        <f>ES46/3</f>
        <v>0</v>
      </c>
      <c r="EU46" s="12">
        <v>0.25</v>
      </c>
      <c r="EV46" s="14">
        <f>EU46/17.5</f>
        <v>1.4285714285714285E-2</v>
      </c>
      <c r="EY46" s="11" t="s">
        <v>14</v>
      </c>
      <c r="EZ46" s="12"/>
      <c r="FA46" s="12">
        <f>EZ46/4.5</f>
        <v>0</v>
      </c>
      <c r="FB46" s="12">
        <v>4.7995000000000001</v>
      </c>
      <c r="FC46" s="12">
        <f t="shared" si="240"/>
        <v>0.23997499999999999</v>
      </c>
      <c r="FD46" s="12">
        <v>4.7995000000000001</v>
      </c>
      <c r="FE46" s="12">
        <f>FD46/30</f>
        <v>0.15998333333333334</v>
      </c>
      <c r="FF46" s="12">
        <v>18.106999999999999</v>
      </c>
      <c r="FG46" s="12">
        <f>FF46/10</f>
        <v>1.8107</v>
      </c>
      <c r="FH46" s="12">
        <v>9.6989999999999998</v>
      </c>
      <c r="FI46" s="12">
        <f>FH46/3</f>
        <v>3.2330000000000001</v>
      </c>
      <c r="FJ46" s="12">
        <v>13.8065</v>
      </c>
      <c r="FK46" s="14">
        <f>FJ46/17.5</f>
        <v>0.78894285714285717</v>
      </c>
      <c r="FN46" s="11" t="s">
        <v>14</v>
      </c>
      <c r="FO46" s="12">
        <v>39.091000000000001</v>
      </c>
      <c r="FP46" s="12">
        <f>FO46/4.5</f>
        <v>8.6868888888888893</v>
      </c>
      <c r="FQ46" s="12">
        <v>40.712000000000003</v>
      </c>
      <c r="FR46" s="12">
        <f t="shared" si="241"/>
        <v>2.0356000000000001</v>
      </c>
      <c r="FS46" s="12">
        <v>40.712000000000003</v>
      </c>
      <c r="FT46" s="12">
        <f>FS46/30</f>
        <v>1.3570666666666669</v>
      </c>
      <c r="FU46" s="12">
        <v>59.189</v>
      </c>
      <c r="FV46" s="12">
        <f>FU46/10</f>
        <v>5.9188999999999998</v>
      </c>
      <c r="FW46" s="12">
        <v>23.062000000000001</v>
      </c>
      <c r="FX46" s="12">
        <f>FW46/3</f>
        <v>7.687333333333334</v>
      </c>
      <c r="FY46" s="12"/>
      <c r="FZ46" s="14">
        <f>FY46/17.5</f>
        <v>0</v>
      </c>
      <c r="GC46" s="11" t="s">
        <v>14</v>
      </c>
      <c r="GD46" s="12"/>
      <c r="GE46" s="12">
        <f>GD46/4.5</f>
        <v>0</v>
      </c>
      <c r="GF46" s="12">
        <v>5.4050000000000002</v>
      </c>
      <c r="GG46" s="12">
        <f t="shared" si="242"/>
        <v>0.27024999999999999</v>
      </c>
      <c r="GH46" s="12">
        <v>14.212999999999999</v>
      </c>
      <c r="GI46" s="12">
        <f>GH46/30</f>
        <v>0.47376666666666661</v>
      </c>
      <c r="GJ46" s="12">
        <v>64.872</v>
      </c>
      <c r="GK46" s="12">
        <f>GJ46/10</f>
        <v>6.4871999999999996</v>
      </c>
      <c r="GL46" s="12">
        <v>23.038</v>
      </c>
      <c r="GM46" s="12">
        <f>GL46/3</f>
        <v>7.6793333333333331</v>
      </c>
      <c r="GN46" s="12">
        <v>77.361999999999995</v>
      </c>
      <c r="GO46" s="14">
        <f>GN46/17.5</f>
        <v>4.4206857142857139</v>
      </c>
      <c r="GR46" s="11" t="s">
        <v>14</v>
      </c>
      <c r="GS46" s="12">
        <f t="shared" si="202"/>
        <v>70.965000000000003</v>
      </c>
      <c r="GT46" s="12">
        <f>GS46/4.5</f>
        <v>15.770000000000001</v>
      </c>
      <c r="GU46" s="12">
        <f t="shared" si="203"/>
        <v>72.94550000000001</v>
      </c>
      <c r="GV46" s="12">
        <f t="shared" si="243"/>
        <v>3.6472750000000005</v>
      </c>
      <c r="GW46" s="12">
        <f t="shared" ref="GW46:GW49" si="293">GH46+FS46+FD46+EO46+DZ46</f>
        <v>80.023500000000013</v>
      </c>
      <c r="GX46" s="12">
        <f>GW46/30</f>
        <v>2.6674500000000005</v>
      </c>
      <c r="GY46" s="12">
        <f t="shared" si="204"/>
        <v>142.16800000000001</v>
      </c>
      <c r="GZ46" s="12">
        <f>GY46/10</f>
        <v>14.216800000000001</v>
      </c>
      <c r="HA46" s="12">
        <f t="shared" si="205"/>
        <v>55.798999999999999</v>
      </c>
      <c r="HB46" s="12">
        <f>HA46/3</f>
        <v>18.599666666666668</v>
      </c>
      <c r="HC46" s="12">
        <f t="shared" si="206"/>
        <v>80.594999999999999</v>
      </c>
      <c r="HD46" s="14">
        <f>HC46/17.5</f>
        <v>4.605428571428571</v>
      </c>
      <c r="HH46" s="11" t="s">
        <v>14</v>
      </c>
      <c r="HI46" s="12">
        <f t="shared" si="244"/>
        <v>82.075000000000003</v>
      </c>
      <c r="HJ46" s="12">
        <f>HI46/4.5</f>
        <v>18.238888888888891</v>
      </c>
      <c r="HK46" s="12">
        <f t="shared" si="207"/>
        <v>79.387500000000017</v>
      </c>
      <c r="HL46" s="12">
        <f t="shared" si="245"/>
        <v>3.9693750000000008</v>
      </c>
      <c r="HM46" s="12">
        <f t="shared" ref="HM46:HM49" si="294">GW46+DK46+T46</f>
        <v>99.79000000000002</v>
      </c>
      <c r="HN46" s="12">
        <f>HM46/30</f>
        <v>3.3263333333333338</v>
      </c>
      <c r="HO46" s="12">
        <f t="shared" si="208"/>
        <v>196.46100000000001</v>
      </c>
      <c r="HP46" s="12">
        <f>HO46/10</f>
        <v>19.646100000000001</v>
      </c>
      <c r="HQ46" s="12">
        <f t="shared" si="209"/>
        <v>83.418000000000006</v>
      </c>
      <c r="HR46" s="12">
        <f>HQ46/3</f>
        <v>27.806000000000001</v>
      </c>
      <c r="HS46" s="12">
        <f t="shared" si="210"/>
        <v>125.44499999999999</v>
      </c>
      <c r="HT46" s="14">
        <f>HS46/17.5</f>
        <v>7.1682857142857141</v>
      </c>
      <c r="HW46" s="11" t="s">
        <v>14</v>
      </c>
      <c r="HX46" s="12">
        <v>11.456</v>
      </c>
      <c r="HY46" s="12">
        <f>HX46/4.5</f>
        <v>2.5457777777777775</v>
      </c>
      <c r="HZ46" s="12">
        <v>68.322500000000005</v>
      </c>
      <c r="IA46" s="12">
        <f t="shared" si="247"/>
        <v>3.4161250000000001</v>
      </c>
      <c r="IB46" s="12">
        <v>68.322500000000005</v>
      </c>
      <c r="IC46" s="12">
        <f>IB46/30</f>
        <v>2.2774166666666669</v>
      </c>
      <c r="ID46" s="12">
        <v>82.43</v>
      </c>
      <c r="IE46" s="12">
        <f>ID46/10</f>
        <v>8.2430000000000003</v>
      </c>
      <c r="IF46" s="12">
        <v>47.149000000000001</v>
      </c>
      <c r="IG46" s="12">
        <f>IF46/3</f>
        <v>15.716333333333333</v>
      </c>
      <c r="IH46" s="12">
        <v>43.104999999999997</v>
      </c>
      <c r="II46" s="14">
        <f>IH46/17.5</f>
        <v>2.4631428571428571</v>
      </c>
      <c r="IM46" s="11" t="s">
        <v>14</v>
      </c>
      <c r="IN46" s="12"/>
      <c r="IO46" s="12">
        <f>IN46/4.5</f>
        <v>0</v>
      </c>
      <c r="IP46" s="12">
        <v>12.933</v>
      </c>
      <c r="IQ46" s="12">
        <f t="shared" si="248"/>
        <v>0.64664999999999995</v>
      </c>
      <c r="IR46" s="12">
        <v>12.933</v>
      </c>
      <c r="IS46" s="12">
        <f>IR46/30</f>
        <v>0.43109999999999998</v>
      </c>
      <c r="IT46" s="12">
        <v>8.2810000000000006</v>
      </c>
      <c r="IU46" s="12">
        <f>IT46/10</f>
        <v>0.82810000000000006</v>
      </c>
      <c r="IV46" s="12">
        <v>128.458</v>
      </c>
      <c r="IW46" s="12">
        <f>IV46/3</f>
        <v>42.819333333333333</v>
      </c>
      <c r="IX46" s="12">
        <v>103.679</v>
      </c>
      <c r="IY46" s="14">
        <f>IX46/17.5</f>
        <v>5.9245142857142854</v>
      </c>
      <c r="JC46" s="11" t="s">
        <v>14</v>
      </c>
      <c r="JD46" s="12"/>
      <c r="JE46" s="12">
        <f>JD46/4.5</f>
        <v>0</v>
      </c>
      <c r="JF46" s="12"/>
      <c r="JG46" s="12">
        <f t="shared" si="249"/>
        <v>0</v>
      </c>
      <c r="JH46" s="12"/>
      <c r="JI46" s="12">
        <f>JH46/30</f>
        <v>0</v>
      </c>
      <c r="JJ46" s="12"/>
      <c r="JK46" s="12">
        <f>JJ46/10</f>
        <v>0</v>
      </c>
      <c r="JL46" s="12">
        <v>33.158000000000001</v>
      </c>
      <c r="JM46" s="12">
        <f>JL46/3</f>
        <v>11.052666666666667</v>
      </c>
      <c r="JN46" s="12">
        <v>24.018999999999998</v>
      </c>
      <c r="JO46" s="14">
        <f>JN46/17.5</f>
        <v>1.3725142857142856</v>
      </c>
      <c r="JS46" s="11" t="s">
        <v>14</v>
      </c>
      <c r="JT46" s="12"/>
      <c r="JU46" s="12">
        <f>JT46/4.5</f>
        <v>0</v>
      </c>
      <c r="JV46" s="12">
        <v>43.369500000000002</v>
      </c>
      <c r="JW46" s="12">
        <f t="shared" si="250"/>
        <v>2.1684749999999999</v>
      </c>
      <c r="JX46" s="12">
        <v>43.369500000000002</v>
      </c>
      <c r="JY46" s="12">
        <f>JX46/30</f>
        <v>1.4456500000000001</v>
      </c>
      <c r="JZ46" s="12">
        <v>73.587000000000003</v>
      </c>
      <c r="KA46" s="12">
        <f>JZ46/10</f>
        <v>7.3587000000000007</v>
      </c>
      <c r="KB46" s="12">
        <v>7.9489999999999998</v>
      </c>
      <c r="KC46" s="12">
        <f>KB46/3</f>
        <v>2.6496666666666666</v>
      </c>
      <c r="KD46" s="12"/>
      <c r="KE46" s="14">
        <f>KD46/17.5</f>
        <v>0</v>
      </c>
      <c r="KH46" s="11" t="s">
        <v>14</v>
      </c>
      <c r="KI46" s="12">
        <v>12.052</v>
      </c>
      <c r="KJ46" s="12">
        <f>KI46/4.5</f>
        <v>2.6782222222222223</v>
      </c>
      <c r="KK46" s="12">
        <v>6.2404999999999999</v>
      </c>
      <c r="KL46" s="12">
        <f t="shared" si="251"/>
        <v>0.312025</v>
      </c>
      <c r="KM46" s="12">
        <v>6.2404999999999999</v>
      </c>
      <c r="KN46" s="12">
        <f>KM46/30</f>
        <v>0.20801666666666666</v>
      </c>
      <c r="KO46" s="12"/>
      <c r="KP46" s="12">
        <f>KO46/10</f>
        <v>0</v>
      </c>
      <c r="KQ46" s="12"/>
      <c r="KR46" s="12">
        <f>KQ46/3</f>
        <v>0</v>
      </c>
      <c r="KS46" s="12">
        <v>53.686999999999998</v>
      </c>
      <c r="KT46" s="14">
        <f>KS46/17.5</f>
        <v>3.0678285714285711</v>
      </c>
      <c r="KW46" s="11" t="s">
        <v>14</v>
      </c>
      <c r="KX46" s="12">
        <f t="shared" si="211"/>
        <v>23.507999999999999</v>
      </c>
      <c r="KY46" s="12">
        <f>KX46/4.5</f>
        <v>5.2240000000000002</v>
      </c>
      <c r="KZ46" s="12">
        <f t="shared" si="212"/>
        <v>130.8655</v>
      </c>
      <c r="LA46" s="12">
        <f t="shared" ref="LA46" si="295">KZ46/20</f>
        <v>6.5432749999999995</v>
      </c>
      <c r="LB46" s="12">
        <f t="shared" ref="LB46:LB49" si="296">KM46+JX46+JH46+IR46+IB46</f>
        <v>130.8655</v>
      </c>
      <c r="LC46" s="12">
        <f>LB46/30</f>
        <v>4.3621833333333333</v>
      </c>
      <c r="LD46" s="12">
        <f t="shared" si="213"/>
        <v>164.298</v>
      </c>
      <c r="LE46" s="12">
        <f>LD46/10</f>
        <v>16.4298</v>
      </c>
      <c r="LF46" s="12">
        <f t="shared" si="214"/>
        <v>216.714</v>
      </c>
      <c r="LG46" s="12">
        <f>LF46/3</f>
        <v>72.238</v>
      </c>
      <c r="LH46" s="12">
        <f t="shared" si="215"/>
        <v>224.48999999999998</v>
      </c>
      <c r="LI46" s="14">
        <f>LH46/17.5</f>
        <v>12.827999999999999</v>
      </c>
      <c r="LM46" s="11" t="s">
        <v>14</v>
      </c>
      <c r="LN46" s="12">
        <f t="shared" si="216"/>
        <v>105.583</v>
      </c>
      <c r="LO46" s="12">
        <f>LN46/4.5</f>
        <v>23.462888888888887</v>
      </c>
      <c r="LP46" s="12">
        <f t="shared" si="217"/>
        <v>210.25300000000001</v>
      </c>
      <c r="LQ46" s="12">
        <f t="shared" si="253"/>
        <v>10.512650000000001</v>
      </c>
      <c r="LR46" s="12">
        <f t="shared" ref="LR46:LR49" si="297">LB46+HM46+DY46</f>
        <v>230.74200000000002</v>
      </c>
      <c r="LS46" s="12">
        <f>LR46/30</f>
        <v>7.6914000000000007</v>
      </c>
      <c r="LT46" s="12">
        <f t="shared" si="218"/>
        <v>360.75900000000001</v>
      </c>
      <c r="LU46" s="12">
        <f>LT46/10</f>
        <v>36.075900000000004</v>
      </c>
      <c r="LV46" s="12">
        <f>LF46+HQ46</f>
        <v>300.13200000000001</v>
      </c>
      <c r="LW46" s="12">
        <f>LV46/3</f>
        <v>100.044</v>
      </c>
      <c r="LX46" s="12">
        <f t="shared" si="220"/>
        <v>349.93499999999995</v>
      </c>
      <c r="LY46" s="14">
        <f>LX46/17.5</f>
        <v>19.996285714285712</v>
      </c>
      <c r="MB46" s="11" t="s">
        <v>14</v>
      </c>
      <c r="MC46" s="12"/>
      <c r="MD46" s="12">
        <f>MC46/4.5</f>
        <v>0</v>
      </c>
      <c r="ME46" s="12"/>
      <c r="MF46" s="12">
        <f t="shared" si="254"/>
        <v>0</v>
      </c>
      <c r="MG46" s="12"/>
      <c r="MH46" s="12">
        <f>MG46/30</f>
        <v>0</v>
      </c>
      <c r="MI46" s="12"/>
      <c r="MJ46" s="12">
        <f>MI46/10</f>
        <v>0</v>
      </c>
      <c r="MK46" s="12"/>
      <c r="ML46" s="12">
        <f>MK46/3</f>
        <v>0</v>
      </c>
      <c r="MM46" s="12">
        <v>16.298500000000001</v>
      </c>
      <c r="MN46" s="14">
        <f>MM46/17.5</f>
        <v>0.93134285714285714</v>
      </c>
      <c r="MR46" s="11" t="s">
        <v>14</v>
      </c>
      <c r="MS46" s="12"/>
      <c r="MT46" s="12">
        <f>MS46/4.5</f>
        <v>0</v>
      </c>
      <c r="MU46" s="12"/>
      <c r="MV46" s="12">
        <f t="shared" si="255"/>
        <v>0</v>
      </c>
      <c r="MW46" s="12"/>
      <c r="MX46" s="12">
        <f>MW46/30</f>
        <v>0</v>
      </c>
      <c r="MY46" s="12"/>
      <c r="MZ46" s="12">
        <f>MY46/10</f>
        <v>0</v>
      </c>
      <c r="NA46" s="12"/>
      <c r="NB46" s="12">
        <f>NA46/3</f>
        <v>0</v>
      </c>
      <c r="NC46" s="12"/>
      <c r="ND46" s="14">
        <f>NC46/17.5</f>
        <v>0</v>
      </c>
      <c r="NH46" s="11" t="s">
        <v>14</v>
      </c>
      <c r="NI46" s="12"/>
      <c r="NJ46" s="12">
        <f>NI46/4.5</f>
        <v>0</v>
      </c>
      <c r="NK46" s="12"/>
      <c r="NL46" s="12">
        <f t="shared" si="256"/>
        <v>0</v>
      </c>
      <c r="NM46" s="12"/>
      <c r="NN46" s="12">
        <f>NM46/30</f>
        <v>0</v>
      </c>
      <c r="NO46" s="12"/>
      <c r="NP46" s="12">
        <f>NO46/10</f>
        <v>0</v>
      </c>
      <c r="NQ46" s="12"/>
      <c r="NR46" s="12">
        <f>NQ46/3</f>
        <v>0</v>
      </c>
      <c r="NS46" s="12"/>
      <c r="NT46" s="14">
        <f>NS46/17.5</f>
        <v>0</v>
      </c>
      <c r="NX46" s="11" t="s">
        <v>14</v>
      </c>
      <c r="NY46" s="12"/>
      <c r="NZ46" s="12">
        <f>NY46/4.5</f>
        <v>0</v>
      </c>
      <c r="OA46" s="12"/>
      <c r="OB46" s="12">
        <f t="shared" si="257"/>
        <v>0</v>
      </c>
      <c r="OC46" s="12"/>
      <c r="OD46" s="12">
        <f>OC46/30</f>
        <v>0</v>
      </c>
      <c r="OE46" s="12"/>
      <c r="OF46" s="12">
        <f>OE46/10</f>
        <v>0</v>
      </c>
      <c r="OG46" s="12"/>
      <c r="OH46" s="12">
        <f>OG46/3</f>
        <v>0</v>
      </c>
      <c r="OI46" s="12"/>
      <c r="OJ46" s="14">
        <f>OI46/17.5</f>
        <v>0</v>
      </c>
      <c r="OM46" s="11" t="s">
        <v>14</v>
      </c>
      <c r="ON46" s="12">
        <v>25.289000000000001</v>
      </c>
      <c r="OO46" s="12">
        <f>ON46/4.5</f>
        <v>5.6197777777777782</v>
      </c>
      <c r="OP46" s="12">
        <v>42.76</v>
      </c>
      <c r="OQ46" s="12">
        <f t="shared" si="258"/>
        <v>2.1379999999999999</v>
      </c>
      <c r="OR46" s="12">
        <v>42.76</v>
      </c>
      <c r="OS46" s="12">
        <f>OR46/30</f>
        <v>1.4253333333333333</v>
      </c>
      <c r="OT46" s="12">
        <v>49.622</v>
      </c>
      <c r="OU46" s="12">
        <f>OT46/10</f>
        <v>4.9622000000000002</v>
      </c>
      <c r="OV46" s="12"/>
      <c r="OW46" s="12">
        <f>OV46/3</f>
        <v>0</v>
      </c>
      <c r="OX46" s="12"/>
      <c r="OY46" s="14">
        <f>OX46/17.5</f>
        <v>0</v>
      </c>
      <c r="PB46" s="11" t="s">
        <v>14</v>
      </c>
      <c r="PC46" s="12">
        <f t="shared" si="221"/>
        <v>25.289000000000001</v>
      </c>
      <c r="PD46" s="12">
        <f>PC46/4.5</f>
        <v>5.6197777777777782</v>
      </c>
      <c r="PE46" s="12">
        <f t="shared" si="222"/>
        <v>42.76</v>
      </c>
      <c r="PF46" s="12">
        <f t="shared" ref="PF46" si="298">PE46/20</f>
        <v>2.1379999999999999</v>
      </c>
      <c r="PG46" s="12">
        <f t="shared" ref="PG46:PG49" si="299">OR46+OC46+NM46+MW46+MG46</f>
        <v>42.76</v>
      </c>
      <c r="PH46" s="12">
        <f>PG46/30</f>
        <v>1.4253333333333333</v>
      </c>
      <c r="PI46" s="12">
        <f t="shared" si="223"/>
        <v>49.622</v>
      </c>
      <c r="PJ46" s="12">
        <f>PI46/10</f>
        <v>4.9622000000000002</v>
      </c>
      <c r="PK46" s="12">
        <f t="shared" si="224"/>
        <v>0</v>
      </c>
      <c r="PL46" s="12">
        <f>PK46/3</f>
        <v>0</v>
      </c>
      <c r="PM46" s="12">
        <f t="shared" si="261"/>
        <v>16.298500000000001</v>
      </c>
      <c r="PN46" s="14">
        <f>PM46/17.5</f>
        <v>0.93134285714285714</v>
      </c>
      <c r="PR46" s="11" t="s">
        <v>14</v>
      </c>
      <c r="PS46" s="12">
        <f t="shared" si="226"/>
        <v>130.87200000000001</v>
      </c>
      <c r="PT46" s="12">
        <f>PS46/4.5</f>
        <v>29.082666666666668</v>
      </c>
      <c r="PU46" s="12">
        <f t="shared" si="227"/>
        <v>253.01300000000001</v>
      </c>
      <c r="PV46" s="12">
        <f t="shared" si="260"/>
        <v>12.650650000000001</v>
      </c>
      <c r="PW46" s="12">
        <f t="shared" ref="PW46:PW49" si="300">PG46+LR46+ID46</f>
        <v>355.93200000000002</v>
      </c>
      <c r="PX46" s="12">
        <f>PW46/30</f>
        <v>11.8644</v>
      </c>
      <c r="PY46" s="12">
        <f t="shared" si="228"/>
        <v>410.38100000000003</v>
      </c>
      <c r="PZ46" s="12">
        <f>PY46/10</f>
        <v>41.0381</v>
      </c>
      <c r="QA46" s="12">
        <f>PK46+LV46</f>
        <v>300.13200000000001</v>
      </c>
      <c r="QB46" s="12">
        <f>QA46/3</f>
        <v>100.044</v>
      </c>
      <c r="QC46" s="12">
        <f t="shared" si="230"/>
        <v>366.23349999999994</v>
      </c>
      <c r="QD46" s="14">
        <f>QC46/17.5</f>
        <v>20.927628571428567</v>
      </c>
    </row>
    <row r="47" spans="15:446" x14ac:dyDescent="0.25">
      <c r="O47" s="11" t="s">
        <v>15</v>
      </c>
      <c r="P47" s="12"/>
      <c r="Q47" s="12">
        <f>P47/4.5</f>
        <v>0</v>
      </c>
      <c r="R47" s="12"/>
      <c r="S47" s="12">
        <f t="shared" si="231"/>
        <v>0</v>
      </c>
      <c r="T47" s="12"/>
      <c r="U47" s="12">
        <f t="shared" ref="U47:U49" si="301">T47/30</f>
        <v>0</v>
      </c>
      <c r="V47" s="12"/>
      <c r="W47" s="12">
        <f>V47/10</f>
        <v>0</v>
      </c>
      <c r="X47" s="12"/>
      <c r="Y47" s="12">
        <f>X47/4</f>
        <v>0</v>
      </c>
      <c r="Z47" s="12">
        <v>4.8609999999999998</v>
      </c>
      <c r="AA47" s="14">
        <f>Z47/17.5</f>
        <v>0.27777142857142856</v>
      </c>
      <c r="AF47" s="11" t="s">
        <v>15</v>
      </c>
      <c r="AG47" s="12"/>
      <c r="AH47" s="12">
        <f>AG47/4.5</f>
        <v>0</v>
      </c>
      <c r="AI47" s="12">
        <v>4.7939999999999996</v>
      </c>
      <c r="AJ47" s="12">
        <f t="shared" si="232"/>
        <v>0.23969999999999997</v>
      </c>
      <c r="AK47" s="12">
        <v>4.7939999999999996</v>
      </c>
      <c r="AL47" s="12">
        <f t="shared" ref="AL47:AL49" si="302">AK47/30</f>
        <v>0.1598</v>
      </c>
      <c r="AM47" s="12"/>
      <c r="AN47" s="12">
        <f>AM47/10</f>
        <v>0</v>
      </c>
      <c r="AO47" s="12"/>
      <c r="AP47" s="12">
        <f>AO47/4</f>
        <v>0</v>
      </c>
      <c r="AQ47" s="12"/>
      <c r="AR47" s="14">
        <f>AQ47/17.5</f>
        <v>0</v>
      </c>
      <c r="AV47" s="11" t="s">
        <v>15</v>
      </c>
      <c r="AW47" s="12"/>
      <c r="AX47" s="12">
        <f>AW47/4.5</f>
        <v>0</v>
      </c>
      <c r="AY47" s="12">
        <v>22.994</v>
      </c>
      <c r="AZ47" s="12">
        <f t="shared" si="233"/>
        <v>1.1496999999999999</v>
      </c>
      <c r="BA47" s="12"/>
      <c r="BB47" s="12">
        <f t="shared" ref="BB47:BB49" si="303">BA47/30</f>
        <v>0</v>
      </c>
      <c r="BC47" s="12"/>
      <c r="BD47" s="12">
        <f>BC47/10</f>
        <v>0</v>
      </c>
      <c r="BE47" s="12"/>
      <c r="BF47" s="12">
        <f>BE47/4</f>
        <v>0</v>
      </c>
      <c r="BG47" s="12"/>
      <c r="BH47" s="14">
        <f>BG47/17.5</f>
        <v>0</v>
      </c>
      <c r="BL47" s="11" t="s">
        <v>15</v>
      </c>
      <c r="BM47" s="12"/>
      <c r="BN47" s="12">
        <f>BM47/4.5</f>
        <v>0</v>
      </c>
      <c r="BO47" s="12"/>
      <c r="BP47" s="12">
        <f t="shared" si="234"/>
        <v>0</v>
      </c>
      <c r="BQ47" s="12"/>
      <c r="BR47" s="12">
        <f t="shared" ref="BR47:BR49" si="304">BQ47/30</f>
        <v>0</v>
      </c>
      <c r="BS47" s="12">
        <v>5.6479999999999997</v>
      </c>
      <c r="BT47" s="12">
        <f>BS47/10</f>
        <v>0.56479999999999997</v>
      </c>
      <c r="BU47" s="12"/>
      <c r="BV47" s="12">
        <f>BU47/4</f>
        <v>0</v>
      </c>
      <c r="BW47" s="12"/>
      <c r="BX47" s="14">
        <f>BW47/17.5</f>
        <v>0</v>
      </c>
      <c r="CB47" s="11" t="s">
        <v>15</v>
      </c>
      <c r="CC47" s="12"/>
      <c r="CD47" s="12">
        <f>CC47/4.5</f>
        <v>0</v>
      </c>
      <c r="CE47" s="12"/>
      <c r="CF47" s="12">
        <f t="shared" si="235"/>
        <v>0</v>
      </c>
      <c r="CG47" s="12"/>
      <c r="CH47" s="12">
        <f t="shared" ref="CH47:CH49" si="305">CG47/30</f>
        <v>0</v>
      </c>
      <c r="CI47" s="12"/>
      <c r="CJ47" s="12">
        <f>CI47/10</f>
        <v>0</v>
      </c>
      <c r="CK47" s="12"/>
      <c r="CL47" s="12">
        <f>CK47/4</f>
        <v>0</v>
      </c>
      <c r="CM47" s="12"/>
      <c r="CN47" s="14">
        <f>CM47/17.5</f>
        <v>0</v>
      </c>
      <c r="CQ47" s="11" t="s">
        <v>15</v>
      </c>
      <c r="CR47" s="12"/>
      <c r="CS47" s="12">
        <f>CR47/4.5</f>
        <v>0</v>
      </c>
      <c r="CT47" s="12"/>
      <c r="CU47" s="12">
        <f t="shared" si="236"/>
        <v>0</v>
      </c>
      <c r="CV47" s="12"/>
      <c r="CW47" s="12">
        <f t="shared" ref="CW47:CW49" si="306">CV47/30</f>
        <v>0</v>
      </c>
      <c r="CX47" s="12"/>
      <c r="CY47" s="12">
        <f>CX47/10</f>
        <v>0</v>
      </c>
      <c r="CZ47" s="12"/>
      <c r="DA47" s="12">
        <f>CZ47/4</f>
        <v>0</v>
      </c>
      <c r="DB47" s="12"/>
      <c r="DC47" s="14">
        <f>DB47/17.5</f>
        <v>0</v>
      </c>
      <c r="DF47" s="11" t="s">
        <v>15</v>
      </c>
      <c r="DG47" s="12">
        <f t="shared" si="197"/>
        <v>0</v>
      </c>
      <c r="DH47" s="12">
        <f>DG47/4.5</f>
        <v>0</v>
      </c>
      <c r="DI47" s="12">
        <f t="shared" si="198"/>
        <v>27.788</v>
      </c>
      <c r="DJ47" s="12">
        <f t="shared" si="237"/>
        <v>1.3894</v>
      </c>
      <c r="DK47" s="12">
        <f t="shared" si="292"/>
        <v>4.7939999999999996</v>
      </c>
      <c r="DL47" s="12">
        <f t="shared" ref="DL47:DL49" si="307">DK47/30</f>
        <v>0.1598</v>
      </c>
      <c r="DM47" s="12">
        <f t="shared" si="199"/>
        <v>5.6479999999999997</v>
      </c>
      <c r="DN47" s="12">
        <f>DM47/10</f>
        <v>0.56479999999999997</v>
      </c>
      <c r="DO47" s="12">
        <f t="shared" si="200"/>
        <v>0</v>
      </c>
      <c r="DP47" s="12">
        <f>DO47/4</f>
        <v>0</v>
      </c>
      <c r="DQ47" s="12">
        <f t="shared" si="201"/>
        <v>0</v>
      </c>
      <c r="DR47" s="14">
        <f>DQ47/17.5</f>
        <v>0</v>
      </c>
      <c r="DU47" s="11" t="s">
        <v>15</v>
      </c>
      <c r="DV47" s="12"/>
      <c r="DW47" s="12">
        <f>DV47/4.5</f>
        <v>0</v>
      </c>
      <c r="DX47" s="12">
        <v>0.34399999999999997</v>
      </c>
      <c r="DY47" s="12">
        <f t="shared" si="238"/>
        <v>1.72E-2</v>
      </c>
      <c r="DZ47" s="12"/>
      <c r="EA47" s="12">
        <f t="shared" ref="EA47:EA49" si="308">DZ47/30</f>
        <v>0</v>
      </c>
      <c r="EB47" s="12"/>
      <c r="EC47" s="12">
        <f>EB47/10</f>
        <v>0</v>
      </c>
      <c r="ED47" s="12"/>
      <c r="EE47" s="12">
        <f>ED47/4</f>
        <v>0</v>
      </c>
      <c r="EF47" s="12"/>
      <c r="EG47" s="14">
        <f>EF47/17.5</f>
        <v>0</v>
      </c>
      <c r="EJ47" s="11" t="s">
        <v>15</v>
      </c>
      <c r="EK47" s="12">
        <v>0.26</v>
      </c>
      <c r="EL47" s="12">
        <f>EK47/4.5</f>
        <v>5.7777777777777782E-2</v>
      </c>
      <c r="EM47" s="12">
        <v>7.7675000000000001</v>
      </c>
      <c r="EN47" s="12">
        <f t="shared" si="239"/>
        <v>0.38837500000000003</v>
      </c>
      <c r="EO47" s="12">
        <v>7.7675000000000001</v>
      </c>
      <c r="EP47" s="12">
        <f t="shared" ref="EP47:EP49" si="309">EO47/30</f>
        <v>0.25891666666666668</v>
      </c>
      <c r="EQ47" s="12"/>
      <c r="ER47" s="12">
        <f>EQ47/10</f>
        <v>0</v>
      </c>
      <c r="ES47" s="12"/>
      <c r="ET47" s="12">
        <f>ES47/4</f>
        <v>0</v>
      </c>
      <c r="EU47" s="12">
        <v>0.34399999999999997</v>
      </c>
      <c r="EV47" s="14">
        <f>EU47/17.5</f>
        <v>1.9657142857142856E-2</v>
      </c>
      <c r="EY47" s="11" t="s">
        <v>15</v>
      </c>
      <c r="EZ47" s="12"/>
      <c r="FA47" s="12">
        <f>EZ47/4.5</f>
        <v>0</v>
      </c>
      <c r="FB47" s="12"/>
      <c r="FC47" s="12">
        <f t="shared" si="240"/>
        <v>0</v>
      </c>
      <c r="FD47" s="12"/>
      <c r="FE47" s="12">
        <f t="shared" ref="FE47:FE49" si="310">FD47/30</f>
        <v>0</v>
      </c>
      <c r="FF47" s="12">
        <f>9.448+15.535</f>
        <v>24.983000000000001</v>
      </c>
      <c r="FG47" s="12">
        <f>FF47/10</f>
        <v>2.4983</v>
      </c>
      <c r="FH47" s="12">
        <v>24.981999999999999</v>
      </c>
      <c r="FI47" s="12">
        <f>FH47/4</f>
        <v>6.2454999999999998</v>
      </c>
      <c r="FJ47" s="12">
        <v>12.491</v>
      </c>
      <c r="FK47" s="14">
        <f>FJ47/17.5</f>
        <v>0.7137714285714285</v>
      </c>
      <c r="FN47" s="11" t="s">
        <v>15</v>
      </c>
      <c r="FO47" s="12"/>
      <c r="FP47" s="12">
        <f>FO47/4.5</f>
        <v>0</v>
      </c>
      <c r="FQ47" s="12"/>
      <c r="FR47" s="12">
        <f t="shared" si="241"/>
        <v>0</v>
      </c>
      <c r="FS47" s="12"/>
      <c r="FT47" s="12">
        <f t="shared" ref="FT47:FT49" si="311">FS47/30</f>
        <v>0</v>
      </c>
      <c r="FU47" s="12"/>
      <c r="FV47" s="12">
        <f>FU47/10</f>
        <v>0</v>
      </c>
      <c r="FW47" s="12">
        <v>1.56</v>
      </c>
      <c r="FX47" s="12">
        <f>FW47/4</f>
        <v>0.39</v>
      </c>
      <c r="FY47" s="12"/>
      <c r="FZ47" s="14">
        <f>FY47/17.5</f>
        <v>0</v>
      </c>
      <c r="GC47" s="11" t="s">
        <v>15</v>
      </c>
      <c r="GD47" s="12"/>
      <c r="GE47" s="12">
        <f>GD47/4.5</f>
        <v>0</v>
      </c>
      <c r="GF47" s="12">
        <v>6.6334999999999997</v>
      </c>
      <c r="GG47" s="12">
        <f t="shared" si="242"/>
        <v>0.331675</v>
      </c>
      <c r="GH47" s="12"/>
      <c r="GI47" s="12">
        <f t="shared" ref="GI47:GI49" si="312">GH47/30</f>
        <v>0</v>
      </c>
      <c r="GJ47" s="12">
        <v>13.27</v>
      </c>
      <c r="GK47" s="12">
        <f>GJ47/10</f>
        <v>1.327</v>
      </c>
      <c r="GL47" s="12">
        <v>8.3409999999999993</v>
      </c>
      <c r="GM47" s="12">
        <f>GL47/4</f>
        <v>2.0852499999999998</v>
      </c>
      <c r="GN47" s="12"/>
      <c r="GO47" s="14">
        <f>GN47/17.5</f>
        <v>0</v>
      </c>
      <c r="GR47" s="11" t="s">
        <v>15</v>
      </c>
      <c r="GS47" s="12">
        <f t="shared" si="202"/>
        <v>0.26</v>
      </c>
      <c r="GT47" s="12">
        <f>GS47/4.5</f>
        <v>5.7777777777777782E-2</v>
      </c>
      <c r="GU47" s="12">
        <f t="shared" si="203"/>
        <v>14.744999999999999</v>
      </c>
      <c r="GV47" s="12">
        <f t="shared" si="243"/>
        <v>0.73724999999999996</v>
      </c>
      <c r="GW47" s="12">
        <f t="shared" si="293"/>
        <v>7.7675000000000001</v>
      </c>
      <c r="GX47" s="12">
        <f t="shared" ref="GX47:GX49" si="313">GW47/30</f>
        <v>0.25891666666666668</v>
      </c>
      <c r="GY47" s="12">
        <f t="shared" si="204"/>
        <v>38.253</v>
      </c>
      <c r="GZ47" s="12">
        <f>GY47/10</f>
        <v>3.8252999999999999</v>
      </c>
      <c r="HA47" s="12">
        <f t="shared" si="205"/>
        <v>34.882999999999996</v>
      </c>
      <c r="HB47" s="12">
        <f>HA47/4</f>
        <v>8.7207499999999989</v>
      </c>
      <c r="HC47" s="12">
        <f t="shared" si="206"/>
        <v>6.2454999999999998</v>
      </c>
      <c r="HD47" s="14">
        <f>HC47/17.5</f>
        <v>0.35688571428571425</v>
      </c>
      <c r="HH47" s="11" t="s">
        <v>15</v>
      </c>
      <c r="HI47" s="12">
        <f t="shared" si="244"/>
        <v>0.26</v>
      </c>
      <c r="HJ47" s="12">
        <f>HI47/4.5</f>
        <v>5.7777777777777782E-2</v>
      </c>
      <c r="HK47" s="12">
        <f t="shared" si="207"/>
        <v>42.533000000000001</v>
      </c>
      <c r="HL47" s="12">
        <f t="shared" si="245"/>
        <v>2.1266500000000002</v>
      </c>
      <c r="HM47" s="12">
        <f t="shared" si="294"/>
        <v>12.561499999999999</v>
      </c>
      <c r="HN47" s="12">
        <f t="shared" ref="HN47:HN49" si="314">HM47/30</f>
        <v>0.41871666666666663</v>
      </c>
      <c r="HO47" s="12">
        <f t="shared" si="208"/>
        <v>43.900999999999996</v>
      </c>
      <c r="HP47" s="12">
        <f>HO47/10</f>
        <v>4.3900999999999994</v>
      </c>
      <c r="HQ47" s="12">
        <f t="shared" si="209"/>
        <v>34.882999999999996</v>
      </c>
      <c r="HR47" s="12">
        <f>HQ47/4</f>
        <v>8.7207499999999989</v>
      </c>
      <c r="HS47" s="12">
        <f t="shared" si="210"/>
        <v>11.1065</v>
      </c>
      <c r="HT47" s="14">
        <f>HS47/17.5</f>
        <v>0.63465714285714292</v>
      </c>
      <c r="HW47" s="11" t="s">
        <v>15</v>
      </c>
      <c r="HX47" s="12"/>
      <c r="HY47" s="12">
        <f>HX47/4.5</f>
        <v>0</v>
      </c>
      <c r="HZ47" s="12">
        <v>0.36</v>
      </c>
      <c r="IA47" s="12">
        <f t="shared" si="247"/>
        <v>1.7999999999999999E-2</v>
      </c>
      <c r="IB47" s="12">
        <v>0.36</v>
      </c>
      <c r="IC47" s="12">
        <f t="shared" ref="IC47:IC49" si="315">IB47/30</f>
        <v>1.2E-2</v>
      </c>
      <c r="ID47" s="12"/>
      <c r="IE47" s="12">
        <f>ID47/10</f>
        <v>0</v>
      </c>
      <c r="IF47" s="12"/>
      <c r="IG47" s="12">
        <f>IF47/4</f>
        <v>0</v>
      </c>
      <c r="IH47" s="12"/>
      <c r="II47" s="14">
        <f>IH47/17.5</f>
        <v>0</v>
      </c>
      <c r="IM47" s="11" t="s">
        <v>15</v>
      </c>
      <c r="IN47" s="12"/>
      <c r="IO47" s="12">
        <f>IN47/4.5</f>
        <v>0</v>
      </c>
      <c r="IP47" s="12">
        <v>3.504</v>
      </c>
      <c r="IQ47" s="12">
        <f t="shared" si="248"/>
        <v>0.17519999999999999</v>
      </c>
      <c r="IR47" s="12">
        <v>3.504</v>
      </c>
      <c r="IS47" s="12">
        <f t="shared" ref="IS47:IS49" si="316">IR47/30</f>
        <v>0.1168</v>
      </c>
      <c r="IT47" s="12"/>
      <c r="IU47" s="12">
        <f>IT47/10</f>
        <v>0</v>
      </c>
      <c r="IV47" s="12"/>
      <c r="IW47" s="12">
        <f>IV47/4</f>
        <v>0</v>
      </c>
      <c r="IX47" s="12"/>
      <c r="IY47" s="14">
        <f>IX47/17.5</f>
        <v>0</v>
      </c>
      <c r="JC47" s="11" t="s">
        <v>15</v>
      </c>
      <c r="JD47" s="12"/>
      <c r="JE47" s="12">
        <f>JD47/4.5</f>
        <v>0</v>
      </c>
      <c r="JF47" s="12"/>
      <c r="JG47" s="12">
        <f t="shared" si="249"/>
        <v>0</v>
      </c>
      <c r="JH47" s="12"/>
      <c r="JI47" s="12">
        <f t="shared" ref="JI47:JI49" si="317">JH47/30</f>
        <v>0</v>
      </c>
      <c r="JJ47" s="12"/>
      <c r="JK47" s="12">
        <f>JJ47/10</f>
        <v>0</v>
      </c>
      <c r="JL47" s="12">
        <v>3.504</v>
      </c>
      <c r="JM47" s="12">
        <f>JL47/4</f>
        <v>0.876</v>
      </c>
      <c r="JN47" s="12"/>
      <c r="JO47" s="14">
        <f>JN47/17.5</f>
        <v>0</v>
      </c>
      <c r="JS47" s="11" t="s">
        <v>15</v>
      </c>
      <c r="JT47" s="12"/>
      <c r="JU47" s="12">
        <f>JT47/4.5</f>
        <v>0</v>
      </c>
      <c r="JV47" s="12"/>
      <c r="JW47" s="12">
        <f t="shared" si="250"/>
        <v>0</v>
      </c>
      <c r="JX47" s="12"/>
      <c r="JY47" s="12">
        <f t="shared" ref="JY47:JY49" si="318">JX47/30</f>
        <v>0</v>
      </c>
      <c r="JZ47" s="12"/>
      <c r="KA47" s="12">
        <f>JZ47/10</f>
        <v>0</v>
      </c>
      <c r="KB47" s="12"/>
      <c r="KC47" s="12">
        <f>KB47/4</f>
        <v>0</v>
      </c>
      <c r="KD47" s="12"/>
      <c r="KE47" s="14">
        <f>KD47/17.5</f>
        <v>0</v>
      </c>
      <c r="KH47" s="11" t="s">
        <v>15</v>
      </c>
      <c r="KI47" s="12"/>
      <c r="KJ47" s="12">
        <f>KI47/4.5</f>
        <v>0</v>
      </c>
      <c r="KK47" s="12"/>
      <c r="KL47" s="12">
        <f t="shared" si="251"/>
        <v>0</v>
      </c>
      <c r="KM47" s="12"/>
      <c r="KN47" s="12">
        <f t="shared" ref="KN47:KN49" si="319">KM47/30</f>
        <v>0</v>
      </c>
      <c r="KO47" s="12"/>
      <c r="KP47" s="12">
        <f>KO47/10</f>
        <v>0</v>
      </c>
      <c r="KQ47" s="12"/>
      <c r="KR47" s="12">
        <f>KQ47/4</f>
        <v>0</v>
      </c>
      <c r="KS47" s="12"/>
      <c r="KT47" s="14">
        <f>KS47/17.5</f>
        <v>0</v>
      </c>
      <c r="KW47" s="11" t="s">
        <v>15</v>
      </c>
      <c r="KX47" s="12">
        <f t="shared" si="211"/>
        <v>0</v>
      </c>
      <c r="KY47" s="12">
        <f>KX47/4.5</f>
        <v>0</v>
      </c>
      <c r="KZ47" s="12">
        <f t="shared" si="212"/>
        <v>3.8639999999999999</v>
      </c>
      <c r="LA47" s="12">
        <f>KZ47/20</f>
        <v>0.19319999999999998</v>
      </c>
      <c r="LB47" s="12">
        <f t="shared" si="296"/>
        <v>3.8639999999999999</v>
      </c>
      <c r="LC47" s="12">
        <f t="shared" ref="LC47:LC49" si="320">LB47/30</f>
        <v>0.1288</v>
      </c>
      <c r="LD47" s="12">
        <f t="shared" si="213"/>
        <v>0</v>
      </c>
      <c r="LE47" s="12">
        <f>LD47/10</f>
        <v>0</v>
      </c>
      <c r="LF47" s="12">
        <f t="shared" si="214"/>
        <v>3.504</v>
      </c>
      <c r="LG47" s="12">
        <f>LF47/4</f>
        <v>0.876</v>
      </c>
      <c r="LH47" s="12">
        <f t="shared" si="215"/>
        <v>0</v>
      </c>
      <c r="LI47" s="14">
        <f>LH47/17.5</f>
        <v>0</v>
      </c>
      <c r="LM47" s="11" t="s">
        <v>15</v>
      </c>
      <c r="LN47" s="12">
        <f t="shared" si="216"/>
        <v>0.26</v>
      </c>
      <c r="LO47" s="12">
        <f>LN47/4.5</f>
        <v>5.7777777777777782E-2</v>
      </c>
      <c r="LP47" s="12">
        <f>KZ47+HK47</f>
        <v>46.396999999999998</v>
      </c>
      <c r="LQ47" s="12">
        <f t="shared" si="253"/>
        <v>2.3198499999999997</v>
      </c>
      <c r="LR47" s="12">
        <f t="shared" si="297"/>
        <v>16.442699999999999</v>
      </c>
      <c r="LS47" s="12">
        <f t="shared" ref="LS47:LS49" si="321">LR47/30</f>
        <v>0.54808999999999997</v>
      </c>
      <c r="LT47" s="12">
        <f t="shared" si="218"/>
        <v>43.900999999999996</v>
      </c>
      <c r="LU47" s="12">
        <f>LT47/10</f>
        <v>4.3900999999999994</v>
      </c>
      <c r="LV47" s="12">
        <f t="shared" ref="LV47" si="322">LF47+HQ47</f>
        <v>38.386999999999993</v>
      </c>
      <c r="LW47" s="12">
        <f>LV47/4</f>
        <v>9.5967499999999983</v>
      </c>
      <c r="LX47" s="12">
        <f t="shared" si="220"/>
        <v>11.1065</v>
      </c>
      <c r="LY47" s="14">
        <f>LX47/17.5</f>
        <v>0.63465714285714292</v>
      </c>
      <c r="MB47" s="11" t="s">
        <v>15</v>
      </c>
      <c r="MC47" s="12"/>
      <c r="MD47" s="12">
        <f>MC47/4.5</f>
        <v>0</v>
      </c>
      <c r="ME47" s="12"/>
      <c r="MF47" s="12">
        <f t="shared" si="254"/>
        <v>0</v>
      </c>
      <c r="MG47" s="12"/>
      <c r="MH47" s="12">
        <f t="shared" ref="MH47:MH49" si="323">MG47/30</f>
        <v>0</v>
      </c>
      <c r="MI47" s="12">
        <v>16.004999999999999</v>
      </c>
      <c r="MJ47" s="12">
        <f>MI47/10</f>
        <v>1.6004999999999998</v>
      </c>
      <c r="MK47" s="12"/>
      <c r="ML47" s="12">
        <f>MK47/4</f>
        <v>0</v>
      </c>
      <c r="MM47" s="12"/>
      <c r="MN47" s="14">
        <f>MM47/17.5</f>
        <v>0</v>
      </c>
      <c r="MR47" s="11" t="s">
        <v>15</v>
      </c>
      <c r="MS47" s="12"/>
      <c r="MT47" s="12">
        <f>MS47/4.5</f>
        <v>0</v>
      </c>
      <c r="MU47" s="12">
        <v>31.170999999999999</v>
      </c>
      <c r="MV47" s="12">
        <f t="shared" si="255"/>
        <v>1.5585499999999999</v>
      </c>
      <c r="MW47" s="12">
        <v>31.170999999999999</v>
      </c>
      <c r="MX47" s="12">
        <f t="shared" ref="MX47:MX49" si="324">MW47/30</f>
        <v>1.0390333333333333</v>
      </c>
      <c r="MY47" s="12">
        <v>40.630000000000003</v>
      </c>
      <c r="MZ47" s="12">
        <f>MY47/10</f>
        <v>4.0630000000000006</v>
      </c>
      <c r="NA47" s="12"/>
      <c r="NB47" s="12">
        <f>NA47/4</f>
        <v>0</v>
      </c>
      <c r="NC47" s="12"/>
      <c r="ND47" s="14">
        <f>NC47/17.5</f>
        <v>0</v>
      </c>
      <c r="NH47" s="11" t="s">
        <v>15</v>
      </c>
      <c r="NI47" s="12"/>
      <c r="NJ47" s="12">
        <f>NI47/4.5</f>
        <v>0</v>
      </c>
      <c r="NK47" s="12">
        <v>24.713000000000001</v>
      </c>
      <c r="NL47" s="12">
        <f t="shared" si="256"/>
        <v>1.2356500000000001</v>
      </c>
      <c r="NM47" s="12">
        <v>24.713000000000001</v>
      </c>
      <c r="NN47" s="12">
        <f t="shared" ref="NN47:NN49" si="325">NM47/30</f>
        <v>0.82376666666666665</v>
      </c>
      <c r="NO47" s="12">
        <v>34.765000000000001</v>
      </c>
      <c r="NP47" s="12">
        <f>NO47/10</f>
        <v>3.4765000000000001</v>
      </c>
      <c r="NQ47" s="12">
        <v>20.347999999999999</v>
      </c>
      <c r="NR47" s="12">
        <f>NQ47/4</f>
        <v>5.0869999999999997</v>
      </c>
      <c r="NS47" s="12">
        <v>17.009</v>
      </c>
      <c r="NT47" s="14">
        <f>NS47/17.5</f>
        <v>0.97194285714285711</v>
      </c>
      <c r="NX47" s="11" t="s">
        <v>15</v>
      </c>
      <c r="NY47" s="12"/>
      <c r="NZ47" s="12">
        <f>NY47/4.5</f>
        <v>0</v>
      </c>
      <c r="OA47" s="12"/>
      <c r="OB47" s="12">
        <f t="shared" si="257"/>
        <v>0</v>
      </c>
      <c r="OC47" s="12"/>
      <c r="OD47" s="12">
        <f t="shared" ref="OD47:OD49" si="326">OC47/30</f>
        <v>0</v>
      </c>
      <c r="OE47" s="12"/>
      <c r="OF47" s="12">
        <f>OE47/10</f>
        <v>0</v>
      </c>
      <c r="OG47" s="12"/>
      <c r="OH47" s="12">
        <f>OG47/4</f>
        <v>0</v>
      </c>
      <c r="OI47" s="12"/>
      <c r="OJ47" s="14">
        <f>OI47/17.5</f>
        <v>0</v>
      </c>
      <c r="OM47" s="11" t="s">
        <v>15</v>
      </c>
      <c r="ON47" s="12"/>
      <c r="OO47" s="12">
        <f>ON47/4.5</f>
        <v>0</v>
      </c>
      <c r="OP47" s="12"/>
      <c r="OQ47" s="12">
        <f t="shared" si="258"/>
        <v>0</v>
      </c>
      <c r="OR47" s="12"/>
      <c r="OS47" s="12">
        <f t="shared" ref="OS47:OS49" si="327">OR47/30</f>
        <v>0</v>
      </c>
      <c r="OT47" s="12"/>
      <c r="OU47" s="12">
        <f>OT47/10</f>
        <v>0</v>
      </c>
      <c r="OV47" s="12"/>
      <c r="OW47" s="12">
        <f>OV47/4</f>
        <v>0</v>
      </c>
      <c r="OX47" s="12"/>
      <c r="OY47" s="14">
        <f>OX47/17.5</f>
        <v>0</v>
      </c>
      <c r="PB47" s="11" t="s">
        <v>15</v>
      </c>
      <c r="PC47" s="12">
        <f t="shared" si="221"/>
        <v>0</v>
      </c>
      <c r="PD47" s="12">
        <f>PC47/4.5</f>
        <v>0</v>
      </c>
      <c r="PE47" s="12">
        <f t="shared" si="222"/>
        <v>55.884</v>
      </c>
      <c r="PF47" s="12">
        <f>PE47/20</f>
        <v>2.7942</v>
      </c>
      <c r="PG47" s="12">
        <f t="shared" si="299"/>
        <v>55.884</v>
      </c>
      <c r="PH47" s="12">
        <f t="shared" ref="PH47:PH49" si="328">PG47/30</f>
        <v>1.8628</v>
      </c>
      <c r="PI47" s="12">
        <f t="shared" si="223"/>
        <v>91.4</v>
      </c>
      <c r="PJ47" s="12">
        <f>PI47/10</f>
        <v>9.14</v>
      </c>
      <c r="PK47" s="12">
        <f t="shared" si="224"/>
        <v>20.347999999999999</v>
      </c>
      <c r="PL47" s="12">
        <f>PK47/4</f>
        <v>5.0869999999999997</v>
      </c>
      <c r="PM47" s="12">
        <f t="shared" si="261"/>
        <v>17.009</v>
      </c>
      <c r="PN47" s="14">
        <f>PM47/17.5</f>
        <v>0.97194285714285711</v>
      </c>
      <c r="PR47" s="11" t="s">
        <v>15</v>
      </c>
      <c r="PS47" s="12">
        <f t="shared" si="226"/>
        <v>0.26</v>
      </c>
      <c r="PT47" s="12">
        <f>PS47/4.5</f>
        <v>5.7777777777777782E-2</v>
      </c>
      <c r="PU47" s="12">
        <f>PE47+LP47</f>
        <v>102.28100000000001</v>
      </c>
      <c r="PV47" s="12">
        <f t="shared" si="260"/>
        <v>5.1140500000000007</v>
      </c>
      <c r="PW47" s="12">
        <f t="shared" si="300"/>
        <v>72.326700000000002</v>
      </c>
      <c r="PX47" s="12">
        <f t="shared" ref="PX47:PX49" si="329">PW47/30</f>
        <v>2.4108900000000002</v>
      </c>
      <c r="PY47" s="12">
        <f t="shared" si="228"/>
        <v>135.30099999999999</v>
      </c>
      <c r="PZ47" s="12">
        <f>PY47/10</f>
        <v>13.530099999999999</v>
      </c>
      <c r="QA47" s="12">
        <f t="shared" ref="QA47" si="330">PK47+LV47</f>
        <v>58.734999999999992</v>
      </c>
      <c r="QB47" s="12">
        <f>QA47/4</f>
        <v>14.683749999999998</v>
      </c>
      <c r="QC47" s="12">
        <f t="shared" si="230"/>
        <v>28.115500000000001</v>
      </c>
      <c r="QD47" s="14">
        <f>QC47/17.5</f>
        <v>1.6066</v>
      </c>
    </row>
    <row r="48" spans="15:446" x14ac:dyDescent="0.25">
      <c r="O48" s="11" t="s">
        <v>16</v>
      </c>
      <c r="P48" s="12"/>
      <c r="Q48" s="12">
        <f>P48/4.5</f>
        <v>0</v>
      </c>
      <c r="R48" s="12">
        <v>33.167000000000002</v>
      </c>
      <c r="S48" s="12">
        <f t="shared" si="231"/>
        <v>1.65835</v>
      </c>
      <c r="T48" s="12">
        <v>33.167000000000002</v>
      </c>
      <c r="U48" s="12">
        <f t="shared" si="301"/>
        <v>1.1055666666666668</v>
      </c>
      <c r="V48" s="12">
        <v>73.188000000000002</v>
      </c>
      <c r="W48" s="12">
        <f>V48/8</f>
        <v>9.1485000000000003</v>
      </c>
      <c r="X48" s="12">
        <v>25.170999999999999</v>
      </c>
      <c r="Y48" s="12">
        <f>X48/1.5</f>
        <v>16.780666666666665</v>
      </c>
      <c r="Z48" s="12"/>
      <c r="AA48" s="14">
        <f>Z48/17.5</f>
        <v>0</v>
      </c>
      <c r="AF48" s="11" t="s">
        <v>16</v>
      </c>
      <c r="AG48" s="12"/>
      <c r="AH48" s="12">
        <f>AG48/4.5</f>
        <v>0</v>
      </c>
      <c r="AI48" s="12">
        <v>6.8090000000000002</v>
      </c>
      <c r="AJ48" s="12">
        <f t="shared" si="232"/>
        <v>0.34045000000000003</v>
      </c>
      <c r="AK48" s="12">
        <v>6.8090000000000002</v>
      </c>
      <c r="AL48" s="12">
        <f t="shared" si="302"/>
        <v>0.22696666666666668</v>
      </c>
      <c r="AM48" s="12"/>
      <c r="AN48" s="12">
        <f>AM48/8</f>
        <v>0</v>
      </c>
      <c r="AO48" s="12"/>
      <c r="AP48" s="12">
        <f>AO48/1.5</f>
        <v>0</v>
      </c>
      <c r="AQ48" s="12"/>
      <c r="AR48" s="14">
        <f>AQ48/17.5</f>
        <v>0</v>
      </c>
      <c r="AV48" s="11" t="s">
        <v>16</v>
      </c>
      <c r="AW48" s="12"/>
      <c r="AX48" s="12">
        <f>AW48/4.5</f>
        <v>0</v>
      </c>
      <c r="AY48" s="12">
        <v>14.407999999999999</v>
      </c>
      <c r="AZ48" s="12">
        <f t="shared" si="233"/>
        <v>0.72039999999999993</v>
      </c>
      <c r="BA48" s="12">
        <v>29.292000000000002</v>
      </c>
      <c r="BB48" s="12">
        <f t="shared" si="303"/>
        <v>0.97640000000000005</v>
      </c>
      <c r="BC48" s="12"/>
      <c r="BD48" s="12">
        <f>BC48/8</f>
        <v>0</v>
      </c>
      <c r="BE48" s="12">
        <v>39.167999999999999</v>
      </c>
      <c r="BF48" s="12">
        <f>BE48/1.5</f>
        <v>26.111999999999998</v>
      </c>
      <c r="BG48" s="12">
        <v>12.382</v>
      </c>
      <c r="BH48" s="14">
        <f>BG48/17.5</f>
        <v>0.70754285714285714</v>
      </c>
      <c r="BL48" s="11" t="s">
        <v>16</v>
      </c>
      <c r="BM48" s="12"/>
      <c r="BN48" s="12">
        <f>BM48/4.5</f>
        <v>0</v>
      </c>
      <c r="BO48" s="12"/>
      <c r="BP48" s="12">
        <f t="shared" si="234"/>
        <v>0</v>
      </c>
      <c r="BQ48" s="12"/>
      <c r="BR48" s="12">
        <f t="shared" si="304"/>
        <v>0</v>
      </c>
      <c r="BS48" s="12"/>
      <c r="BT48" s="12">
        <f>BS48/8</f>
        <v>0</v>
      </c>
      <c r="BU48" s="12"/>
      <c r="BV48" s="12">
        <f>BU48/1.5</f>
        <v>0</v>
      </c>
      <c r="BW48" s="12"/>
      <c r="BX48" s="14">
        <f>BW48/17.5</f>
        <v>0</v>
      </c>
      <c r="CB48" s="11" t="s">
        <v>16</v>
      </c>
      <c r="CC48" s="12"/>
      <c r="CD48" s="12">
        <f>CC48/4.5</f>
        <v>0</v>
      </c>
      <c r="CE48" s="12"/>
      <c r="CF48" s="12">
        <f t="shared" si="235"/>
        <v>0</v>
      </c>
      <c r="CG48" s="12"/>
      <c r="CH48" s="12">
        <f t="shared" si="305"/>
        <v>0</v>
      </c>
      <c r="CI48" s="12"/>
      <c r="CJ48" s="12">
        <f>CI48/8</f>
        <v>0</v>
      </c>
      <c r="CK48" s="12"/>
      <c r="CL48" s="12">
        <f>CK48/1.5</f>
        <v>0</v>
      </c>
      <c r="CM48" s="12"/>
      <c r="CN48" s="14">
        <f>CM48/17.5</f>
        <v>0</v>
      </c>
      <c r="CQ48" s="11" t="s">
        <v>16</v>
      </c>
      <c r="CR48" s="12"/>
      <c r="CS48" s="12">
        <f>CR48/4.5</f>
        <v>0</v>
      </c>
      <c r="CT48" s="12"/>
      <c r="CU48" s="12">
        <f t="shared" si="236"/>
        <v>0</v>
      </c>
      <c r="CV48" s="12"/>
      <c r="CW48" s="12">
        <f t="shared" si="306"/>
        <v>0</v>
      </c>
      <c r="CX48" s="12">
        <v>41.938000000000002</v>
      </c>
      <c r="CY48" s="12">
        <f>CX48/8</f>
        <v>5.2422500000000003</v>
      </c>
      <c r="CZ48" s="12"/>
      <c r="DA48" s="12">
        <f>CZ48/1.5</f>
        <v>0</v>
      </c>
      <c r="DB48" s="12"/>
      <c r="DC48" s="14">
        <f>DB48/17.5</f>
        <v>0</v>
      </c>
      <c r="DF48" s="11" t="s">
        <v>16</v>
      </c>
      <c r="DG48" s="12">
        <f t="shared" si="197"/>
        <v>0</v>
      </c>
      <c r="DH48" s="12">
        <f>DG48/4.5</f>
        <v>0</v>
      </c>
      <c r="DI48" s="12">
        <f t="shared" si="198"/>
        <v>21.216999999999999</v>
      </c>
      <c r="DJ48" s="12">
        <f t="shared" si="237"/>
        <v>1.0608499999999998</v>
      </c>
      <c r="DK48" s="12">
        <f t="shared" si="292"/>
        <v>36.100999999999999</v>
      </c>
      <c r="DL48" s="12">
        <f t="shared" si="307"/>
        <v>1.2033666666666667</v>
      </c>
      <c r="DM48" s="12">
        <f t="shared" si="199"/>
        <v>41.938000000000002</v>
      </c>
      <c r="DN48" s="12">
        <f>DM48/8</f>
        <v>5.2422500000000003</v>
      </c>
      <c r="DO48" s="12">
        <f t="shared" si="200"/>
        <v>39.167999999999999</v>
      </c>
      <c r="DP48" s="12">
        <f>DO48/1.5</f>
        <v>26.111999999999998</v>
      </c>
      <c r="DQ48" s="12">
        <f t="shared" si="201"/>
        <v>12.382</v>
      </c>
      <c r="DR48" s="14">
        <f>DQ48/17.5</f>
        <v>0.70754285714285714</v>
      </c>
      <c r="DU48" s="11" t="s">
        <v>16</v>
      </c>
      <c r="DV48" s="12">
        <v>0.23699999999999999</v>
      </c>
      <c r="DW48" s="12">
        <f>DV48/4.5</f>
        <v>5.2666666666666667E-2</v>
      </c>
      <c r="DX48" s="12">
        <v>20.105499999999999</v>
      </c>
      <c r="DY48" s="12">
        <f t="shared" si="238"/>
        <v>1.0052749999999999</v>
      </c>
      <c r="DZ48" s="12">
        <v>19.779499999999999</v>
      </c>
      <c r="EA48" s="12">
        <f t="shared" si="308"/>
        <v>0.65931666666666666</v>
      </c>
      <c r="EB48" s="12"/>
      <c r="EC48" s="12">
        <f>EB48/8</f>
        <v>0</v>
      </c>
      <c r="ED48" s="12">
        <v>55.674999999999997</v>
      </c>
      <c r="EE48" s="12">
        <f>ED48/1.5</f>
        <v>37.116666666666667</v>
      </c>
      <c r="EF48" s="12">
        <v>94.149000000000001</v>
      </c>
      <c r="EG48" s="14">
        <f>EF48/17.5</f>
        <v>5.3799428571428569</v>
      </c>
      <c r="EJ48" s="11" t="s">
        <v>16</v>
      </c>
      <c r="EK48" s="12">
        <v>9.4179999999999993</v>
      </c>
      <c r="EL48" s="12">
        <f>EK48/4.5</f>
        <v>2.0928888888888886</v>
      </c>
      <c r="EM48" s="12">
        <v>9.1715</v>
      </c>
      <c r="EN48" s="12">
        <f t="shared" si="239"/>
        <v>0.45857500000000001</v>
      </c>
      <c r="EO48" s="12">
        <v>9.1715</v>
      </c>
      <c r="EP48" s="12">
        <f t="shared" si="309"/>
        <v>0.30571666666666669</v>
      </c>
      <c r="EQ48" s="12"/>
      <c r="ER48" s="12">
        <f>EQ48/8</f>
        <v>0</v>
      </c>
      <c r="ES48" s="12">
        <v>0.24</v>
      </c>
      <c r="ET48" s="12">
        <f>ES48/1.5</f>
        <v>0.16</v>
      </c>
      <c r="EU48" s="12">
        <v>18.709</v>
      </c>
      <c r="EV48" s="14">
        <f>EU48/17.5</f>
        <v>1.0690857142857142</v>
      </c>
      <c r="EY48" s="11" t="s">
        <v>16</v>
      </c>
      <c r="EZ48" s="12">
        <v>21.510999999999999</v>
      </c>
      <c r="FA48" s="12">
        <f>EZ48/4.5</f>
        <v>4.7802222222222222</v>
      </c>
      <c r="FB48" s="12"/>
      <c r="FC48" s="12">
        <f t="shared" si="240"/>
        <v>0</v>
      </c>
      <c r="FD48" s="12"/>
      <c r="FE48" s="12">
        <f t="shared" si="310"/>
        <v>0</v>
      </c>
      <c r="FF48" s="12">
        <f>18.394+20.001</f>
        <v>38.394999999999996</v>
      </c>
      <c r="FG48" s="12">
        <f>FF48/8</f>
        <v>4.7993749999999995</v>
      </c>
      <c r="FH48" s="12"/>
      <c r="FI48" s="12">
        <f>FH48/1.5</f>
        <v>0</v>
      </c>
      <c r="FJ48" s="12">
        <v>14.465</v>
      </c>
      <c r="FK48" s="14">
        <f>FJ48/17.5</f>
        <v>0.82657142857142851</v>
      </c>
      <c r="FN48" s="11" t="s">
        <v>16</v>
      </c>
      <c r="FO48" s="12"/>
      <c r="FP48" s="12">
        <f>FO48/4.5</f>
        <v>0</v>
      </c>
      <c r="FQ48" s="12"/>
      <c r="FR48" s="12">
        <f t="shared" si="241"/>
        <v>0</v>
      </c>
      <c r="FS48" s="12"/>
      <c r="FT48" s="12">
        <f t="shared" si="311"/>
        <v>0</v>
      </c>
      <c r="FU48" s="12">
        <v>11.112</v>
      </c>
      <c r="FV48" s="12">
        <f>FU48/8</f>
        <v>1.389</v>
      </c>
      <c r="FW48" s="12">
        <v>35.19</v>
      </c>
      <c r="FX48" s="12">
        <f>FW48/1.5</f>
        <v>23.459999999999997</v>
      </c>
      <c r="FY48" s="12">
        <v>41.464500000000001</v>
      </c>
      <c r="FZ48" s="14">
        <f>FY48/17.5</f>
        <v>2.3694000000000002</v>
      </c>
      <c r="GC48" s="11" t="s">
        <v>16</v>
      </c>
      <c r="GD48" s="12">
        <v>0.35499999999999998</v>
      </c>
      <c r="GE48" s="12">
        <f>GD48/4.5</f>
        <v>7.8888888888888883E-2</v>
      </c>
      <c r="GF48" s="12"/>
      <c r="GG48" s="12">
        <f t="shared" si="242"/>
        <v>0</v>
      </c>
      <c r="GH48" s="12"/>
      <c r="GI48" s="12">
        <f t="shared" si="312"/>
        <v>0</v>
      </c>
      <c r="GJ48" s="12"/>
      <c r="GK48" s="12">
        <f>GJ48/8</f>
        <v>0</v>
      </c>
      <c r="GL48" s="12"/>
      <c r="GM48" s="12">
        <f>GL48/1.5</f>
        <v>0</v>
      </c>
      <c r="GN48" s="12"/>
      <c r="GO48" s="14">
        <f>GN48/17.5</f>
        <v>0</v>
      </c>
      <c r="GR48" s="11" t="s">
        <v>16</v>
      </c>
      <c r="GS48" s="12">
        <f t="shared" si="202"/>
        <v>31.520999999999997</v>
      </c>
      <c r="GT48" s="12">
        <f>GS48/4.5</f>
        <v>7.0046666666666662</v>
      </c>
      <c r="GU48" s="12">
        <f t="shared" si="203"/>
        <v>29.277000000000001</v>
      </c>
      <c r="GV48" s="12">
        <f t="shared" si="243"/>
        <v>1.4638500000000001</v>
      </c>
      <c r="GW48" s="12">
        <f t="shared" si="293"/>
        <v>28.951000000000001</v>
      </c>
      <c r="GX48" s="12">
        <f t="shared" si="313"/>
        <v>0.9650333333333333</v>
      </c>
      <c r="GY48" s="12">
        <f t="shared" si="204"/>
        <v>49.506999999999998</v>
      </c>
      <c r="GZ48" s="12">
        <f>GY48/8</f>
        <v>6.1883749999999997</v>
      </c>
      <c r="HA48" s="12">
        <f t="shared" si="205"/>
        <v>91.10499999999999</v>
      </c>
      <c r="HB48" s="12">
        <f>HA48/1.5</f>
        <v>60.736666666666657</v>
      </c>
      <c r="HC48" s="12">
        <f t="shared" si="206"/>
        <v>41.704500000000003</v>
      </c>
      <c r="HD48" s="14">
        <f>HC48/17.5</f>
        <v>2.383114285714286</v>
      </c>
      <c r="HH48" s="11" t="s">
        <v>16</v>
      </c>
      <c r="HI48" s="12">
        <f t="shared" si="244"/>
        <v>31.520999999999997</v>
      </c>
      <c r="HJ48" s="12">
        <f>HI48/4.5</f>
        <v>7.0046666666666662</v>
      </c>
      <c r="HK48" s="12">
        <f t="shared" si="207"/>
        <v>83.661000000000001</v>
      </c>
      <c r="HL48" s="12">
        <f t="shared" si="245"/>
        <v>4.1830499999999997</v>
      </c>
      <c r="HM48" s="12">
        <f t="shared" si="294"/>
        <v>98.218999999999994</v>
      </c>
      <c r="HN48" s="12">
        <f t="shared" si="314"/>
        <v>3.2739666666666665</v>
      </c>
      <c r="HO48" s="12">
        <f t="shared" si="208"/>
        <v>164.63299999999998</v>
      </c>
      <c r="HP48" s="12">
        <f>HO48/8</f>
        <v>20.579124999999998</v>
      </c>
      <c r="HQ48" s="12">
        <f t="shared" si="209"/>
        <v>155.44399999999999</v>
      </c>
      <c r="HR48" s="12">
        <f>HQ48/1.5</f>
        <v>103.62933333333332</v>
      </c>
      <c r="HS48" s="12">
        <f t="shared" si="210"/>
        <v>54.086500000000001</v>
      </c>
      <c r="HT48" s="14">
        <f>HS48/17.5</f>
        <v>3.0906571428571428</v>
      </c>
      <c r="HW48" s="11" t="s">
        <v>16</v>
      </c>
      <c r="HX48" s="12"/>
      <c r="HY48" s="12">
        <f>HX48/4.5</f>
        <v>0</v>
      </c>
      <c r="HZ48" s="12">
        <v>0.90100000000000002</v>
      </c>
      <c r="IA48" s="12">
        <f t="shared" si="247"/>
        <v>4.505E-2</v>
      </c>
      <c r="IB48" s="12">
        <v>0.90100000000000002</v>
      </c>
      <c r="IC48" s="12">
        <f t="shared" si="315"/>
        <v>3.0033333333333335E-2</v>
      </c>
      <c r="ID48" s="12">
        <v>7.46</v>
      </c>
      <c r="IE48" s="12">
        <f>ID48/8</f>
        <v>0.9325</v>
      </c>
      <c r="IF48" s="12"/>
      <c r="IG48" s="12">
        <f>IF48/1.5</f>
        <v>0</v>
      </c>
      <c r="IH48" s="12"/>
      <c r="II48" s="14">
        <f>IH48/17.5</f>
        <v>0</v>
      </c>
      <c r="IM48" s="11" t="s">
        <v>16</v>
      </c>
      <c r="IN48" s="12"/>
      <c r="IO48" s="12">
        <f>IN48/4.5</f>
        <v>0</v>
      </c>
      <c r="IP48" s="12"/>
      <c r="IQ48" s="12">
        <f t="shared" si="248"/>
        <v>0</v>
      </c>
      <c r="IR48" s="12"/>
      <c r="IS48" s="12">
        <f t="shared" si="316"/>
        <v>0</v>
      </c>
      <c r="IT48" s="12"/>
      <c r="IU48" s="12">
        <f>IT48/8</f>
        <v>0</v>
      </c>
      <c r="IV48" s="12"/>
      <c r="IW48" s="12">
        <f>IV48/1.5</f>
        <v>0</v>
      </c>
      <c r="IX48" s="12"/>
      <c r="IY48" s="14">
        <f>IX48/17.5</f>
        <v>0</v>
      </c>
      <c r="JC48" s="11" t="s">
        <v>16</v>
      </c>
      <c r="JD48" s="12"/>
      <c r="JE48" s="12">
        <f>JD48/4.5</f>
        <v>0</v>
      </c>
      <c r="JF48" s="12">
        <v>31.3215</v>
      </c>
      <c r="JG48" s="12">
        <f t="shared" si="249"/>
        <v>1.5660750000000001</v>
      </c>
      <c r="JH48" s="12">
        <v>31.3215</v>
      </c>
      <c r="JI48" s="12">
        <f t="shared" si="317"/>
        <v>1.0440499999999999</v>
      </c>
      <c r="JJ48" s="12"/>
      <c r="JK48" s="12">
        <f>JJ48/8</f>
        <v>0</v>
      </c>
      <c r="JL48" s="12"/>
      <c r="JM48" s="12">
        <f>JL48/1.5</f>
        <v>0</v>
      </c>
      <c r="JN48" s="12"/>
      <c r="JO48" s="14">
        <f>JN48/17.5</f>
        <v>0</v>
      </c>
      <c r="JS48" s="11" t="s">
        <v>16</v>
      </c>
      <c r="JT48" s="12"/>
      <c r="JU48" s="12">
        <f>JT48/4.5</f>
        <v>0</v>
      </c>
      <c r="JV48" s="12"/>
      <c r="JW48" s="12">
        <f t="shared" si="250"/>
        <v>0</v>
      </c>
      <c r="JX48" s="12"/>
      <c r="JY48" s="12">
        <f t="shared" si="318"/>
        <v>0</v>
      </c>
      <c r="JZ48" s="12">
        <v>18.050999999999998</v>
      </c>
      <c r="KA48" s="12">
        <f>JZ48/8</f>
        <v>2.2563749999999998</v>
      </c>
      <c r="KB48" s="12">
        <v>41.582000000000001</v>
      </c>
      <c r="KC48" s="12">
        <f>KB48/1.5</f>
        <v>27.721333333333334</v>
      </c>
      <c r="KD48" s="12">
        <v>51.576999999999998</v>
      </c>
      <c r="KE48" s="14">
        <f>KD48/17.5</f>
        <v>2.9472571428571426</v>
      </c>
      <c r="KH48" s="11" t="s">
        <v>16</v>
      </c>
      <c r="KI48" s="12"/>
      <c r="KJ48" s="12">
        <f>KI48/4.5</f>
        <v>0</v>
      </c>
      <c r="KK48" s="12">
        <v>10.31</v>
      </c>
      <c r="KL48" s="12">
        <f t="shared" si="251"/>
        <v>0.51550000000000007</v>
      </c>
      <c r="KM48" s="12">
        <v>23.46</v>
      </c>
      <c r="KN48" s="12">
        <f t="shared" si="319"/>
        <v>0.78200000000000003</v>
      </c>
      <c r="KO48" s="12">
        <v>23.12</v>
      </c>
      <c r="KP48" s="12">
        <f>KO48/8</f>
        <v>2.89</v>
      </c>
      <c r="KQ48" s="12">
        <v>32.011000000000003</v>
      </c>
      <c r="KR48" s="12">
        <f>KQ48/1.5</f>
        <v>21.340666666666667</v>
      </c>
      <c r="KS48" s="12">
        <v>1.423</v>
      </c>
      <c r="KT48" s="14">
        <f>KS48/17.5</f>
        <v>8.1314285714285714E-2</v>
      </c>
      <c r="KW48" s="11" t="s">
        <v>16</v>
      </c>
      <c r="KX48" s="12">
        <f t="shared" si="211"/>
        <v>0</v>
      </c>
      <c r="KY48" s="12">
        <f>KX48/4.5</f>
        <v>0</v>
      </c>
      <c r="KZ48" s="12">
        <f t="shared" si="212"/>
        <v>42.532500000000006</v>
      </c>
      <c r="LA48" s="12">
        <f t="shared" ref="LA48:LA49" si="331">KZ48/20</f>
        <v>2.1266250000000002</v>
      </c>
      <c r="LB48" s="12">
        <f t="shared" si="296"/>
        <v>55.682500000000005</v>
      </c>
      <c r="LC48" s="12">
        <f t="shared" si="320"/>
        <v>1.8560833333333335</v>
      </c>
      <c r="LD48" s="12">
        <f t="shared" si="213"/>
        <v>48.631</v>
      </c>
      <c r="LE48" s="12">
        <f>LD48/8</f>
        <v>6.078875</v>
      </c>
      <c r="LF48" s="12">
        <f t="shared" si="214"/>
        <v>73.593000000000004</v>
      </c>
      <c r="LG48" s="12">
        <f>LF48/1.5</f>
        <v>49.062000000000005</v>
      </c>
      <c r="LH48" s="12">
        <f t="shared" si="215"/>
        <v>53</v>
      </c>
      <c r="LI48" s="14">
        <f>LH48/17.5</f>
        <v>3.0285714285714285</v>
      </c>
      <c r="LM48" s="11" t="s">
        <v>16</v>
      </c>
      <c r="LN48" s="12">
        <f t="shared" si="216"/>
        <v>31.520999999999997</v>
      </c>
      <c r="LO48" s="12">
        <f>LN48/4.5</f>
        <v>7.0046666666666662</v>
      </c>
      <c r="LP48" s="12">
        <f>KZ48+HK48</f>
        <v>126.1935</v>
      </c>
      <c r="LQ48" s="12">
        <f t="shared" si="253"/>
        <v>6.3096750000000004</v>
      </c>
      <c r="LR48" s="12">
        <f t="shared" si="297"/>
        <v>154.90677500000001</v>
      </c>
      <c r="LS48" s="12">
        <f t="shared" si="321"/>
        <v>5.1635591666666674</v>
      </c>
      <c r="LT48" s="12">
        <f t="shared" si="218"/>
        <v>213.26399999999998</v>
      </c>
      <c r="LU48" s="12">
        <f>LT48/8</f>
        <v>26.657999999999998</v>
      </c>
      <c r="LV48" s="12">
        <f>LF48+HQ48</f>
        <v>229.03699999999998</v>
      </c>
      <c r="LW48" s="12">
        <f>LV48/1.5</f>
        <v>152.69133333333332</v>
      </c>
      <c r="LX48" s="12">
        <f t="shared" si="220"/>
        <v>107.0865</v>
      </c>
      <c r="LY48" s="14">
        <f>LX48/17.5</f>
        <v>6.1192285714285717</v>
      </c>
      <c r="MB48" s="11" t="s">
        <v>16</v>
      </c>
      <c r="MC48" s="12"/>
      <c r="MD48" s="12">
        <f>MC48/4.5</f>
        <v>0</v>
      </c>
      <c r="ME48" s="12"/>
      <c r="MF48" s="12">
        <f t="shared" si="254"/>
        <v>0</v>
      </c>
      <c r="MG48" s="12"/>
      <c r="MH48" s="12">
        <f t="shared" si="323"/>
        <v>0</v>
      </c>
      <c r="MI48" s="12"/>
      <c r="MJ48" s="12">
        <f>MI48/8</f>
        <v>0</v>
      </c>
      <c r="MK48" s="12">
        <v>37.185000000000002</v>
      </c>
      <c r="ML48" s="12">
        <f>MK48/1.5</f>
        <v>24.790000000000003</v>
      </c>
      <c r="MM48" s="12">
        <v>7.1909999999999998</v>
      </c>
      <c r="MN48" s="14">
        <f>MM48/17.5</f>
        <v>0.41091428571428573</v>
      </c>
      <c r="MR48" s="11" t="s">
        <v>16</v>
      </c>
      <c r="MS48" s="12"/>
      <c r="MT48" s="12">
        <f>MS48/4.5</f>
        <v>0</v>
      </c>
      <c r="MU48" s="12"/>
      <c r="MV48" s="12">
        <f t="shared" si="255"/>
        <v>0</v>
      </c>
      <c r="MW48" s="12"/>
      <c r="MX48" s="12">
        <f t="shared" si="324"/>
        <v>0</v>
      </c>
      <c r="MY48" s="12"/>
      <c r="MZ48" s="12">
        <f>MY48/8</f>
        <v>0</v>
      </c>
      <c r="NA48" s="12"/>
      <c r="NB48" s="12">
        <f>NA48/1.5</f>
        <v>0</v>
      </c>
      <c r="NC48" s="12"/>
      <c r="ND48" s="14">
        <f>NC48/17.5</f>
        <v>0</v>
      </c>
      <c r="NH48" s="11" t="s">
        <v>16</v>
      </c>
      <c r="NI48" s="12"/>
      <c r="NJ48" s="12">
        <f>NI48/4.5</f>
        <v>0</v>
      </c>
      <c r="NK48" s="12"/>
      <c r="NL48" s="12">
        <f t="shared" si="256"/>
        <v>0</v>
      </c>
      <c r="NM48" s="12"/>
      <c r="NN48" s="12">
        <f t="shared" si="325"/>
        <v>0</v>
      </c>
      <c r="NO48" s="12">
        <v>6.2140000000000004</v>
      </c>
      <c r="NP48" s="12">
        <f>NO48/8</f>
        <v>0.77675000000000005</v>
      </c>
      <c r="NQ48" s="12"/>
      <c r="NR48" s="12">
        <f>NQ48/1.5</f>
        <v>0</v>
      </c>
      <c r="NS48" s="12"/>
      <c r="NT48" s="14">
        <f>NS48/17.5</f>
        <v>0</v>
      </c>
      <c r="NX48" s="11" t="s">
        <v>16</v>
      </c>
      <c r="NY48" s="12"/>
      <c r="NZ48" s="12">
        <f>NY48/4.5</f>
        <v>0</v>
      </c>
      <c r="OA48" s="12"/>
      <c r="OB48" s="12">
        <f t="shared" si="257"/>
        <v>0</v>
      </c>
      <c r="OC48" s="12"/>
      <c r="OD48" s="12">
        <f t="shared" si="326"/>
        <v>0</v>
      </c>
      <c r="OE48" s="12"/>
      <c r="OF48" s="12">
        <f>OE48/8</f>
        <v>0</v>
      </c>
      <c r="OG48" s="12"/>
      <c r="OH48" s="12">
        <f>OG48/1.5</f>
        <v>0</v>
      </c>
      <c r="OI48" s="12"/>
      <c r="OJ48" s="14">
        <f>OI48/17.5</f>
        <v>0</v>
      </c>
      <c r="OM48" s="11" t="s">
        <v>16</v>
      </c>
      <c r="ON48" s="12"/>
      <c r="OO48" s="12">
        <f>ON48/4.5</f>
        <v>0</v>
      </c>
      <c r="OP48" s="12"/>
      <c r="OQ48" s="12">
        <f t="shared" si="258"/>
        <v>0</v>
      </c>
      <c r="OR48" s="12"/>
      <c r="OS48" s="12">
        <f t="shared" si="327"/>
        <v>0</v>
      </c>
      <c r="OT48" s="12"/>
      <c r="OU48" s="12">
        <f>OT48/8</f>
        <v>0</v>
      </c>
      <c r="OV48" s="12"/>
      <c r="OW48" s="12">
        <f>OV48/1.5</f>
        <v>0</v>
      </c>
      <c r="OX48" s="12"/>
      <c r="OY48" s="14">
        <f>OX48/17.5</f>
        <v>0</v>
      </c>
      <c r="PB48" s="11" t="s">
        <v>16</v>
      </c>
      <c r="PC48" s="12">
        <f t="shared" si="221"/>
        <v>0</v>
      </c>
      <c r="PD48" s="12">
        <f>PC48/4.5</f>
        <v>0</v>
      </c>
      <c r="PE48" s="12">
        <f t="shared" si="222"/>
        <v>0</v>
      </c>
      <c r="PF48" s="12">
        <f t="shared" ref="PF48:PF49" si="332">PE48/20</f>
        <v>0</v>
      </c>
      <c r="PG48" s="12">
        <f t="shared" si="299"/>
        <v>0</v>
      </c>
      <c r="PH48" s="12">
        <f t="shared" si="328"/>
        <v>0</v>
      </c>
      <c r="PI48" s="12">
        <f t="shared" si="223"/>
        <v>6.2140000000000004</v>
      </c>
      <c r="PJ48" s="12">
        <f>PI48/8</f>
        <v>0.77675000000000005</v>
      </c>
      <c r="PK48" s="12">
        <f t="shared" si="224"/>
        <v>37.185000000000002</v>
      </c>
      <c r="PL48" s="12">
        <f>PK48/1.5</f>
        <v>24.790000000000003</v>
      </c>
      <c r="PM48" s="12">
        <f t="shared" si="261"/>
        <v>7.1909999999999998</v>
      </c>
      <c r="PN48" s="14">
        <f>PM48/17.5</f>
        <v>0.41091428571428573</v>
      </c>
      <c r="PR48" s="11" t="s">
        <v>16</v>
      </c>
      <c r="PS48" s="12">
        <f t="shared" si="226"/>
        <v>31.520999999999997</v>
      </c>
      <c r="PT48" s="12">
        <f>PS48/4.5</f>
        <v>7.0046666666666662</v>
      </c>
      <c r="PU48" s="12">
        <f>PE48+LP48</f>
        <v>126.1935</v>
      </c>
      <c r="PV48" s="12">
        <f t="shared" si="260"/>
        <v>6.3096750000000004</v>
      </c>
      <c r="PW48" s="12">
        <f t="shared" si="300"/>
        <v>162.36677500000002</v>
      </c>
      <c r="PX48" s="12">
        <f t="shared" si="329"/>
        <v>5.4122258333333342</v>
      </c>
      <c r="PY48" s="12">
        <f t="shared" si="228"/>
        <v>219.47799999999998</v>
      </c>
      <c r="PZ48" s="12">
        <f>PY48/8</f>
        <v>27.434749999999998</v>
      </c>
      <c r="QA48" s="12">
        <f>PK48+LV48</f>
        <v>266.22199999999998</v>
      </c>
      <c r="QB48" s="12">
        <f>QA48/1.5</f>
        <v>177.48133333333331</v>
      </c>
      <c r="QC48" s="12">
        <f t="shared" si="230"/>
        <v>114.2775</v>
      </c>
      <c r="QD48" s="14">
        <f>QC48/17.5</f>
        <v>6.5301428571428577</v>
      </c>
    </row>
    <row r="49" spans="15:447" x14ac:dyDescent="0.25">
      <c r="O49" s="11" t="s">
        <v>17</v>
      </c>
      <c r="P49" s="12"/>
      <c r="Q49" s="12">
        <f>P49/4.5</f>
        <v>0</v>
      </c>
      <c r="R49" s="12"/>
      <c r="S49" s="12">
        <f t="shared" si="231"/>
        <v>0</v>
      </c>
      <c r="T49" s="12"/>
      <c r="U49" s="12">
        <f t="shared" si="301"/>
        <v>0</v>
      </c>
      <c r="V49" s="12"/>
      <c r="W49" s="12">
        <f>V49/7</f>
        <v>0</v>
      </c>
      <c r="X49" s="12"/>
      <c r="Y49" s="12">
        <f>X49/1.5</f>
        <v>0</v>
      </c>
      <c r="Z49" s="12"/>
      <c r="AA49" s="14">
        <f>Z49/17.5</f>
        <v>0</v>
      </c>
      <c r="AF49" s="11" t="s">
        <v>17</v>
      </c>
      <c r="AG49" s="12"/>
      <c r="AH49" s="12">
        <f>AG49/4.5</f>
        <v>0</v>
      </c>
      <c r="AI49" s="12"/>
      <c r="AJ49" s="12">
        <f t="shared" si="232"/>
        <v>0</v>
      </c>
      <c r="AK49" s="12"/>
      <c r="AL49" s="12">
        <f t="shared" si="302"/>
        <v>0</v>
      </c>
      <c r="AM49" s="12"/>
      <c r="AN49" s="12">
        <f>AM49/7</f>
        <v>0</v>
      </c>
      <c r="AO49" s="12"/>
      <c r="AP49" s="12">
        <f>AO49/1.5</f>
        <v>0</v>
      </c>
      <c r="AQ49" s="12"/>
      <c r="AR49" s="14">
        <f>AQ49/17.5</f>
        <v>0</v>
      </c>
      <c r="AV49" s="11" t="s">
        <v>17</v>
      </c>
      <c r="AW49" s="12"/>
      <c r="AX49" s="12">
        <f>AW49/4.5</f>
        <v>0</v>
      </c>
      <c r="AY49" s="12">
        <v>1.7450000000000001</v>
      </c>
      <c r="AZ49" s="12">
        <f t="shared" si="233"/>
        <v>8.7250000000000008E-2</v>
      </c>
      <c r="BA49" s="12">
        <v>12.382</v>
      </c>
      <c r="BB49" s="12">
        <f t="shared" si="303"/>
        <v>0.41273333333333334</v>
      </c>
      <c r="BC49" s="12"/>
      <c r="BD49" s="12">
        <f>BC49/7</f>
        <v>0</v>
      </c>
      <c r="BE49" s="12"/>
      <c r="BF49" s="12">
        <f>BE49/1.5</f>
        <v>0</v>
      </c>
      <c r="BG49" s="12"/>
      <c r="BH49" s="14">
        <f>BG49/17.5</f>
        <v>0</v>
      </c>
      <c r="BL49" s="11" t="s">
        <v>17</v>
      </c>
      <c r="BM49" s="12"/>
      <c r="BN49" s="12">
        <f>BM49/4.5</f>
        <v>0</v>
      </c>
      <c r="BO49" s="12"/>
      <c r="BP49" s="12">
        <f t="shared" si="234"/>
        <v>0</v>
      </c>
      <c r="BQ49" s="12"/>
      <c r="BR49" s="12">
        <f t="shared" si="304"/>
        <v>0</v>
      </c>
      <c r="BS49" s="12"/>
      <c r="BT49" s="12">
        <f>BS49/7</f>
        <v>0</v>
      </c>
      <c r="BU49" s="12"/>
      <c r="BV49" s="12">
        <f>BU49/1.5</f>
        <v>0</v>
      </c>
      <c r="BW49" s="12"/>
      <c r="BX49" s="14">
        <f>BW49/17.5</f>
        <v>0</v>
      </c>
      <c r="CB49" s="11" t="s">
        <v>17</v>
      </c>
      <c r="CC49" s="12"/>
      <c r="CD49" s="12">
        <f>CC49/4.5</f>
        <v>0</v>
      </c>
      <c r="CE49" s="12"/>
      <c r="CF49" s="12">
        <f t="shared" si="235"/>
        <v>0</v>
      </c>
      <c r="CG49" s="12"/>
      <c r="CH49" s="12">
        <f t="shared" si="305"/>
        <v>0</v>
      </c>
      <c r="CI49" s="12"/>
      <c r="CJ49" s="12">
        <f>CI49/7</f>
        <v>0</v>
      </c>
      <c r="CK49" s="12"/>
      <c r="CL49" s="12">
        <f>CK49/1.5</f>
        <v>0</v>
      </c>
      <c r="CM49" s="12"/>
      <c r="CN49" s="14">
        <f>CM49/17.5</f>
        <v>0</v>
      </c>
      <c r="CQ49" s="11" t="s">
        <v>17</v>
      </c>
      <c r="CR49" s="12"/>
      <c r="CS49" s="12">
        <f>CR49/4.5</f>
        <v>0</v>
      </c>
      <c r="CT49" s="12"/>
      <c r="CU49" s="12">
        <f t="shared" si="236"/>
        <v>0</v>
      </c>
      <c r="CV49" s="12"/>
      <c r="CW49" s="12">
        <f t="shared" si="306"/>
        <v>0</v>
      </c>
      <c r="CX49" s="12"/>
      <c r="CY49" s="12">
        <f>CX49/7</f>
        <v>0</v>
      </c>
      <c r="CZ49" s="12"/>
      <c r="DA49" s="12">
        <f>CZ49/1.5</f>
        <v>0</v>
      </c>
      <c r="DB49" s="12"/>
      <c r="DC49" s="14">
        <f>DB49/17.5</f>
        <v>0</v>
      </c>
      <c r="DF49" s="11" t="s">
        <v>17</v>
      </c>
      <c r="DG49" s="12">
        <f t="shared" si="197"/>
        <v>0</v>
      </c>
      <c r="DH49" s="12">
        <f>DG49/4.5</f>
        <v>0</v>
      </c>
      <c r="DI49" s="12">
        <f t="shared" si="198"/>
        <v>1.7450000000000001</v>
      </c>
      <c r="DJ49" s="12">
        <f t="shared" si="237"/>
        <v>8.7250000000000008E-2</v>
      </c>
      <c r="DK49" s="12">
        <f t="shared" si="292"/>
        <v>12.382</v>
      </c>
      <c r="DL49" s="12">
        <f t="shared" si="307"/>
        <v>0.41273333333333334</v>
      </c>
      <c r="DM49" s="12">
        <f t="shared" si="199"/>
        <v>0</v>
      </c>
      <c r="DN49" s="12">
        <f>DM49/7</f>
        <v>0</v>
      </c>
      <c r="DO49" s="12">
        <f t="shared" si="200"/>
        <v>0</v>
      </c>
      <c r="DP49" s="12">
        <f>DO49/1.5</f>
        <v>0</v>
      </c>
      <c r="DQ49" s="12">
        <f t="shared" si="201"/>
        <v>0</v>
      </c>
      <c r="DR49" s="14">
        <f>DQ49/17.5</f>
        <v>0</v>
      </c>
      <c r="DU49" s="11" t="s">
        <v>17</v>
      </c>
      <c r="DV49" s="12"/>
      <c r="DW49" s="12">
        <f>DV49/4.5</f>
        <v>0</v>
      </c>
      <c r="DX49" s="12">
        <v>15.491</v>
      </c>
      <c r="DY49" s="12">
        <f t="shared" si="238"/>
        <v>0.77454999999999996</v>
      </c>
      <c r="DZ49" s="12">
        <v>15.491</v>
      </c>
      <c r="EA49" s="12">
        <f t="shared" si="308"/>
        <v>0.51636666666666664</v>
      </c>
      <c r="EB49" s="12"/>
      <c r="EC49" s="12">
        <f>EB49/7</f>
        <v>0</v>
      </c>
      <c r="ED49" s="12"/>
      <c r="EE49" s="12">
        <f>ED49/1.5</f>
        <v>0</v>
      </c>
      <c r="EF49" s="12">
        <v>10.33</v>
      </c>
      <c r="EG49" s="14">
        <f>EF49/17.5</f>
        <v>0.5902857142857143</v>
      </c>
      <c r="EJ49" s="11" t="s">
        <v>17</v>
      </c>
      <c r="EK49" s="12"/>
      <c r="EL49" s="12">
        <f>EK49/4.5</f>
        <v>0</v>
      </c>
      <c r="EM49" s="12"/>
      <c r="EN49" s="12">
        <f t="shared" si="239"/>
        <v>0</v>
      </c>
      <c r="EO49" s="12"/>
      <c r="EP49" s="12">
        <f t="shared" si="309"/>
        <v>0</v>
      </c>
      <c r="EQ49" s="12"/>
      <c r="ER49" s="12">
        <f>EQ49/7</f>
        <v>0</v>
      </c>
      <c r="ES49" s="12">
        <v>21.462</v>
      </c>
      <c r="ET49" s="12">
        <f>ES49/1.5</f>
        <v>14.308</v>
      </c>
      <c r="EU49" s="12">
        <v>23.361999999999998</v>
      </c>
      <c r="EV49" s="14">
        <f>EU49/17.5</f>
        <v>1.3349714285714285</v>
      </c>
      <c r="EY49" s="11" t="s">
        <v>17</v>
      </c>
      <c r="EZ49" s="12"/>
      <c r="FA49" s="12">
        <f>EZ49/4.5</f>
        <v>0</v>
      </c>
      <c r="FB49" s="12"/>
      <c r="FC49" s="12">
        <f t="shared" si="240"/>
        <v>0</v>
      </c>
      <c r="FD49" s="12"/>
      <c r="FE49" s="12">
        <f t="shared" si="310"/>
        <v>0</v>
      </c>
      <c r="FF49" s="12"/>
      <c r="FG49" s="12">
        <f>FF49/7</f>
        <v>0</v>
      </c>
      <c r="FH49" s="12">
        <v>8.6630000000000003</v>
      </c>
      <c r="FI49" s="12">
        <f>FH49/1.5</f>
        <v>5.7753333333333332</v>
      </c>
      <c r="FJ49" s="12"/>
      <c r="FK49" s="14">
        <f>FJ49/17.5</f>
        <v>0</v>
      </c>
      <c r="FN49" s="11" t="s">
        <v>17</v>
      </c>
      <c r="FO49" s="12"/>
      <c r="FP49" s="12">
        <f>FO49/4.5</f>
        <v>0</v>
      </c>
      <c r="FQ49" s="12"/>
      <c r="FR49" s="12">
        <f t="shared" si="241"/>
        <v>0</v>
      </c>
      <c r="FS49" s="12"/>
      <c r="FT49" s="12">
        <f t="shared" si="311"/>
        <v>0</v>
      </c>
      <c r="FU49" s="12"/>
      <c r="FV49" s="12">
        <f>FU49/7</f>
        <v>0</v>
      </c>
      <c r="FW49" s="12">
        <v>0.873</v>
      </c>
      <c r="FX49" s="12">
        <f>FW49/1.5</f>
        <v>0.58199999999999996</v>
      </c>
      <c r="FY49" s="12"/>
      <c r="FZ49" s="14">
        <f>FY49/17.5</f>
        <v>0</v>
      </c>
      <c r="GC49" s="11" t="s">
        <v>17</v>
      </c>
      <c r="GD49" s="12"/>
      <c r="GE49" s="12">
        <f>GD49/4.5</f>
        <v>0</v>
      </c>
      <c r="GF49" s="12"/>
      <c r="GG49" s="12">
        <f t="shared" si="242"/>
        <v>0</v>
      </c>
      <c r="GH49" s="12"/>
      <c r="GI49" s="12">
        <f t="shared" si="312"/>
        <v>0</v>
      </c>
      <c r="GJ49" s="12"/>
      <c r="GK49" s="12">
        <f>GJ49/7</f>
        <v>0</v>
      </c>
      <c r="GL49" s="12"/>
      <c r="GM49" s="12">
        <f>GL49/1.5</f>
        <v>0</v>
      </c>
      <c r="GN49" s="12"/>
      <c r="GO49" s="14">
        <f>GN49/17.5</f>
        <v>0</v>
      </c>
      <c r="GR49" s="11" t="s">
        <v>17</v>
      </c>
      <c r="GS49" s="12">
        <f t="shared" si="202"/>
        <v>0</v>
      </c>
      <c r="GT49" s="12">
        <f>GS49/4.5</f>
        <v>0</v>
      </c>
      <c r="GU49" s="12">
        <f t="shared" si="203"/>
        <v>15.491</v>
      </c>
      <c r="GV49" s="12">
        <f t="shared" si="243"/>
        <v>0.77454999999999996</v>
      </c>
      <c r="GW49" s="12">
        <f t="shared" si="293"/>
        <v>15.491</v>
      </c>
      <c r="GX49" s="12">
        <f t="shared" si="313"/>
        <v>0.51636666666666664</v>
      </c>
      <c r="GY49" s="12">
        <f t="shared" si="204"/>
        <v>0</v>
      </c>
      <c r="GZ49" s="12">
        <f>GY49/7</f>
        <v>0</v>
      </c>
      <c r="HA49" s="12">
        <f t="shared" si="205"/>
        <v>30.997999999999998</v>
      </c>
      <c r="HB49" s="12">
        <f>HA49/1.5</f>
        <v>20.665333333333333</v>
      </c>
      <c r="HC49" s="12">
        <f t="shared" si="206"/>
        <v>27.237333333333332</v>
      </c>
      <c r="HD49" s="14">
        <f>HC49/17.5</f>
        <v>1.5564190476190476</v>
      </c>
      <c r="HH49" s="11" t="s">
        <v>17</v>
      </c>
      <c r="HI49" s="12">
        <f t="shared" si="244"/>
        <v>0</v>
      </c>
      <c r="HJ49" s="12">
        <f>HI49/4.5</f>
        <v>0</v>
      </c>
      <c r="HK49" s="12">
        <f t="shared" si="207"/>
        <v>17.236000000000001</v>
      </c>
      <c r="HL49" s="12">
        <f t="shared" si="245"/>
        <v>0.86180000000000001</v>
      </c>
      <c r="HM49" s="12">
        <f t="shared" si="294"/>
        <v>27.872999999999998</v>
      </c>
      <c r="HN49" s="12">
        <f t="shared" si="314"/>
        <v>0.92909999999999993</v>
      </c>
      <c r="HO49" s="12">
        <f t="shared" si="208"/>
        <v>0</v>
      </c>
      <c r="HP49" s="12">
        <f>HO49/7</f>
        <v>0</v>
      </c>
      <c r="HQ49" s="12">
        <f t="shared" si="209"/>
        <v>30.997999999999998</v>
      </c>
      <c r="HR49" s="12">
        <f>HQ49/1.5</f>
        <v>20.665333333333333</v>
      </c>
      <c r="HS49" s="12">
        <f t="shared" si="210"/>
        <v>27.237333333333332</v>
      </c>
      <c r="HT49" s="14">
        <f>HS49/17.5</f>
        <v>1.5564190476190476</v>
      </c>
      <c r="HW49" s="11" t="s">
        <v>17</v>
      </c>
      <c r="HX49" s="12"/>
      <c r="HY49" s="12">
        <f>HX49/4.5</f>
        <v>0</v>
      </c>
      <c r="HZ49" s="12">
        <v>0.66600000000000004</v>
      </c>
      <c r="IA49" s="12">
        <f t="shared" si="247"/>
        <v>3.3300000000000003E-2</v>
      </c>
      <c r="IB49" s="12">
        <v>0.66600000000000004</v>
      </c>
      <c r="IC49" s="12">
        <f t="shared" si="315"/>
        <v>2.2200000000000001E-2</v>
      </c>
      <c r="ID49" s="12"/>
      <c r="IE49" s="12">
        <f>ID49/7</f>
        <v>0</v>
      </c>
      <c r="IF49" s="12">
        <v>25.96</v>
      </c>
      <c r="IG49" s="12">
        <f>IF49/1.5</f>
        <v>17.306666666666668</v>
      </c>
      <c r="IH49" s="12">
        <v>25.96</v>
      </c>
      <c r="II49" s="14">
        <f>IH49/17.5</f>
        <v>1.4834285714285715</v>
      </c>
      <c r="IM49" s="11" t="s">
        <v>17</v>
      </c>
      <c r="IN49" s="12"/>
      <c r="IO49" s="12">
        <f>IN49/4.5</f>
        <v>0</v>
      </c>
      <c r="IP49" s="12"/>
      <c r="IQ49" s="12">
        <f t="shared" si="248"/>
        <v>0</v>
      </c>
      <c r="IR49" s="12"/>
      <c r="IS49" s="12">
        <f t="shared" si="316"/>
        <v>0</v>
      </c>
      <c r="IT49" s="12"/>
      <c r="IU49" s="12">
        <f>IT49/7</f>
        <v>0</v>
      </c>
      <c r="IV49" s="12"/>
      <c r="IW49" s="12">
        <f>IV49/1.5</f>
        <v>0</v>
      </c>
      <c r="IX49" s="12"/>
      <c r="IY49" s="14">
        <f>IX49/17.5</f>
        <v>0</v>
      </c>
      <c r="JC49" s="11" t="s">
        <v>17</v>
      </c>
      <c r="JD49" s="12"/>
      <c r="JE49" s="12">
        <f>JD49/4.5</f>
        <v>0</v>
      </c>
      <c r="JF49" s="12"/>
      <c r="JG49" s="12">
        <f t="shared" si="249"/>
        <v>0</v>
      </c>
      <c r="JH49" s="12"/>
      <c r="JI49" s="12">
        <f t="shared" si="317"/>
        <v>0</v>
      </c>
      <c r="JJ49" s="12"/>
      <c r="JK49" s="12">
        <f>JJ49/7</f>
        <v>0</v>
      </c>
      <c r="JL49" s="12">
        <v>20.574999999999999</v>
      </c>
      <c r="JM49" s="12">
        <f>JL49/1.5</f>
        <v>13.716666666666667</v>
      </c>
      <c r="JN49" s="12">
        <v>20.574999999999999</v>
      </c>
      <c r="JO49" s="14">
        <f>JN49/17.5</f>
        <v>1.1757142857142857</v>
      </c>
      <c r="JS49" s="11" t="s">
        <v>17</v>
      </c>
      <c r="JT49" s="12"/>
      <c r="JU49" s="12">
        <f>JT49/4.5</f>
        <v>0</v>
      </c>
      <c r="JV49" s="12"/>
      <c r="JW49" s="12">
        <f t="shared" si="250"/>
        <v>0</v>
      </c>
      <c r="JX49" s="12"/>
      <c r="JY49" s="12">
        <f t="shared" si="318"/>
        <v>0</v>
      </c>
      <c r="JZ49" s="12"/>
      <c r="KA49" s="12">
        <f>JZ49/7</f>
        <v>0</v>
      </c>
      <c r="KB49" s="12"/>
      <c r="KC49" s="12">
        <f>KB49/1.5</f>
        <v>0</v>
      </c>
      <c r="KD49" s="12"/>
      <c r="KE49" s="14">
        <f>KD49/17.5</f>
        <v>0</v>
      </c>
      <c r="KH49" s="11" t="s">
        <v>17</v>
      </c>
      <c r="KI49" s="12"/>
      <c r="KJ49" s="12">
        <f>KI49/4.5</f>
        <v>0</v>
      </c>
      <c r="KK49" s="12">
        <v>19.3355</v>
      </c>
      <c r="KL49" s="12">
        <f t="shared" si="251"/>
        <v>0.96677499999999994</v>
      </c>
      <c r="KM49" s="12">
        <v>19.3355</v>
      </c>
      <c r="KN49" s="12">
        <f t="shared" si="319"/>
        <v>0.64451666666666663</v>
      </c>
      <c r="KO49" s="12">
        <v>28.623000000000001</v>
      </c>
      <c r="KP49" s="12">
        <f>KO49/7</f>
        <v>4.0890000000000004</v>
      </c>
      <c r="KQ49" s="12">
        <v>28.623000000000001</v>
      </c>
      <c r="KR49" s="12">
        <f>KQ49/1.5</f>
        <v>19.082000000000001</v>
      </c>
      <c r="KS49" s="12">
        <v>8.8569999999999993</v>
      </c>
      <c r="KT49" s="14">
        <f>KS49/17.5</f>
        <v>0.50611428571428563</v>
      </c>
      <c r="KW49" s="11" t="s">
        <v>17</v>
      </c>
      <c r="KX49" s="12">
        <f t="shared" si="211"/>
        <v>0</v>
      </c>
      <c r="KY49" s="12">
        <f>KX49/4.5</f>
        <v>0</v>
      </c>
      <c r="KZ49" s="12">
        <f t="shared" si="212"/>
        <v>20.0015</v>
      </c>
      <c r="LA49" s="12">
        <f t="shared" si="331"/>
        <v>1.000075</v>
      </c>
      <c r="LB49" s="12">
        <f t="shared" si="296"/>
        <v>20.0015</v>
      </c>
      <c r="LC49" s="12">
        <f t="shared" si="320"/>
        <v>0.66671666666666662</v>
      </c>
      <c r="LD49" s="12">
        <f t="shared" si="213"/>
        <v>28.623000000000001</v>
      </c>
      <c r="LE49" s="12">
        <f>LD49/7</f>
        <v>4.0890000000000004</v>
      </c>
      <c r="LF49" s="12">
        <f t="shared" si="214"/>
        <v>75.158000000000001</v>
      </c>
      <c r="LG49" s="12">
        <f>LF49/1.5</f>
        <v>50.105333333333334</v>
      </c>
      <c r="LH49" s="12">
        <f t="shared" si="215"/>
        <v>55.391999999999996</v>
      </c>
      <c r="LI49" s="14">
        <f>LH49/17.5</f>
        <v>3.1652571428571425</v>
      </c>
      <c r="LM49" s="11" t="s">
        <v>17</v>
      </c>
      <c r="LN49" s="12">
        <f t="shared" si="216"/>
        <v>0</v>
      </c>
      <c r="LO49" s="12">
        <f>LN49/4.5</f>
        <v>0</v>
      </c>
      <c r="LP49" s="12">
        <f>KZ49+HK49</f>
        <v>37.237499999999997</v>
      </c>
      <c r="LQ49" s="12">
        <f t="shared" si="253"/>
        <v>1.8618749999999999</v>
      </c>
      <c r="LR49" s="12">
        <f t="shared" si="297"/>
        <v>48.649049999999995</v>
      </c>
      <c r="LS49" s="12">
        <f t="shared" si="321"/>
        <v>1.6216349999999999</v>
      </c>
      <c r="LT49" s="12">
        <f t="shared" si="218"/>
        <v>28.623000000000001</v>
      </c>
      <c r="LU49" s="12">
        <f>LT49/7</f>
        <v>4.0890000000000004</v>
      </c>
      <c r="LV49" s="12">
        <f t="shared" ref="LV49" si="333">LF49+HQ49</f>
        <v>106.15600000000001</v>
      </c>
      <c r="LW49" s="12">
        <f>LV49/1.5</f>
        <v>70.770666666666671</v>
      </c>
      <c r="LX49" s="12">
        <f t="shared" si="220"/>
        <v>82.629333333333335</v>
      </c>
      <c r="LY49" s="14">
        <f>LX49/17.5</f>
        <v>4.7216761904761908</v>
      </c>
      <c r="MB49" s="11" t="s">
        <v>17</v>
      </c>
      <c r="MC49" s="12"/>
      <c r="MD49" s="12">
        <f>MC49/4.5</f>
        <v>0</v>
      </c>
      <c r="ME49" s="12"/>
      <c r="MF49" s="12">
        <f t="shared" si="254"/>
        <v>0</v>
      </c>
      <c r="MG49" s="12"/>
      <c r="MH49" s="12">
        <f t="shared" si="323"/>
        <v>0</v>
      </c>
      <c r="MI49" s="12"/>
      <c r="MJ49" s="12">
        <f>MI49/7</f>
        <v>0</v>
      </c>
      <c r="MK49" s="12"/>
      <c r="ML49" s="12">
        <f>MK49/1.5</f>
        <v>0</v>
      </c>
      <c r="MM49" s="12">
        <v>4.4284999999999997</v>
      </c>
      <c r="MN49" s="14">
        <f>MM49/17.5</f>
        <v>0.25305714285714281</v>
      </c>
      <c r="MR49" s="11" t="s">
        <v>17</v>
      </c>
      <c r="MS49" s="12"/>
      <c r="MT49" s="12">
        <f>MS49/4.5</f>
        <v>0</v>
      </c>
      <c r="MU49" s="12"/>
      <c r="MV49" s="12">
        <f t="shared" si="255"/>
        <v>0</v>
      </c>
      <c r="MW49" s="12"/>
      <c r="MX49" s="12">
        <f t="shared" si="324"/>
        <v>0</v>
      </c>
      <c r="MY49" s="12"/>
      <c r="MZ49" s="12">
        <f>MY49/7</f>
        <v>0</v>
      </c>
      <c r="NA49" s="12"/>
      <c r="NB49" s="12">
        <f>NA49/1.5</f>
        <v>0</v>
      </c>
      <c r="NC49" s="12"/>
      <c r="ND49" s="14">
        <f>NC49/17.5</f>
        <v>0</v>
      </c>
      <c r="NH49" s="11" t="s">
        <v>17</v>
      </c>
      <c r="NI49" s="12"/>
      <c r="NJ49" s="12">
        <f>NI49/4.5</f>
        <v>0</v>
      </c>
      <c r="NK49" s="12"/>
      <c r="NL49" s="12">
        <f t="shared" si="256"/>
        <v>0</v>
      </c>
      <c r="NM49" s="12"/>
      <c r="NN49" s="12">
        <f t="shared" si="325"/>
        <v>0</v>
      </c>
      <c r="NO49" s="12"/>
      <c r="NP49" s="12">
        <f>NO49/7</f>
        <v>0</v>
      </c>
      <c r="NQ49" s="12"/>
      <c r="NR49" s="12">
        <f>NQ49/1.5</f>
        <v>0</v>
      </c>
      <c r="NS49" s="12"/>
      <c r="NT49" s="14">
        <f>NS49/17.5</f>
        <v>0</v>
      </c>
      <c r="NX49" s="11" t="s">
        <v>17</v>
      </c>
      <c r="NY49" s="12"/>
      <c r="NZ49" s="12">
        <f>NY49/4.5</f>
        <v>0</v>
      </c>
      <c r="OA49" s="12">
        <v>29.475999999999999</v>
      </c>
      <c r="OB49" s="12">
        <f t="shared" si="257"/>
        <v>1.4738</v>
      </c>
      <c r="OC49" s="12">
        <v>29.475999999999999</v>
      </c>
      <c r="OD49" s="12">
        <f t="shared" si="326"/>
        <v>0.98253333333333326</v>
      </c>
      <c r="OE49" s="12"/>
      <c r="OF49" s="12">
        <f>OE49/7</f>
        <v>0</v>
      </c>
      <c r="OG49" s="12"/>
      <c r="OH49" s="12">
        <f>OG49/1.5</f>
        <v>0</v>
      </c>
      <c r="OI49" s="12"/>
      <c r="OJ49" s="14">
        <f>OI49/17.5</f>
        <v>0</v>
      </c>
      <c r="OM49" s="11" t="s">
        <v>17</v>
      </c>
      <c r="ON49" s="12"/>
      <c r="OO49" s="12">
        <f>ON49/4.5</f>
        <v>0</v>
      </c>
      <c r="OP49" s="12"/>
      <c r="OQ49" s="12">
        <f t="shared" si="258"/>
        <v>0</v>
      </c>
      <c r="OR49" s="12"/>
      <c r="OS49" s="12">
        <f t="shared" si="327"/>
        <v>0</v>
      </c>
      <c r="OT49" s="12"/>
      <c r="OU49" s="12">
        <f>OT49/7</f>
        <v>0</v>
      </c>
      <c r="OV49" s="12">
        <v>23.361999999999998</v>
      </c>
      <c r="OW49" s="12">
        <f>OV49/1.5</f>
        <v>15.574666666666666</v>
      </c>
      <c r="OX49" s="12">
        <v>23.361999999999998</v>
      </c>
      <c r="OY49" s="14">
        <f>OX49/17.5</f>
        <v>1.3349714285714285</v>
      </c>
      <c r="PB49" s="11" t="s">
        <v>17</v>
      </c>
      <c r="PC49" s="12">
        <f t="shared" si="221"/>
        <v>0</v>
      </c>
      <c r="PD49" s="12">
        <f>PC49/4.5</f>
        <v>0</v>
      </c>
      <c r="PE49" s="12">
        <f t="shared" si="222"/>
        <v>29.475999999999999</v>
      </c>
      <c r="PF49" s="12">
        <f t="shared" si="332"/>
        <v>1.4738</v>
      </c>
      <c r="PG49" s="12">
        <f t="shared" si="299"/>
        <v>29.475999999999999</v>
      </c>
      <c r="PH49" s="12">
        <f t="shared" si="328"/>
        <v>0.98253333333333326</v>
      </c>
      <c r="PI49" s="12">
        <f t="shared" si="223"/>
        <v>0</v>
      </c>
      <c r="PJ49" s="12">
        <f>PI49/7</f>
        <v>0</v>
      </c>
      <c r="PK49" s="12">
        <f t="shared" si="224"/>
        <v>23.361999999999998</v>
      </c>
      <c r="PL49" s="12">
        <f>PK49/1.5</f>
        <v>15.574666666666666</v>
      </c>
      <c r="PM49" s="12">
        <f t="shared" si="261"/>
        <v>27.790499999999998</v>
      </c>
      <c r="PN49" s="14">
        <f>PM49/17.5</f>
        <v>1.5880285714285713</v>
      </c>
      <c r="PR49" s="11" t="s">
        <v>17</v>
      </c>
      <c r="PS49" s="12">
        <f t="shared" si="226"/>
        <v>0</v>
      </c>
      <c r="PT49" s="12">
        <f>PS49/4.5</f>
        <v>0</v>
      </c>
      <c r="PU49" s="12">
        <f>PE49+LP49</f>
        <v>66.713499999999996</v>
      </c>
      <c r="PV49" s="12">
        <f t="shared" si="260"/>
        <v>3.3356749999999997</v>
      </c>
      <c r="PW49" s="12">
        <f t="shared" si="300"/>
        <v>78.125049999999987</v>
      </c>
      <c r="PX49" s="12">
        <f t="shared" si="329"/>
        <v>2.604168333333333</v>
      </c>
      <c r="PY49" s="12">
        <f t="shared" si="228"/>
        <v>28.623000000000001</v>
      </c>
      <c r="PZ49" s="12">
        <f>PY49/7</f>
        <v>4.0890000000000004</v>
      </c>
      <c r="QA49" s="12">
        <f t="shared" ref="QA49" si="334">PK49+LV49</f>
        <v>129.518</v>
      </c>
      <c r="QB49" s="12">
        <f>QA49/1.5</f>
        <v>86.345333333333329</v>
      </c>
      <c r="QC49" s="12">
        <f t="shared" si="230"/>
        <v>110.41983333333333</v>
      </c>
      <c r="QD49" s="14">
        <f>QC49/17.5</f>
        <v>6.3097047619047615</v>
      </c>
    </row>
    <row r="50" spans="15:447" x14ac:dyDescent="0.25">
      <c r="O50" s="15" t="s">
        <v>18</v>
      </c>
      <c r="P50" s="12">
        <v>11.725</v>
      </c>
      <c r="Q50" s="12">
        <f t="shared" ref="Q50:Q52" si="335">P50/2.6</f>
        <v>4.5096153846153841</v>
      </c>
      <c r="R50" s="12"/>
      <c r="S50" s="12"/>
      <c r="T50" s="12"/>
      <c r="U50" s="12"/>
      <c r="V50" s="12"/>
      <c r="W50" s="12"/>
      <c r="X50" s="12"/>
      <c r="Y50" s="12"/>
      <c r="Z50" s="12"/>
      <c r="AA50" s="14"/>
      <c r="AF50" s="15" t="s">
        <v>18</v>
      </c>
      <c r="AG50" s="12">
        <v>32.783000000000001</v>
      </c>
      <c r="AH50" s="12">
        <f t="shared" ref="AH50:AH52" si="336">AG50/2.6</f>
        <v>12.608846153846153</v>
      </c>
      <c r="AI50" s="12"/>
      <c r="AJ50" s="12"/>
      <c r="AK50" s="12"/>
      <c r="AL50" s="12"/>
      <c r="AM50" s="12"/>
      <c r="AN50" s="12"/>
      <c r="AO50" s="12"/>
      <c r="AP50" s="12"/>
      <c r="AQ50" s="12"/>
      <c r="AR50" s="14"/>
      <c r="AV50" s="15" t="s">
        <v>18</v>
      </c>
      <c r="AW50" s="12"/>
      <c r="AX50" s="12">
        <f t="shared" ref="AX50:AX52" si="337">AW50/2.6</f>
        <v>0</v>
      </c>
      <c r="AY50" s="12"/>
      <c r="AZ50" s="12"/>
      <c r="BA50" s="12"/>
      <c r="BB50" s="12"/>
      <c r="BC50" s="12"/>
      <c r="BD50" s="12"/>
      <c r="BE50" s="12"/>
      <c r="BF50" s="12"/>
      <c r="BG50" s="12"/>
      <c r="BH50" s="14"/>
      <c r="BL50" s="15" t="s">
        <v>18</v>
      </c>
      <c r="BM50" s="12"/>
      <c r="BN50" s="12">
        <f t="shared" ref="BN50:BN52" si="338">BM50/2.6</f>
        <v>0</v>
      </c>
      <c r="BO50" s="12"/>
      <c r="BP50" s="12"/>
      <c r="BQ50" s="12"/>
      <c r="BR50" s="12"/>
      <c r="BS50" s="12"/>
      <c r="BT50" s="12"/>
      <c r="BU50" s="12"/>
      <c r="BV50" s="12"/>
      <c r="BW50" s="12"/>
      <c r="BX50" s="14"/>
      <c r="CB50" s="15" t="s">
        <v>18</v>
      </c>
      <c r="CC50" s="12"/>
      <c r="CD50" s="12">
        <f t="shared" ref="CD50:CD52" si="339">CC50/2.6</f>
        <v>0</v>
      </c>
      <c r="CE50" s="12"/>
      <c r="CF50" s="12"/>
      <c r="CG50" s="12"/>
      <c r="CH50" s="12"/>
      <c r="CI50" s="12"/>
      <c r="CJ50" s="12"/>
      <c r="CK50" s="12"/>
      <c r="CL50" s="12"/>
      <c r="CM50" s="12"/>
      <c r="CN50" s="14"/>
      <c r="CQ50" s="15" t="s">
        <v>18</v>
      </c>
      <c r="CR50" s="12">
        <v>31.312999999999999</v>
      </c>
      <c r="CS50" s="12">
        <f t="shared" ref="CS50:CS52" si="340">CR50/2.6</f>
        <v>12.043461538461537</v>
      </c>
      <c r="CT50" s="12"/>
      <c r="CU50" s="12"/>
      <c r="CV50" s="12"/>
      <c r="CW50" s="12"/>
      <c r="CX50" s="12"/>
      <c r="CY50" s="12"/>
      <c r="CZ50" s="12"/>
      <c r="DA50" s="12"/>
      <c r="DB50" s="12"/>
      <c r="DC50" s="14"/>
      <c r="DF50" s="15" t="s">
        <v>18</v>
      </c>
      <c r="DG50" s="12">
        <f t="shared" si="197"/>
        <v>64.096000000000004</v>
      </c>
      <c r="DH50" s="12">
        <f t="shared" ref="DH50:DH52" si="341">DG50/2.6</f>
        <v>24.652307692307694</v>
      </c>
      <c r="DI50" s="12">
        <f t="shared" si="198"/>
        <v>0</v>
      </c>
      <c r="DJ50" s="12"/>
      <c r="DK50" s="12"/>
      <c r="DL50" s="12"/>
      <c r="DM50" s="12">
        <f t="shared" si="199"/>
        <v>0</v>
      </c>
      <c r="DN50" s="12"/>
      <c r="DO50" s="12">
        <f t="shared" si="200"/>
        <v>0</v>
      </c>
      <c r="DP50" s="12"/>
      <c r="DQ50" s="12">
        <f t="shared" si="201"/>
        <v>0</v>
      </c>
      <c r="DR50" s="14"/>
      <c r="DU50" s="15" t="s">
        <v>18</v>
      </c>
      <c r="DV50" s="12"/>
      <c r="DW50" s="12">
        <f t="shared" ref="DW50:DW52" si="342">DV50/2.6</f>
        <v>0</v>
      </c>
      <c r="DX50" s="12"/>
      <c r="DY50" s="12"/>
      <c r="DZ50" s="12"/>
      <c r="EA50" s="12"/>
      <c r="EB50" s="12"/>
      <c r="EC50" s="12"/>
      <c r="ED50" s="12"/>
      <c r="EE50" s="12"/>
      <c r="EF50" s="12"/>
      <c r="EG50" s="14"/>
      <c r="EJ50" s="15" t="s">
        <v>18</v>
      </c>
      <c r="EK50" s="12"/>
      <c r="EL50" s="12">
        <f t="shared" ref="EL50:EL52" si="343">EK50/2.6</f>
        <v>0</v>
      </c>
      <c r="EM50" s="12"/>
      <c r="EN50" s="12"/>
      <c r="EO50" s="12"/>
      <c r="EP50" s="12"/>
      <c r="EQ50" s="12"/>
      <c r="ER50" s="12"/>
      <c r="ES50" s="12"/>
      <c r="ET50" s="12"/>
      <c r="EU50" s="12"/>
      <c r="EV50" s="14"/>
      <c r="EY50" s="15" t="s">
        <v>18</v>
      </c>
      <c r="EZ50" s="12"/>
      <c r="FA50" s="12">
        <f t="shared" ref="FA50:FA52" si="344">EZ50/2.6</f>
        <v>0</v>
      </c>
      <c r="FB50" s="12"/>
      <c r="FC50" s="12"/>
      <c r="FD50" s="12"/>
      <c r="FE50" s="12"/>
      <c r="FF50" s="12"/>
      <c r="FG50" s="12"/>
      <c r="FH50" s="12"/>
      <c r="FI50" s="12"/>
      <c r="FJ50" s="12"/>
      <c r="FK50" s="14"/>
      <c r="FN50" s="15" t="s">
        <v>18</v>
      </c>
      <c r="FO50" s="12"/>
      <c r="FP50" s="12">
        <f t="shared" ref="FP50:FP52" si="345">FO50/2.6</f>
        <v>0</v>
      </c>
      <c r="FQ50" s="12"/>
      <c r="FR50" s="12"/>
      <c r="FS50" s="12"/>
      <c r="FT50" s="12"/>
      <c r="FU50" s="12"/>
      <c r="FV50" s="12"/>
      <c r="FW50" s="12"/>
      <c r="FX50" s="12"/>
      <c r="FY50" s="12"/>
      <c r="FZ50" s="14"/>
      <c r="GC50" s="15" t="s">
        <v>18</v>
      </c>
      <c r="GD50" s="12"/>
      <c r="GE50" s="12">
        <f t="shared" ref="GE50:GE52" si="346">GD50/2.6</f>
        <v>0</v>
      </c>
      <c r="GF50" s="12"/>
      <c r="GG50" s="12"/>
      <c r="GH50" s="12"/>
      <c r="GI50" s="12"/>
      <c r="GJ50" s="12"/>
      <c r="GK50" s="12"/>
      <c r="GL50" s="12"/>
      <c r="GM50" s="12"/>
      <c r="GN50" s="12"/>
      <c r="GO50" s="14"/>
      <c r="GR50" s="15" t="s">
        <v>18</v>
      </c>
      <c r="GS50" s="12">
        <f t="shared" si="202"/>
        <v>0</v>
      </c>
      <c r="GT50" s="12">
        <f t="shared" ref="GT50:GT52" si="347">GS50/2.6</f>
        <v>0</v>
      </c>
      <c r="GU50" s="12">
        <f t="shared" si="203"/>
        <v>0</v>
      </c>
      <c r="GV50" s="12"/>
      <c r="GW50" s="12"/>
      <c r="GX50" s="12"/>
      <c r="GY50" s="12">
        <f t="shared" si="204"/>
        <v>0</v>
      </c>
      <c r="GZ50" s="12"/>
      <c r="HA50" s="12">
        <f t="shared" si="205"/>
        <v>0</v>
      </c>
      <c r="HB50" s="12"/>
      <c r="HC50" s="12">
        <f t="shared" si="206"/>
        <v>0</v>
      </c>
      <c r="HD50" s="14"/>
      <c r="HH50" s="15" t="s">
        <v>18</v>
      </c>
      <c r="HI50" s="12">
        <f t="shared" si="244"/>
        <v>75.820999999999998</v>
      </c>
      <c r="HJ50" s="12">
        <f t="shared" ref="HJ50:HJ52" si="348">HI50/2.6</f>
        <v>29.161923076923074</v>
      </c>
      <c r="HK50" s="12">
        <f t="shared" si="207"/>
        <v>0</v>
      </c>
      <c r="HL50" s="12"/>
      <c r="HM50" s="12"/>
      <c r="HN50" s="12"/>
      <c r="HO50" s="12"/>
      <c r="HP50" s="12"/>
      <c r="HQ50" s="12"/>
      <c r="HR50" s="12"/>
      <c r="HS50" s="12"/>
      <c r="HT50" s="14"/>
      <c r="HW50" s="15" t="s">
        <v>18</v>
      </c>
      <c r="HX50" s="12"/>
      <c r="HY50" s="12">
        <f t="shared" ref="HY50:HY52" si="349">HX50/2.6</f>
        <v>0</v>
      </c>
      <c r="HZ50" s="12"/>
      <c r="IA50" s="12"/>
      <c r="IB50" s="12"/>
      <c r="IC50" s="12"/>
      <c r="ID50" s="12"/>
      <c r="IE50" s="12"/>
      <c r="IF50" s="12"/>
      <c r="IG50" s="12"/>
      <c r="IH50" s="12"/>
      <c r="II50" s="14"/>
      <c r="IM50" s="15" t="s">
        <v>18</v>
      </c>
      <c r="IN50" s="12"/>
      <c r="IO50" s="12">
        <f t="shared" ref="IO50:IO52" si="350">IN50/2.6</f>
        <v>0</v>
      </c>
      <c r="IP50" s="12"/>
      <c r="IQ50" s="12"/>
      <c r="IR50" s="12"/>
      <c r="IS50" s="12"/>
      <c r="IT50" s="12"/>
      <c r="IU50" s="12"/>
      <c r="IV50" s="12"/>
      <c r="IW50" s="12"/>
      <c r="IX50" s="12"/>
      <c r="IY50" s="14"/>
      <c r="JC50" s="15" t="s">
        <v>18</v>
      </c>
      <c r="JD50" s="12">
        <v>37.064999999999998</v>
      </c>
      <c r="JE50" s="12">
        <f t="shared" ref="JE50:JE52" si="351">JD50/2.6</f>
        <v>14.255769230769229</v>
      </c>
      <c r="JF50" s="12"/>
      <c r="JG50" s="12"/>
      <c r="JH50" s="12"/>
      <c r="JI50" s="12"/>
      <c r="JJ50" s="12"/>
      <c r="JK50" s="12"/>
      <c r="JL50" s="12"/>
      <c r="JM50" s="12"/>
      <c r="JN50" s="12"/>
      <c r="JO50" s="14"/>
      <c r="JS50" s="15" t="s">
        <v>18</v>
      </c>
      <c r="JT50" s="12">
        <v>13.43</v>
      </c>
      <c r="JU50" s="12">
        <f t="shared" ref="JU50:JU52" si="352">JT50/2.6</f>
        <v>5.1653846153846148</v>
      </c>
      <c r="JV50" s="12"/>
      <c r="JW50" s="12"/>
      <c r="JX50" s="12"/>
      <c r="JY50" s="12"/>
      <c r="JZ50" s="12"/>
      <c r="KA50" s="12"/>
      <c r="KB50" s="12"/>
      <c r="KC50" s="12"/>
      <c r="KD50" s="12"/>
      <c r="KE50" s="14"/>
      <c r="KH50" s="15" t="s">
        <v>18</v>
      </c>
      <c r="KI50" s="12"/>
      <c r="KJ50" s="12">
        <f t="shared" ref="KJ50:KJ52" si="353">KI50/2.6</f>
        <v>0</v>
      </c>
      <c r="KK50" s="12"/>
      <c r="KL50" s="12"/>
      <c r="KM50" s="12"/>
      <c r="KN50" s="12"/>
      <c r="KO50" s="12"/>
      <c r="KP50" s="12"/>
      <c r="KQ50" s="12"/>
      <c r="KR50" s="12"/>
      <c r="KS50" s="12"/>
      <c r="KT50" s="14"/>
      <c r="KW50" s="15" t="s">
        <v>18</v>
      </c>
      <c r="KX50" s="12">
        <f t="shared" si="211"/>
        <v>50.494999999999997</v>
      </c>
      <c r="KY50" s="12">
        <f t="shared" ref="KY50:KY52" si="354">KX50/2.6</f>
        <v>19.421153846153846</v>
      </c>
      <c r="KZ50" s="12"/>
      <c r="LA50" s="12"/>
      <c r="LB50" s="12"/>
      <c r="LC50" s="12"/>
      <c r="LD50" s="12"/>
      <c r="LE50" s="12"/>
      <c r="LF50" s="12"/>
      <c r="LG50" s="12"/>
      <c r="LH50" s="12"/>
      <c r="LI50" s="14"/>
      <c r="LM50" s="15" t="s">
        <v>18</v>
      </c>
      <c r="LN50" s="12">
        <f t="shared" si="216"/>
        <v>126.316</v>
      </c>
      <c r="LO50" s="12">
        <f>LN50/2.6</f>
        <v>48.583076923076923</v>
      </c>
      <c r="LP50" s="12"/>
      <c r="LQ50" s="12"/>
      <c r="LR50" s="12"/>
      <c r="LS50" s="12"/>
      <c r="LT50" s="12"/>
      <c r="LU50" s="12"/>
      <c r="LV50" s="12"/>
      <c r="LW50" s="12"/>
      <c r="LX50" s="12"/>
      <c r="LY50" s="14"/>
      <c r="MB50" s="15" t="s">
        <v>18</v>
      </c>
      <c r="MC50" s="12"/>
      <c r="MD50" s="12">
        <f t="shared" ref="MD50:MD52" si="355">MC50/2.6</f>
        <v>0</v>
      </c>
      <c r="ME50" s="12"/>
      <c r="MF50" s="12"/>
      <c r="MG50" s="12"/>
      <c r="MH50" s="12"/>
      <c r="MI50" s="12"/>
      <c r="MJ50" s="12"/>
      <c r="MK50" s="12"/>
      <c r="ML50" s="12"/>
      <c r="MM50" s="12"/>
      <c r="MN50" s="14"/>
      <c r="MR50" s="15" t="s">
        <v>18</v>
      </c>
      <c r="MS50" s="12"/>
      <c r="MT50" s="12">
        <f t="shared" ref="MT50:MT52" si="356">MS50/2.6</f>
        <v>0</v>
      </c>
      <c r="MU50" s="12"/>
      <c r="MV50" s="12"/>
      <c r="MW50" s="12"/>
      <c r="MX50" s="12"/>
      <c r="MY50" s="12"/>
      <c r="MZ50" s="12"/>
      <c r="NA50" s="12"/>
      <c r="NB50" s="12"/>
      <c r="NC50" s="12"/>
      <c r="ND50" s="14"/>
      <c r="NH50" s="15" t="s">
        <v>18</v>
      </c>
      <c r="NI50" s="12"/>
      <c r="NJ50" s="12">
        <f t="shared" ref="NJ50:NJ52" si="357">NI50/2.6</f>
        <v>0</v>
      </c>
      <c r="NK50" s="12"/>
      <c r="NL50" s="12"/>
      <c r="NM50" s="12"/>
      <c r="NN50" s="12"/>
      <c r="NO50" s="12"/>
      <c r="NP50" s="12"/>
      <c r="NQ50" s="12"/>
      <c r="NR50" s="12"/>
      <c r="NS50" s="12"/>
      <c r="NT50" s="14"/>
      <c r="NX50" s="15" t="s">
        <v>18</v>
      </c>
      <c r="NY50" s="12"/>
      <c r="NZ50" s="12">
        <f t="shared" ref="NZ50:NZ52" si="358">NY50/2.6</f>
        <v>0</v>
      </c>
      <c r="OA50" s="12"/>
      <c r="OB50" s="12"/>
      <c r="OC50" s="12"/>
      <c r="OD50" s="12"/>
      <c r="OE50" s="12"/>
      <c r="OF50" s="12"/>
      <c r="OG50" s="12"/>
      <c r="OH50" s="12"/>
      <c r="OI50" s="12"/>
      <c r="OJ50" s="14"/>
      <c r="OM50" s="15" t="s">
        <v>18</v>
      </c>
      <c r="ON50" s="12"/>
      <c r="OO50" s="12">
        <f t="shared" ref="OO50:OO52" si="359">ON50/2.6</f>
        <v>0</v>
      </c>
      <c r="OP50" s="12"/>
      <c r="OQ50" s="12"/>
      <c r="OR50" s="12"/>
      <c r="OS50" s="12"/>
      <c r="OT50" s="12"/>
      <c r="OU50" s="12"/>
      <c r="OV50" s="12"/>
      <c r="OW50" s="12"/>
      <c r="OX50" s="12"/>
      <c r="OY50" s="14"/>
      <c r="PB50" s="15" t="s">
        <v>18</v>
      </c>
      <c r="PC50" s="12">
        <f t="shared" si="221"/>
        <v>0</v>
      </c>
      <c r="PD50" s="12">
        <f t="shared" ref="PD50:PD52" si="360">PC50/2.6</f>
        <v>0</v>
      </c>
      <c r="PE50" s="12"/>
      <c r="PF50" s="12"/>
      <c r="PG50" s="12"/>
      <c r="PH50" s="12"/>
      <c r="PI50" s="12"/>
      <c r="PJ50" s="12"/>
      <c r="PK50" s="12"/>
      <c r="PL50" s="12"/>
      <c r="PM50" s="12"/>
      <c r="PN50" s="14"/>
      <c r="PR50" s="15" t="s">
        <v>18</v>
      </c>
      <c r="PS50" s="12">
        <f t="shared" si="226"/>
        <v>126.316</v>
      </c>
      <c r="PT50" s="12">
        <f>PS50/2.6</f>
        <v>48.583076923076923</v>
      </c>
      <c r="PU50" s="12"/>
      <c r="PV50" s="12"/>
      <c r="PW50" s="12"/>
      <c r="PX50" s="12"/>
      <c r="PY50" s="12"/>
      <c r="PZ50" s="12"/>
      <c r="QA50" s="12"/>
      <c r="QB50" s="12"/>
      <c r="QC50" s="12"/>
      <c r="QD50" s="14"/>
    </row>
    <row r="51" spans="15:447" x14ac:dyDescent="0.25">
      <c r="O51" s="15" t="s">
        <v>19</v>
      </c>
      <c r="P51" s="12"/>
      <c r="Q51" s="12">
        <f t="shared" si="335"/>
        <v>0</v>
      </c>
      <c r="R51" s="12"/>
      <c r="S51" s="12"/>
      <c r="T51" s="12"/>
      <c r="U51" s="12"/>
      <c r="V51" s="12"/>
      <c r="W51" s="12"/>
      <c r="X51" s="12"/>
      <c r="Y51" s="12"/>
      <c r="Z51" s="12"/>
      <c r="AA51" s="14"/>
      <c r="AF51" s="15" t="s">
        <v>19</v>
      </c>
      <c r="AG51" s="12"/>
      <c r="AH51" s="12">
        <f t="shared" si="336"/>
        <v>0</v>
      </c>
      <c r="AI51" s="12"/>
      <c r="AJ51" s="12"/>
      <c r="AK51" s="12"/>
      <c r="AL51" s="12"/>
      <c r="AM51" s="12"/>
      <c r="AN51" s="12"/>
      <c r="AO51" s="12"/>
      <c r="AP51" s="12"/>
      <c r="AQ51" s="12"/>
      <c r="AR51" s="14"/>
      <c r="AV51" s="15" t="s">
        <v>19</v>
      </c>
      <c r="AW51" s="12"/>
      <c r="AX51" s="12">
        <f t="shared" si="337"/>
        <v>0</v>
      </c>
      <c r="AY51" s="12"/>
      <c r="AZ51" s="12"/>
      <c r="BA51" s="12"/>
      <c r="BB51" s="12"/>
      <c r="BC51" s="12"/>
      <c r="BD51" s="12"/>
      <c r="BE51" s="12"/>
      <c r="BF51" s="12"/>
      <c r="BG51" s="12"/>
      <c r="BH51" s="14"/>
      <c r="BL51" s="15" t="s">
        <v>19</v>
      </c>
      <c r="BM51" s="12"/>
      <c r="BN51" s="12">
        <f t="shared" si="338"/>
        <v>0</v>
      </c>
      <c r="BO51" s="12"/>
      <c r="BP51" s="12"/>
      <c r="BQ51" s="12"/>
      <c r="BR51" s="12"/>
      <c r="BS51" s="12"/>
      <c r="BT51" s="12"/>
      <c r="BU51" s="12"/>
      <c r="BV51" s="12"/>
      <c r="BW51" s="12"/>
      <c r="BX51" s="14"/>
      <c r="CB51" s="15" t="s">
        <v>19</v>
      </c>
      <c r="CC51" s="12"/>
      <c r="CD51" s="12">
        <f t="shared" si="339"/>
        <v>0</v>
      </c>
      <c r="CE51" s="12"/>
      <c r="CF51" s="12"/>
      <c r="CG51" s="12"/>
      <c r="CH51" s="12"/>
      <c r="CI51" s="12"/>
      <c r="CJ51" s="12"/>
      <c r="CK51" s="12"/>
      <c r="CL51" s="12"/>
      <c r="CM51" s="12"/>
      <c r="CN51" s="14"/>
      <c r="CQ51" s="15" t="s">
        <v>19</v>
      </c>
      <c r="CR51" s="12"/>
      <c r="CS51" s="12">
        <f t="shared" si="340"/>
        <v>0</v>
      </c>
      <c r="CT51" s="12"/>
      <c r="CU51" s="12"/>
      <c r="CV51" s="12"/>
      <c r="CW51" s="12"/>
      <c r="CX51" s="12"/>
      <c r="CY51" s="12"/>
      <c r="CZ51" s="12"/>
      <c r="DA51" s="12"/>
      <c r="DB51" s="12"/>
      <c r="DC51" s="14"/>
      <c r="DF51" s="15" t="s">
        <v>19</v>
      </c>
      <c r="DG51" s="12">
        <f t="shared" si="197"/>
        <v>0</v>
      </c>
      <c r="DH51" s="12">
        <f t="shared" si="341"/>
        <v>0</v>
      </c>
      <c r="DI51" s="12">
        <f t="shared" si="198"/>
        <v>0</v>
      </c>
      <c r="DJ51" s="12"/>
      <c r="DK51" s="12"/>
      <c r="DL51" s="12"/>
      <c r="DM51" s="12">
        <f t="shared" si="199"/>
        <v>0</v>
      </c>
      <c r="DN51" s="12"/>
      <c r="DO51" s="12">
        <f t="shared" si="200"/>
        <v>0</v>
      </c>
      <c r="DP51" s="12"/>
      <c r="DQ51" s="12">
        <f t="shared" si="201"/>
        <v>0</v>
      </c>
      <c r="DR51" s="14"/>
      <c r="DU51" s="15" t="s">
        <v>19</v>
      </c>
      <c r="DV51" s="12"/>
      <c r="DW51" s="12">
        <f t="shared" si="342"/>
        <v>0</v>
      </c>
      <c r="DX51" s="12"/>
      <c r="DY51" s="12"/>
      <c r="DZ51" s="12"/>
      <c r="EA51" s="12"/>
      <c r="EB51" s="12"/>
      <c r="EC51" s="12"/>
      <c r="ED51" s="12"/>
      <c r="EE51" s="12"/>
      <c r="EF51" s="12"/>
      <c r="EG51" s="14"/>
      <c r="EJ51" s="15" t="s">
        <v>19</v>
      </c>
      <c r="EK51" s="12"/>
      <c r="EL51" s="12">
        <f t="shared" si="343"/>
        <v>0</v>
      </c>
      <c r="EM51" s="12"/>
      <c r="EN51" s="12"/>
      <c r="EO51" s="12"/>
      <c r="EP51" s="12"/>
      <c r="EQ51" s="12"/>
      <c r="ER51" s="12"/>
      <c r="ES51" s="12"/>
      <c r="ET51" s="12"/>
      <c r="EU51" s="12"/>
      <c r="EV51" s="14"/>
      <c r="EY51" s="15" t="s">
        <v>19</v>
      </c>
      <c r="EZ51" s="12"/>
      <c r="FA51" s="12">
        <f t="shared" si="344"/>
        <v>0</v>
      </c>
      <c r="FB51" s="12"/>
      <c r="FC51" s="12"/>
      <c r="FD51" s="12"/>
      <c r="FE51" s="12"/>
      <c r="FF51" s="12"/>
      <c r="FG51" s="12"/>
      <c r="FH51" s="12"/>
      <c r="FI51" s="12"/>
      <c r="FJ51" s="12"/>
      <c r="FK51" s="14"/>
      <c r="FN51" s="15" t="s">
        <v>19</v>
      </c>
      <c r="FO51" s="12"/>
      <c r="FP51" s="12">
        <f t="shared" si="345"/>
        <v>0</v>
      </c>
      <c r="FQ51" s="12"/>
      <c r="FR51" s="12"/>
      <c r="FS51" s="12"/>
      <c r="FT51" s="12"/>
      <c r="FU51" s="12"/>
      <c r="FV51" s="12"/>
      <c r="FW51" s="12"/>
      <c r="FX51" s="12"/>
      <c r="FY51" s="12"/>
      <c r="FZ51" s="14"/>
      <c r="GC51" s="15" t="s">
        <v>19</v>
      </c>
      <c r="GD51" s="12"/>
      <c r="GE51" s="12">
        <f t="shared" si="346"/>
        <v>0</v>
      </c>
      <c r="GF51" s="12"/>
      <c r="GG51" s="12"/>
      <c r="GH51" s="12"/>
      <c r="GI51" s="12"/>
      <c r="GJ51" s="12"/>
      <c r="GK51" s="12"/>
      <c r="GL51" s="12"/>
      <c r="GM51" s="12"/>
      <c r="GN51" s="12"/>
      <c r="GO51" s="14"/>
      <c r="GR51" s="15" t="s">
        <v>19</v>
      </c>
      <c r="GS51" s="12">
        <f t="shared" si="202"/>
        <v>0</v>
      </c>
      <c r="GT51" s="12">
        <f t="shared" si="347"/>
        <v>0</v>
      </c>
      <c r="GU51" s="12">
        <f t="shared" si="203"/>
        <v>0</v>
      </c>
      <c r="GV51" s="12"/>
      <c r="GW51" s="12"/>
      <c r="GX51" s="12"/>
      <c r="GY51" s="12">
        <f t="shared" si="204"/>
        <v>0</v>
      </c>
      <c r="GZ51" s="12"/>
      <c r="HA51" s="12">
        <f t="shared" si="205"/>
        <v>0</v>
      </c>
      <c r="HB51" s="12"/>
      <c r="HC51" s="12">
        <f t="shared" si="206"/>
        <v>0</v>
      </c>
      <c r="HD51" s="14"/>
      <c r="HH51" s="15" t="s">
        <v>19</v>
      </c>
      <c r="HI51" s="12">
        <f t="shared" si="244"/>
        <v>0</v>
      </c>
      <c r="HJ51" s="12">
        <f t="shared" si="348"/>
        <v>0</v>
      </c>
      <c r="HK51" s="12">
        <f t="shared" si="207"/>
        <v>0</v>
      </c>
      <c r="HL51" s="12"/>
      <c r="HM51" s="12"/>
      <c r="HN51" s="12"/>
      <c r="HO51" s="12"/>
      <c r="HP51" s="12"/>
      <c r="HQ51" s="12"/>
      <c r="HR51" s="12"/>
      <c r="HS51" s="12"/>
      <c r="HT51" s="14"/>
      <c r="HW51" s="15" t="s">
        <v>19</v>
      </c>
      <c r="HX51" s="12"/>
      <c r="HY51" s="12">
        <f t="shared" si="349"/>
        <v>0</v>
      </c>
      <c r="HZ51" s="12"/>
      <c r="IA51" s="12"/>
      <c r="IB51" s="12"/>
      <c r="IC51" s="12"/>
      <c r="ID51" s="12"/>
      <c r="IE51" s="12"/>
      <c r="IF51" s="12"/>
      <c r="IG51" s="12"/>
      <c r="IH51" s="12"/>
      <c r="II51" s="14"/>
      <c r="IM51" s="15" t="s">
        <v>19</v>
      </c>
      <c r="IN51" s="12"/>
      <c r="IO51" s="12">
        <f t="shared" si="350"/>
        <v>0</v>
      </c>
      <c r="IP51" s="12"/>
      <c r="IQ51" s="12"/>
      <c r="IR51" s="12"/>
      <c r="IS51" s="12"/>
      <c r="IT51" s="12"/>
      <c r="IU51" s="12"/>
      <c r="IV51" s="12"/>
      <c r="IW51" s="12"/>
      <c r="IX51" s="12"/>
      <c r="IY51" s="14"/>
      <c r="JC51" s="15" t="s">
        <v>19</v>
      </c>
      <c r="JD51" s="12"/>
      <c r="JE51" s="12">
        <f t="shared" si="351"/>
        <v>0</v>
      </c>
      <c r="JF51" s="12"/>
      <c r="JG51" s="12"/>
      <c r="JH51" s="12"/>
      <c r="JI51" s="12"/>
      <c r="JJ51" s="12"/>
      <c r="JK51" s="12"/>
      <c r="JL51" s="12"/>
      <c r="JM51" s="12"/>
      <c r="JN51" s="12"/>
      <c r="JO51" s="14"/>
      <c r="JS51" s="15" t="s">
        <v>19</v>
      </c>
      <c r="JT51" s="12"/>
      <c r="JU51" s="12">
        <f t="shared" si="352"/>
        <v>0</v>
      </c>
      <c r="JV51" s="12"/>
      <c r="JW51" s="12"/>
      <c r="JX51" s="12"/>
      <c r="JY51" s="12"/>
      <c r="JZ51" s="12"/>
      <c r="KA51" s="12"/>
      <c r="KB51" s="12"/>
      <c r="KC51" s="12"/>
      <c r="KD51" s="12"/>
      <c r="KE51" s="14"/>
      <c r="KH51" s="15" t="s">
        <v>19</v>
      </c>
      <c r="KI51" s="12">
        <v>6.0110000000000001</v>
      </c>
      <c r="KJ51" s="12">
        <f t="shared" si="353"/>
        <v>2.311923076923077</v>
      </c>
      <c r="KK51" s="12"/>
      <c r="KL51" s="12"/>
      <c r="KM51" s="12"/>
      <c r="KN51" s="12"/>
      <c r="KO51" s="12"/>
      <c r="KP51" s="12"/>
      <c r="KQ51" s="12"/>
      <c r="KR51" s="12"/>
      <c r="KS51" s="12"/>
      <c r="KT51" s="14"/>
      <c r="KW51" s="15" t="s">
        <v>19</v>
      </c>
      <c r="KX51" s="12">
        <f t="shared" si="211"/>
        <v>6.0110000000000001</v>
      </c>
      <c r="KY51" s="12">
        <f t="shared" si="354"/>
        <v>2.311923076923077</v>
      </c>
      <c r="KZ51" s="12"/>
      <c r="LA51" s="12"/>
      <c r="LB51" s="12"/>
      <c r="LC51" s="12"/>
      <c r="LD51" s="12"/>
      <c r="LE51" s="12"/>
      <c r="LF51" s="12"/>
      <c r="LG51" s="12"/>
      <c r="LH51" s="12"/>
      <c r="LI51" s="14"/>
      <c r="LM51" s="15" t="s">
        <v>19</v>
      </c>
      <c r="LN51" s="12">
        <f t="shared" si="216"/>
        <v>6.0110000000000001</v>
      </c>
      <c r="LO51" s="12">
        <f>LN51/2.6</f>
        <v>2.311923076923077</v>
      </c>
      <c r="LP51" s="12"/>
      <c r="LQ51" s="12"/>
      <c r="LR51" s="12"/>
      <c r="LS51" s="12"/>
      <c r="LT51" s="12"/>
      <c r="LU51" s="12"/>
      <c r="LV51" s="12"/>
      <c r="LW51" s="12"/>
      <c r="LX51" s="12"/>
      <c r="LY51" s="14"/>
      <c r="MB51" s="15" t="s">
        <v>19</v>
      </c>
      <c r="MC51" s="12"/>
      <c r="MD51" s="12">
        <f t="shared" si="355"/>
        <v>0</v>
      </c>
      <c r="ME51" s="12"/>
      <c r="MF51" s="12"/>
      <c r="MG51" s="12"/>
      <c r="MH51" s="12"/>
      <c r="MI51" s="12"/>
      <c r="MJ51" s="12"/>
      <c r="MK51" s="12"/>
      <c r="ML51" s="12"/>
      <c r="MM51" s="12"/>
      <c r="MN51" s="14"/>
      <c r="MR51" s="15" t="s">
        <v>19</v>
      </c>
      <c r="MS51" s="12"/>
      <c r="MT51" s="12">
        <f t="shared" si="356"/>
        <v>0</v>
      </c>
      <c r="MU51" s="12"/>
      <c r="MV51" s="12"/>
      <c r="MW51" s="12"/>
      <c r="MX51" s="12"/>
      <c r="MY51" s="12"/>
      <c r="MZ51" s="12"/>
      <c r="NA51" s="12"/>
      <c r="NB51" s="12"/>
      <c r="NC51" s="12"/>
      <c r="ND51" s="14"/>
      <c r="NH51" s="15" t="s">
        <v>19</v>
      </c>
      <c r="NI51" s="12">
        <v>12.7</v>
      </c>
      <c r="NJ51" s="12">
        <f t="shared" si="357"/>
        <v>4.8846153846153841</v>
      </c>
      <c r="NK51" s="12"/>
      <c r="NL51" s="12"/>
      <c r="NM51" s="12"/>
      <c r="NN51" s="12"/>
      <c r="NO51" s="12"/>
      <c r="NP51" s="12"/>
      <c r="NQ51" s="12"/>
      <c r="NR51" s="12"/>
      <c r="NS51" s="12"/>
      <c r="NT51" s="14"/>
      <c r="NX51" s="15" t="s">
        <v>19</v>
      </c>
      <c r="NY51" s="12"/>
      <c r="NZ51" s="12">
        <f t="shared" si="358"/>
        <v>0</v>
      </c>
      <c r="OA51" s="12"/>
      <c r="OB51" s="12"/>
      <c r="OC51" s="12"/>
      <c r="OD51" s="12"/>
      <c r="OE51" s="12"/>
      <c r="OF51" s="12"/>
      <c r="OG51" s="12"/>
      <c r="OH51" s="12"/>
      <c r="OI51" s="12"/>
      <c r="OJ51" s="14"/>
      <c r="OM51" s="15" t="s">
        <v>19</v>
      </c>
      <c r="ON51" s="12"/>
      <c r="OO51" s="12">
        <f t="shared" si="359"/>
        <v>0</v>
      </c>
      <c r="OP51" s="12"/>
      <c r="OQ51" s="12"/>
      <c r="OR51" s="12"/>
      <c r="OS51" s="12"/>
      <c r="OT51" s="12"/>
      <c r="OU51" s="12"/>
      <c r="OV51" s="12"/>
      <c r="OW51" s="12"/>
      <c r="OX51" s="12"/>
      <c r="OY51" s="14"/>
      <c r="PB51" s="15" t="s">
        <v>19</v>
      </c>
      <c r="PC51" s="12">
        <f t="shared" si="221"/>
        <v>12.7</v>
      </c>
      <c r="PD51" s="12">
        <f t="shared" si="360"/>
        <v>4.8846153846153841</v>
      </c>
      <c r="PE51" s="12"/>
      <c r="PF51" s="12"/>
      <c r="PG51" s="12"/>
      <c r="PH51" s="12"/>
      <c r="PI51" s="12"/>
      <c r="PJ51" s="12"/>
      <c r="PK51" s="12"/>
      <c r="PL51" s="12"/>
      <c r="PM51" s="12"/>
      <c r="PN51" s="14"/>
      <c r="PR51" s="15" t="s">
        <v>19</v>
      </c>
      <c r="PS51" s="12">
        <f t="shared" si="226"/>
        <v>18.710999999999999</v>
      </c>
      <c r="PT51" s="12">
        <f>PS51/2.6</f>
        <v>7.1965384615384611</v>
      </c>
      <c r="PU51" s="12"/>
      <c r="PV51" s="12"/>
      <c r="PW51" s="12"/>
      <c r="PX51" s="12"/>
      <c r="PY51" s="12"/>
      <c r="PZ51" s="12"/>
      <c r="QA51" s="12"/>
      <c r="QB51" s="12"/>
      <c r="QC51" s="12"/>
      <c r="QD51" s="14"/>
    </row>
    <row r="52" spans="15:447" x14ac:dyDescent="0.25">
      <c r="O52" s="15" t="s">
        <v>20</v>
      </c>
      <c r="P52" s="12"/>
      <c r="Q52" s="12">
        <f t="shared" si="335"/>
        <v>0</v>
      </c>
      <c r="R52" s="12"/>
      <c r="S52" s="12"/>
      <c r="T52" s="12"/>
      <c r="U52" s="12"/>
      <c r="V52" s="12"/>
      <c r="W52" s="12"/>
      <c r="X52" s="12"/>
      <c r="Y52" s="12"/>
      <c r="Z52" s="12"/>
      <c r="AA52" s="14"/>
      <c r="AF52" s="15" t="s">
        <v>20</v>
      </c>
      <c r="AG52" s="12">
        <v>11.023999999999999</v>
      </c>
      <c r="AH52" s="12">
        <f t="shared" si="336"/>
        <v>4.2399999999999993</v>
      </c>
      <c r="AI52" s="12"/>
      <c r="AJ52" s="12"/>
      <c r="AK52" s="12"/>
      <c r="AL52" s="12"/>
      <c r="AM52" s="12"/>
      <c r="AN52" s="12"/>
      <c r="AO52" s="12"/>
      <c r="AP52" s="12"/>
      <c r="AQ52" s="12"/>
      <c r="AR52" s="14"/>
      <c r="AV52" s="15" t="s">
        <v>20</v>
      </c>
      <c r="AW52" s="12"/>
      <c r="AX52" s="12">
        <f t="shared" si="337"/>
        <v>0</v>
      </c>
      <c r="AY52" s="12"/>
      <c r="AZ52" s="12"/>
      <c r="BA52" s="12"/>
      <c r="BB52" s="12"/>
      <c r="BC52" s="12"/>
      <c r="BD52" s="12"/>
      <c r="BE52" s="12"/>
      <c r="BF52" s="12"/>
      <c r="BG52" s="12"/>
      <c r="BH52" s="14"/>
      <c r="BL52" s="15" t="s">
        <v>20</v>
      </c>
      <c r="BM52" s="12"/>
      <c r="BN52" s="12">
        <f t="shared" si="338"/>
        <v>0</v>
      </c>
      <c r="BO52" s="12"/>
      <c r="BP52" s="12"/>
      <c r="BQ52" s="12"/>
      <c r="BR52" s="12"/>
      <c r="BS52" s="12"/>
      <c r="BT52" s="12"/>
      <c r="BU52" s="12"/>
      <c r="BV52" s="12"/>
      <c r="BW52" s="12"/>
      <c r="BX52" s="14"/>
      <c r="CB52" s="15" t="s">
        <v>20</v>
      </c>
      <c r="CC52" s="12"/>
      <c r="CD52" s="12">
        <f t="shared" si="339"/>
        <v>0</v>
      </c>
      <c r="CE52" s="12"/>
      <c r="CF52" s="12"/>
      <c r="CG52" s="12"/>
      <c r="CH52" s="12"/>
      <c r="CI52" s="12"/>
      <c r="CJ52" s="12"/>
      <c r="CK52" s="12"/>
      <c r="CL52" s="12"/>
      <c r="CM52" s="12"/>
      <c r="CN52" s="14"/>
      <c r="CQ52" s="15" t="s">
        <v>20</v>
      </c>
      <c r="CR52" s="12"/>
      <c r="CS52" s="12">
        <f t="shared" si="340"/>
        <v>0</v>
      </c>
      <c r="CT52" s="12"/>
      <c r="CU52" s="12"/>
      <c r="CV52" s="12"/>
      <c r="CW52" s="12"/>
      <c r="CX52" s="12"/>
      <c r="CY52" s="12"/>
      <c r="CZ52" s="12"/>
      <c r="DA52" s="12"/>
      <c r="DB52" s="12"/>
      <c r="DC52" s="14"/>
      <c r="DF52" s="15" t="s">
        <v>20</v>
      </c>
      <c r="DG52" s="12">
        <f t="shared" si="197"/>
        <v>11.023999999999999</v>
      </c>
      <c r="DH52" s="12">
        <f t="shared" si="341"/>
        <v>4.2399999999999993</v>
      </c>
      <c r="DI52" s="12">
        <f t="shared" si="198"/>
        <v>0</v>
      </c>
      <c r="DJ52" s="12"/>
      <c r="DK52" s="12"/>
      <c r="DL52" s="12"/>
      <c r="DM52" s="12">
        <f t="shared" si="199"/>
        <v>0</v>
      </c>
      <c r="DN52" s="12"/>
      <c r="DO52" s="12">
        <f t="shared" si="200"/>
        <v>0</v>
      </c>
      <c r="DP52" s="12"/>
      <c r="DQ52" s="12">
        <f t="shared" si="201"/>
        <v>0</v>
      </c>
      <c r="DR52" s="14"/>
      <c r="DU52" s="15" t="s">
        <v>20</v>
      </c>
      <c r="DV52" s="12"/>
      <c r="DW52" s="12">
        <f t="shared" si="342"/>
        <v>0</v>
      </c>
      <c r="DX52" s="12"/>
      <c r="DY52" s="12"/>
      <c r="DZ52" s="12"/>
      <c r="EA52" s="12"/>
      <c r="EB52" s="12"/>
      <c r="EC52" s="12"/>
      <c r="ED52" s="12"/>
      <c r="EE52" s="12"/>
      <c r="EF52" s="12"/>
      <c r="EG52" s="14"/>
      <c r="EJ52" s="15" t="s">
        <v>20</v>
      </c>
      <c r="EK52" s="12"/>
      <c r="EL52" s="12">
        <f t="shared" si="343"/>
        <v>0</v>
      </c>
      <c r="EM52" s="12"/>
      <c r="EN52" s="12"/>
      <c r="EO52" s="12"/>
      <c r="EP52" s="12"/>
      <c r="EQ52" s="12"/>
      <c r="ER52" s="12"/>
      <c r="ES52" s="12"/>
      <c r="ET52" s="12"/>
      <c r="EU52" s="12"/>
      <c r="EV52" s="14"/>
      <c r="EY52" s="15" t="s">
        <v>20</v>
      </c>
      <c r="EZ52" s="12"/>
      <c r="FA52" s="12">
        <f t="shared" si="344"/>
        <v>0</v>
      </c>
      <c r="FB52" s="12"/>
      <c r="FC52" s="12"/>
      <c r="FD52" s="12"/>
      <c r="FE52" s="12"/>
      <c r="FF52" s="12"/>
      <c r="FG52" s="12"/>
      <c r="FH52" s="12"/>
      <c r="FI52" s="12"/>
      <c r="FJ52" s="12"/>
      <c r="FK52" s="14"/>
      <c r="FN52" s="15" t="s">
        <v>20</v>
      </c>
      <c r="FO52" s="12"/>
      <c r="FP52" s="12">
        <f t="shared" si="345"/>
        <v>0</v>
      </c>
      <c r="FQ52" s="12"/>
      <c r="FR52" s="12"/>
      <c r="FS52" s="12"/>
      <c r="FT52" s="12"/>
      <c r="FU52" s="12"/>
      <c r="FV52" s="12"/>
      <c r="FW52" s="12"/>
      <c r="FX52" s="12"/>
      <c r="FY52" s="12"/>
      <c r="FZ52" s="14"/>
      <c r="GC52" s="15" t="s">
        <v>20</v>
      </c>
      <c r="GD52" s="12"/>
      <c r="GE52" s="12">
        <f t="shared" si="346"/>
        <v>0</v>
      </c>
      <c r="GF52" s="12"/>
      <c r="GG52" s="12"/>
      <c r="GH52" s="12"/>
      <c r="GI52" s="12"/>
      <c r="GJ52" s="12"/>
      <c r="GK52" s="12"/>
      <c r="GL52" s="12"/>
      <c r="GM52" s="12"/>
      <c r="GN52" s="12"/>
      <c r="GO52" s="14"/>
      <c r="GR52" s="15" t="s">
        <v>20</v>
      </c>
      <c r="GS52" s="12">
        <f t="shared" si="202"/>
        <v>0</v>
      </c>
      <c r="GT52" s="12">
        <f t="shared" si="347"/>
        <v>0</v>
      </c>
      <c r="GU52" s="12">
        <f t="shared" si="203"/>
        <v>0</v>
      </c>
      <c r="GV52" s="12"/>
      <c r="GW52" s="12"/>
      <c r="GX52" s="12"/>
      <c r="GY52" s="12">
        <f t="shared" si="204"/>
        <v>0</v>
      </c>
      <c r="GZ52" s="12"/>
      <c r="HA52" s="12">
        <f t="shared" si="205"/>
        <v>0</v>
      </c>
      <c r="HB52" s="12"/>
      <c r="HC52" s="12">
        <f t="shared" si="206"/>
        <v>0</v>
      </c>
      <c r="HD52" s="14"/>
      <c r="HH52" s="15" t="s">
        <v>20</v>
      </c>
      <c r="HI52" s="12">
        <f t="shared" si="244"/>
        <v>11.023999999999999</v>
      </c>
      <c r="HJ52" s="12">
        <f t="shared" si="348"/>
        <v>4.2399999999999993</v>
      </c>
      <c r="HK52" s="12">
        <f t="shared" si="207"/>
        <v>0</v>
      </c>
      <c r="HL52" s="12"/>
      <c r="HM52" s="12"/>
      <c r="HN52" s="12"/>
      <c r="HO52" s="12"/>
      <c r="HP52" s="12"/>
      <c r="HQ52" s="12"/>
      <c r="HR52" s="12"/>
      <c r="HS52" s="12"/>
      <c r="HT52" s="14"/>
      <c r="HW52" s="15" t="s">
        <v>20</v>
      </c>
      <c r="HX52" s="12">
        <v>22.431999999999999</v>
      </c>
      <c r="HY52" s="12">
        <f t="shared" si="349"/>
        <v>8.6276923076923069</v>
      </c>
      <c r="HZ52" s="12"/>
      <c r="IA52" s="12"/>
      <c r="IB52" s="12"/>
      <c r="IC52" s="12"/>
      <c r="ID52" s="12"/>
      <c r="IE52" s="12"/>
      <c r="IF52" s="12"/>
      <c r="IG52" s="12"/>
      <c r="IH52" s="12"/>
      <c r="II52" s="14"/>
      <c r="IM52" s="15" t="s">
        <v>20</v>
      </c>
      <c r="IN52" s="12">
        <v>28.39</v>
      </c>
      <c r="IO52" s="12">
        <f t="shared" si="350"/>
        <v>10.919230769230769</v>
      </c>
      <c r="IP52" s="12"/>
      <c r="IQ52" s="12"/>
      <c r="IR52" s="12"/>
      <c r="IS52" s="12"/>
      <c r="IT52" s="12"/>
      <c r="IU52" s="12"/>
      <c r="IV52" s="12"/>
      <c r="IW52" s="12"/>
      <c r="IX52" s="12"/>
      <c r="IY52" s="14"/>
      <c r="JC52" s="15" t="s">
        <v>20</v>
      </c>
      <c r="JD52" s="12"/>
      <c r="JE52" s="12">
        <f t="shared" si="351"/>
        <v>0</v>
      </c>
      <c r="JF52" s="12"/>
      <c r="JG52" s="12"/>
      <c r="JH52" s="12"/>
      <c r="JI52" s="12"/>
      <c r="JJ52" s="12"/>
      <c r="JK52" s="12"/>
      <c r="JL52" s="12"/>
      <c r="JM52" s="12"/>
      <c r="JN52" s="12"/>
      <c r="JO52" s="14"/>
      <c r="JS52" s="15" t="s">
        <v>20</v>
      </c>
      <c r="JT52" s="12">
        <v>9.1259999999999994</v>
      </c>
      <c r="JU52" s="12">
        <f t="shared" si="352"/>
        <v>3.51</v>
      </c>
      <c r="JV52" s="12"/>
      <c r="JW52" s="12"/>
      <c r="JX52" s="12"/>
      <c r="JY52" s="12"/>
      <c r="JZ52" s="12"/>
      <c r="KA52" s="12"/>
      <c r="KB52" s="12"/>
      <c r="KC52" s="12"/>
      <c r="KD52" s="12"/>
      <c r="KE52" s="14"/>
      <c r="KH52" s="15" t="s">
        <v>20</v>
      </c>
      <c r="KI52" s="12">
        <v>29.67</v>
      </c>
      <c r="KJ52" s="12">
        <f t="shared" si="353"/>
        <v>11.411538461538461</v>
      </c>
      <c r="KK52" s="12"/>
      <c r="KL52" s="12"/>
      <c r="KM52" s="12"/>
      <c r="KN52" s="12"/>
      <c r="KO52" s="12"/>
      <c r="KP52" s="12"/>
      <c r="KQ52" s="12"/>
      <c r="KR52" s="12"/>
      <c r="KS52" s="12"/>
      <c r="KT52" s="14"/>
      <c r="KW52" s="15" t="s">
        <v>20</v>
      </c>
      <c r="KX52" s="12">
        <f t="shared" si="211"/>
        <v>89.618000000000009</v>
      </c>
      <c r="KY52" s="12">
        <f t="shared" si="354"/>
        <v>34.46846153846154</v>
      </c>
      <c r="KZ52" s="12"/>
      <c r="LA52" s="12"/>
      <c r="LB52" s="12"/>
      <c r="LC52" s="12"/>
      <c r="LD52" s="12"/>
      <c r="LE52" s="12"/>
      <c r="LF52" s="12"/>
      <c r="LG52" s="12"/>
      <c r="LH52" s="12"/>
      <c r="LI52" s="14"/>
      <c r="LM52" s="15" t="s">
        <v>20</v>
      </c>
      <c r="LN52" s="12">
        <f t="shared" si="216"/>
        <v>100.64200000000001</v>
      </c>
      <c r="LO52" s="12">
        <f t="shared" ref="LO52" si="361">LN52/2.6</f>
        <v>38.708461538461542</v>
      </c>
      <c r="LP52" s="12"/>
      <c r="LQ52" s="12"/>
      <c r="LR52" s="12"/>
      <c r="LS52" s="12"/>
      <c r="LT52" s="12"/>
      <c r="LU52" s="12"/>
      <c r="LV52" s="12"/>
      <c r="LW52" s="12"/>
      <c r="LX52" s="12"/>
      <c r="LY52" s="14"/>
      <c r="MB52" s="15" t="s">
        <v>20</v>
      </c>
      <c r="MC52" s="12"/>
      <c r="MD52" s="12">
        <f t="shared" si="355"/>
        <v>0</v>
      </c>
      <c r="ME52" s="12"/>
      <c r="MF52" s="12"/>
      <c r="MG52" s="12"/>
      <c r="MH52" s="12"/>
      <c r="MI52" s="12"/>
      <c r="MJ52" s="12"/>
      <c r="MK52" s="12"/>
      <c r="ML52" s="12"/>
      <c r="MM52" s="12"/>
      <c r="MN52" s="14"/>
      <c r="MR52" s="15" t="s">
        <v>20</v>
      </c>
      <c r="MS52" s="12"/>
      <c r="MT52" s="12">
        <f t="shared" si="356"/>
        <v>0</v>
      </c>
      <c r="MU52" s="12"/>
      <c r="MV52" s="12"/>
      <c r="MW52" s="12"/>
      <c r="MX52" s="12"/>
      <c r="MY52" s="12"/>
      <c r="MZ52" s="12"/>
      <c r="NA52" s="12"/>
      <c r="NB52" s="12"/>
      <c r="NC52" s="12"/>
      <c r="ND52" s="14"/>
      <c r="NH52" s="15" t="s">
        <v>20</v>
      </c>
      <c r="NI52" s="12"/>
      <c r="NJ52" s="12">
        <f t="shared" si="357"/>
        <v>0</v>
      </c>
      <c r="NK52" s="12"/>
      <c r="NL52" s="12"/>
      <c r="NM52" s="12"/>
      <c r="NN52" s="12"/>
      <c r="NO52" s="12"/>
      <c r="NP52" s="12"/>
      <c r="NQ52" s="12"/>
      <c r="NR52" s="12"/>
      <c r="NS52" s="12"/>
      <c r="NT52" s="14"/>
      <c r="NX52" s="15" t="s">
        <v>20</v>
      </c>
      <c r="NY52" s="12">
        <v>22.818000000000001</v>
      </c>
      <c r="NZ52" s="12">
        <f t="shared" si="358"/>
        <v>8.7761538461538464</v>
      </c>
      <c r="OA52" s="12"/>
      <c r="OB52" s="12"/>
      <c r="OC52" s="12"/>
      <c r="OD52" s="12"/>
      <c r="OE52" s="12"/>
      <c r="OF52" s="12"/>
      <c r="OG52" s="12"/>
      <c r="OH52" s="12"/>
      <c r="OI52" s="12"/>
      <c r="OJ52" s="14"/>
      <c r="OM52" s="15" t="s">
        <v>20</v>
      </c>
      <c r="ON52" s="12"/>
      <c r="OO52" s="12">
        <f t="shared" si="359"/>
        <v>0</v>
      </c>
      <c r="OP52" s="12"/>
      <c r="OQ52" s="12"/>
      <c r="OR52" s="12"/>
      <c r="OS52" s="12"/>
      <c r="OT52" s="12"/>
      <c r="OU52" s="12"/>
      <c r="OV52" s="12"/>
      <c r="OW52" s="12"/>
      <c r="OX52" s="12"/>
      <c r="OY52" s="14"/>
      <c r="PB52" s="15" t="s">
        <v>20</v>
      </c>
      <c r="PC52" s="12">
        <f t="shared" si="221"/>
        <v>22.818000000000001</v>
      </c>
      <c r="PD52" s="12">
        <f t="shared" si="360"/>
        <v>8.7761538461538464</v>
      </c>
      <c r="PE52" s="12"/>
      <c r="PF52" s="12"/>
      <c r="PG52" s="12"/>
      <c r="PH52" s="12"/>
      <c r="PI52" s="12"/>
      <c r="PJ52" s="12"/>
      <c r="PK52" s="12"/>
      <c r="PL52" s="12"/>
      <c r="PM52" s="12"/>
      <c r="PN52" s="14"/>
      <c r="PR52" s="15" t="s">
        <v>20</v>
      </c>
      <c r="PS52" s="12">
        <f t="shared" si="226"/>
        <v>123.46000000000001</v>
      </c>
      <c r="PT52" s="12">
        <f t="shared" ref="PT52" si="362">PS52/2.6</f>
        <v>47.484615384615388</v>
      </c>
      <c r="PU52" s="12"/>
      <c r="PV52" s="12"/>
      <c r="PW52" s="12"/>
      <c r="PX52" s="12"/>
      <c r="PY52" s="12"/>
      <c r="PZ52" s="12"/>
      <c r="QA52" s="12"/>
      <c r="QB52" s="12"/>
      <c r="QC52" s="12"/>
      <c r="QD52" s="14"/>
    </row>
    <row r="53" spans="15:447" x14ac:dyDescent="0.25">
      <c r="O53" s="15" t="s">
        <v>21</v>
      </c>
      <c r="P53" s="12"/>
      <c r="Q53" s="12">
        <f>P53/2.6</f>
        <v>0</v>
      </c>
      <c r="R53" s="12"/>
      <c r="S53" s="12"/>
      <c r="T53" s="12"/>
      <c r="U53" s="12"/>
      <c r="V53" s="12"/>
      <c r="W53" s="12"/>
      <c r="X53" s="12"/>
      <c r="Y53" s="12"/>
      <c r="Z53" s="12"/>
      <c r="AA53" s="14"/>
      <c r="AF53" s="15" t="s">
        <v>21</v>
      </c>
      <c r="AG53" s="12"/>
      <c r="AH53" s="12">
        <f>AG53/2.6</f>
        <v>0</v>
      </c>
      <c r="AI53" s="12"/>
      <c r="AJ53" s="12"/>
      <c r="AK53" s="12"/>
      <c r="AL53" s="12"/>
      <c r="AM53" s="12"/>
      <c r="AN53" s="12"/>
      <c r="AO53" s="12"/>
      <c r="AP53" s="12"/>
      <c r="AQ53" s="12"/>
      <c r="AR53" s="14"/>
      <c r="AV53" s="15" t="s">
        <v>21</v>
      </c>
      <c r="AW53" s="12">
        <v>7.9859999999999998</v>
      </c>
      <c r="AX53" s="12">
        <f>AW53/2.6</f>
        <v>3.0715384615384616</v>
      </c>
      <c r="AY53" s="12"/>
      <c r="AZ53" s="12"/>
      <c r="BA53" s="12"/>
      <c r="BB53" s="12"/>
      <c r="BC53" s="12"/>
      <c r="BD53" s="12"/>
      <c r="BE53" s="12"/>
      <c r="BF53" s="12"/>
      <c r="BG53" s="12"/>
      <c r="BH53" s="14"/>
      <c r="BL53" s="15" t="s">
        <v>21</v>
      </c>
      <c r="BM53" s="12">
        <v>6.8890000000000002</v>
      </c>
      <c r="BN53" s="12">
        <f>BM53/2.6</f>
        <v>2.6496153846153847</v>
      </c>
      <c r="BO53" s="12"/>
      <c r="BP53" s="12"/>
      <c r="BQ53" s="12"/>
      <c r="BR53" s="12"/>
      <c r="BS53" s="12"/>
      <c r="BT53" s="12"/>
      <c r="BU53" s="12"/>
      <c r="BV53" s="12"/>
      <c r="BW53" s="12"/>
      <c r="BX53" s="14"/>
      <c r="CB53" s="15" t="s">
        <v>21</v>
      </c>
      <c r="CC53" s="12"/>
      <c r="CD53" s="12">
        <f>CC53/2.6</f>
        <v>0</v>
      </c>
      <c r="CE53" s="12"/>
      <c r="CF53" s="12"/>
      <c r="CG53" s="12"/>
      <c r="CH53" s="12"/>
      <c r="CI53" s="12"/>
      <c r="CJ53" s="12"/>
      <c r="CK53" s="12"/>
      <c r="CL53" s="12"/>
      <c r="CM53" s="12"/>
      <c r="CN53" s="14"/>
      <c r="CQ53" s="15" t="s">
        <v>21</v>
      </c>
      <c r="CR53" s="12"/>
      <c r="CS53" s="12">
        <f>CR53/2.6</f>
        <v>0</v>
      </c>
      <c r="CT53" s="12"/>
      <c r="CU53" s="12"/>
      <c r="CV53" s="12"/>
      <c r="CW53" s="12"/>
      <c r="CX53" s="12"/>
      <c r="CY53" s="12"/>
      <c r="CZ53" s="12"/>
      <c r="DA53" s="12"/>
      <c r="DB53" s="12"/>
      <c r="DC53" s="14"/>
      <c r="DF53" s="15" t="s">
        <v>21</v>
      </c>
      <c r="DG53" s="12">
        <f t="shared" si="197"/>
        <v>14.875</v>
      </c>
      <c r="DH53" s="12">
        <f>DG53/2.6</f>
        <v>5.7211538461538458</v>
      </c>
      <c r="DI53" s="12">
        <f t="shared" si="198"/>
        <v>0</v>
      </c>
      <c r="DJ53" s="12"/>
      <c r="DK53" s="12"/>
      <c r="DL53" s="12"/>
      <c r="DM53" s="12">
        <f t="shared" si="199"/>
        <v>0</v>
      </c>
      <c r="DN53" s="12"/>
      <c r="DO53" s="12">
        <f t="shared" si="200"/>
        <v>0</v>
      </c>
      <c r="DP53" s="12"/>
      <c r="DQ53" s="12">
        <f t="shared" si="201"/>
        <v>0</v>
      </c>
      <c r="DR53" s="14"/>
      <c r="DU53" s="15" t="s">
        <v>21</v>
      </c>
      <c r="DV53" s="12"/>
      <c r="DW53" s="12">
        <f>DV53/2.6</f>
        <v>0</v>
      </c>
      <c r="DX53" s="12"/>
      <c r="DY53" s="12"/>
      <c r="DZ53" s="12"/>
      <c r="EA53" s="12"/>
      <c r="EB53" s="12"/>
      <c r="EC53" s="12"/>
      <c r="ED53" s="12"/>
      <c r="EE53" s="12"/>
      <c r="EF53" s="12"/>
      <c r="EG53" s="14"/>
      <c r="EJ53" s="15" t="s">
        <v>21</v>
      </c>
      <c r="EK53" s="12"/>
      <c r="EL53" s="12">
        <f>EK53/2.6</f>
        <v>0</v>
      </c>
      <c r="EM53" s="12"/>
      <c r="EN53" s="12"/>
      <c r="EO53" s="12"/>
      <c r="EP53" s="12"/>
      <c r="EQ53" s="12"/>
      <c r="ER53" s="12"/>
      <c r="ES53" s="12"/>
      <c r="ET53" s="12"/>
      <c r="EU53" s="12"/>
      <c r="EV53" s="14"/>
      <c r="EY53" s="15" t="s">
        <v>21</v>
      </c>
      <c r="EZ53" s="12"/>
      <c r="FA53" s="12">
        <f>EZ53/2.6</f>
        <v>0</v>
      </c>
      <c r="FB53" s="12"/>
      <c r="FC53" s="12"/>
      <c r="FD53" s="12"/>
      <c r="FE53" s="12"/>
      <c r="FF53" s="12"/>
      <c r="FG53" s="12"/>
      <c r="FH53" s="12"/>
      <c r="FI53" s="12"/>
      <c r="FJ53" s="12"/>
      <c r="FK53" s="14"/>
      <c r="FN53" s="15" t="s">
        <v>21</v>
      </c>
      <c r="FO53" s="12"/>
      <c r="FP53" s="12">
        <f>FO53/2.6</f>
        <v>0</v>
      </c>
      <c r="FQ53" s="12"/>
      <c r="FR53" s="12"/>
      <c r="FS53" s="12"/>
      <c r="FT53" s="12"/>
      <c r="FU53" s="12"/>
      <c r="FV53" s="12"/>
      <c r="FW53" s="12"/>
      <c r="FX53" s="12"/>
      <c r="FY53" s="12"/>
      <c r="FZ53" s="14"/>
      <c r="GC53" s="15" t="s">
        <v>21</v>
      </c>
      <c r="GD53" s="12"/>
      <c r="GE53" s="12">
        <f>GD53/2.6</f>
        <v>0</v>
      </c>
      <c r="GF53" s="12"/>
      <c r="GG53" s="12"/>
      <c r="GH53" s="12"/>
      <c r="GI53" s="12"/>
      <c r="GJ53" s="12"/>
      <c r="GK53" s="12"/>
      <c r="GL53" s="12"/>
      <c r="GM53" s="12"/>
      <c r="GN53" s="12"/>
      <c r="GO53" s="14"/>
      <c r="GR53" s="15" t="s">
        <v>21</v>
      </c>
      <c r="GS53" s="12">
        <f t="shared" si="202"/>
        <v>0</v>
      </c>
      <c r="GT53" s="12">
        <f>GS53/2.6</f>
        <v>0</v>
      </c>
      <c r="GU53" s="12">
        <f t="shared" si="203"/>
        <v>0</v>
      </c>
      <c r="GV53" s="12"/>
      <c r="GW53" s="12"/>
      <c r="GX53" s="12"/>
      <c r="GY53" s="12">
        <f t="shared" si="204"/>
        <v>0</v>
      </c>
      <c r="GZ53" s="12"/>
      <c r="HA53" s="12">
        <f t="shared" si="205"/>
        <v>0</v>
      </c>
      <c r="HB53" s="12"/>
      <c r="HC53" s="12">
        <f t="shared" si="206"/>
        <v>0</v>
      </c>
      <c r="HD53" s="14"/>
      <c r="HH53" s="15" t="s">
        <v>21</v>
      </c>
      <c r="HI53" s="12">
        <f t="shared" si="244"/>
        <v>14.875</v>
      </c>
      <c r="HJ53" s="12">
        <f>HI53/2.6</f>
        <v>5.7211538461538458</v>
      </c>
      <c r="HK53" s="12">
        <f t="shared" si="207"/>
        <v>0</v>
      </c>
      <c r="HL53" s="12"/>
      <c r="HM53" s="12"/>
      <c r="HN53" s="12"/>
      <c r="HO53" s="12"/>
      <c r="HP53" s="12"/>
      <c r="HQ53" s="12"/>
      <c r="HR53" s="12"/>
      <c r="HS53" s="12"/>
      <c r="HT53" s="14"/>
      <c r="HW53" s="15" t="s">
        <v>21</v>
      </c>
      <c r="HX53" s="12"/>
      <c r="HY53" s="12">
        <f>HX53/2.6</f>
        <v>0</v>
      </c>
      <c r="HZ53" s="12"/>
      <c r="IA53" s="12"/>
      <c r="IB53" s="12"/>
      <c r="IC53" s="12"/>
      <c r="ID53" s="12"/>
      <c r="IE53" s="12"/>
      <c r="IF53" s="12"/>
      <c r="IG53" s="12"/>
      <c r="IH53" s="12"/>
      <c r="II53" s="14"/>
      <c r="IM53" s="15" t="s">
        <v>21</v>
      </c>
      <c r="IN53" s="12">
        <v>20.574999999999999</v>
      </c>
      <c r="IO53" s="12">
        <f>IN53/2.6</f>
        <v>7.9134615384615383</v>
      </c>
      <c r="IP53" s="12"/>
      <c r="IQ53" s="12"/>
      <c r="IR53" s="12"/>
      <c r="IS53" s="12"/>
      <c r="IT53" s="12"/>
      <c r="IU53" s="12"/>
      <c r="IV53" s="12"/>
      <c r="IW53" s="12"/>
      <c r="IX53" s="12"/>
      <c r="IY53" s="14"/>
      <c r="JC53" s="15" t="s">
        <v>21</v>
      </c>
      <c r="JD53" s="12"/>
      <c r="JE53" s="12">
        <f>JD53/2.6</f>
        <v>0</v>
      </c>
      <c r="JF53" s="12"/>
      <c r="JG53" s="12"/>
      <c r="JH53" s="12"/>
      <c r="JI53" s="12"/>
      <c r="JJ53" s="12"/>
      <c r="JK53" s="12"/>
      <c r="JL53" s="12"/>
      <c r="JM53" s="12"/>
      <c r="JN53" s="12"/>
      <c r="JO53" s="14"/>
      <c r="JS53" s="15" t="s">
        <v>21</v>
      </c>
      <c r="JT53" s="12"/>
      <c r="JU53" s="12">
        <f>JT53/2.6</f>
        <v>0</v>
      </c>
      <c r="JV53" s="12"/>
      <c r="JW53" s="12"/>
      <c r="JX53" s="12"/>
      <c r="JY53" s="12"/>
      <c r="JZ53" s="12"/>
      <c r="KA53" s="12"/>
      <c r="KB53" s="12"/>
      <c r="KC53" s="12"/>
      <c r="KD53" s="12"/>
      <c r="KE53" s="14"/>
      <c r="KH53" s="15" t="s">
        <v>21</v>
      </c>
      <c r="KI53" s="12"/>
      <c r="KJ53" s="12">
        <f>KI53/2.6</f>
        <v>0</v>
      </c>
      <c r="KK53" s="12"/>
      <c r="KL53" s="12"/>
      <c r="KM53" s="12"/>
      <c r="KN53" s="12"/>
      <c r="KO53" s="12"/>
      <c r="KP53" s="12"/>
      <c r="KQ53" s="12"/>
      <c r="KR53" s="12"/>
      <c r="KS53" s="12"/>
      <c r="KT53" s="14"/>
      <c r="KW53" s="15" t="s">
        <v>21</v>
      </c>
      <c r="KX53" s="12">
        <f t="shared" si="211"/>
        <v>20.574999999999999</v>
      </c>
      <c r="KY53" s="12">
        <f>KX53/2.6</f>
        <v>7.9134615384615383</v>
      </c>
      <c r="KZ53" s="12"/>
      <c r="LA53" s="12"/>
      <c r="LB53" s="12"/>
      <c r="LC53" s="12"/>
      <c r="LD53" s="12"/>
      <c r="LE53" s="12"/>
      <c r="LF53" s="12"/>
      <c r="LG53" s="12"/>
      <c r="LH53" s="12"/>
      <c r="LI53" s="14"/>
      <c r="LM53" s="15" t="s">
        <v>21</v>
      </c>
      <c r="LN53" s="12">
        <f t="shared" si="216"/>
        <v>35.450000000000003</v>
      </c>
      <c r="LO53" s="12">
        <f>LN53/2.6</f>
        <v>13.634615384615385</v>
      </c>
      <c r="LP53" s="12"/>
      <c r="LQ53" s="12"/>
      <c r="LR53" s="12"/>
      <c r="LS53" s="12"/>
      <c r="LT53" s="12"/>
      <c r="LU53" s="12"/>
      <c r="LV53" s="12"/>
      <c r="LW53" s="12"/>
      <c r="LX53" s="12"/>
      <c r="LY53" s="14"/>
      <c r="MB53" s="15" t="s">
        <v>21</v>
      </c>
      <c r="MC53" s="12"/>
      <c r="MD53" s="12">
        <f>MC53/2.6</f>
        <v>0</v>
      </c>
      <c r="ME53" s="12"/>
      <c r="MF53" s="12"/>
      <c r="MG53" s="12"/>
      <c r="MH53" s="12"/>
      <c r="MI53" s="12"/>
      <c r="MJ53" s="12"/>
      <c r="MK53" s="12"/>
      <c r="ML53" s="12"/>
      <c r="MM53" s="12"/>
      <c r="MN53" s="14"/>
      <c r="MR53" s="15" t="s">
        <v>21</v>
      </c>
      <c r="MS53" s="12"/>
      <c r="MT53" s="12">
        <f>MS53/2.6</f>
        <v>0</v>
      </c>
      <c r="MU53" s="12"/>
      <c r="MV53" s="12"/>
      <c r="MW53" s="12"/>
      <c r="MX53" s="12"/>
      <c r="MY53" s="12"/>
      <c r="MZ53" s="12"/>
      <c r="NA53" s="12"/>
      <c r="NB53" s="12"/>
      <c r="NC53" s="12"/>
      <c r="ND53" s="14"/>
      <c r="NH53" s="15" t="s">
        <v>21</v>
      </c>
      <c r="NI53" s="12"/>
      <c r="NJ53" s="12">
        <f>NI53/2.6</f>
        <v>0</v>
      </c>
      <c r="NK53" s="12"/>
      <c r="NL53" s="12"/>
      <c r="NM53" s="12"/>
      <c r="NN53" s="12"/>
      <c r="NO53" s="12"/>
      <c r="NP53" s="12"/>
      <c r="NQ53" s="12"/>
      <c r="NR53" s="12"/>
      <c r="NS53" s="12"/>
      <c r="NT53" s="14"/>
      <c r="NX53" s="15" t="s">
        <v>21</v>
      </c>
      <c r="NY53" s="12"/>
      <c r="NZ53" s="12">
        <f>NY53/2.6</f>
        <v>0</v>
      </c>
      <c r="OA53" s="12"/>
      <c r="OB53" s="12"/>
      <c r="OC53" s="12"/>
      <c r="OD53" s="12"/>
      <c r="OE53" s="12"/>
      <c r="OF53" s="12"/>
      <c r="OG53" s="12"/>
      <c r="OH53" s="12"/>
      <c r="OI53" s="12"/>
      <c r="OJ53" s="14"/>
      <c r="OM53" s="15" t="s">
        <v>21</v>
      </c>
      <c r="ON53" s="12"/>
      <c r="OO53" s="12">
        <f>ON53/2.6</f>
        <v>0</v>
      </c>
      <c r="OP53" s="12"/>
      <c r="OQ53" s="12"/>
      <c r="OR53" s="12"/>
      <c r="OS53" s="12"/>
      <c r="OT53" s="12"/>
      <c r="OU53" s="12"/>
      <c r="OV53" s="12"/>
      <c r="OW53" s="12"/>
      <c r="OX53" s="12"/>
      <c r="OY53" s="14"/>
      <c r="PB53" s="15" t="s">
        <v>21</v>
      </c>
      <c r="PC53" s="12">
        <f t="shared" si="221"/>
        <v>0</v>
      </c>
      <c r="PD53" s="12">
        <f>PC53/2.6</f>
        <v>0</v>
      </c>
      <c r="PE53" s="12"/>
      <c r="PF53" s="12"/>
      <c r="PG53" s="12"/>
      <c r="PH53" s="12"/>
      <c r="PI53" s="12"/>
      <c r="PJ53" s="12"/>
      <c r="PK53" s="12"/>
      <c r="PL53" s="12"/>
      <c r="PM53" s="12"/>
      <c r="PN53" s="14"/>
      <c r="PR53" s="15" t="s">
        <v>21</v>
      </c>
      <c r="PS53" s="12">
        <f t="shared" si="226"/>
        <v>35.450000000000003</v>
      </c>
      <c r="PT53" s="12">
        <f>PS53/2.6</f>
        <v>13.634615384615385</v>
      </c>
      <c r="PU53" s="12"/>
      <c r="PV53" s="12"/>
      <c r="PW53" s="12"/>
      <c r="PX53" s="12"/>
      <c r="PY53" s="12"/>
      <c r="PZ53" s="12"/>
      <c r="QA53" s="12"/>
      <c r="QB53" s="12"/>
      <c r="QC53" s="12"/>
      <c r="QD53" s="14"/>
    </row>
    <row r="54" spans="15:447" ht="15.75" thickBot="1" x14ac:dyDescent="0.3">
      <c r="O54" s="16" t="s">
        <v>22</v>
      </c>
      <c r="P54" s="12"/>
      <c r="Q54" s="17">
        <f>P54/10</f>
        <v>0</v>
      </c>
      <c r="R54" s="12"/>
      <c r="S54" s="12">
        <f>R54/28</f>
        <v>0</v>
      </c>
      <c r="T54" s="12"/>
      <c r="U54" s="18"/>
      <c r="V54" s="12">
        <v>20</v>
      </c>
      <c r="W54" s="17">
        <f>V54/20</f>
        <v>1</v>
      </c>
      <c r="X54" s="12">
        <v>12</v>
      </c>
      <c r="Y54" s="17">
        <f>X54/10</f>
        <v>1.2</v>
      </c>
      <c r="Z54" s="12">
        <v>20</v>
      </c>
      <c r="AA54" s="19">
        <f>Z54/20</f>
        <v>1</v>
      </c>
      <c r="AF54" s="16" t="s">
        <v>22</v>
      </c>
      <c r="AG54" s="12">
        <v>35</v>
      </c>
      <c r="AH54" s="17">
        <f>AG54/10</f>
        <v>3.5</v>
      </c>
      <c r="AI54" s="12">
        <v>33</v>
      </c>
      <c r="AJ54" s="12">
        <f>AI54/28</f>
        <v>1.1785714285714286</v>
      </c>
      <c r="AK54" s="12"/>
      <c r="AL54" s="18"/>
      <c r="AM54" s="12"/>
      <c r="AN54" s="17">
        <f>AM54/20</f>
        <v>0</v>
      </c>
      <c r="AO54" s="12"/>
      <c r="AP54" s="17">
        <f>AO54/10</f>
        <v>0</v>
      </c>
      <c r="AQ54" s="12"/>
      <c r="AR54" s="19">
        <f>AQ54/20</f>
        <v>0</v>
      </c>
      <c r="AV54" s="16" t="s">
        <v>22</v>
      </c>
      <c r="AW54" s="12">
        <v>36</v>
      </c>
      <c r="AX54" s="17">
        <f>AW54/10</f>
        <v>3.6</v>
      </c>
      <c r="AY54" s="12">
        <v>36</v>
      </c>
      <c r="AZ54" s="12">
        <f>AY54/28</f>
        <v>1.2857142857142858</v>
      </c>
      <c r="BA54" s="12"/>
      <c r="BB54" s="18"/>
      <c r="BC54" s="12"/>
      <c r="BD54" s="17">
        <f>BC54/20</f>
        <v>0</v>
      </c>
      <c r="BE54" s="12"/>
      <c r="BF54" s="17">
        <f>BE54/10</f>
        <v>0</v>
      </c>
      <c r="BG54" s="12"/>
      <c r="BH54" s="19">
        <f>BG54/20</f>
        <v>0</v>
      </c>
      <c r="BL54" s="16" t="s">
        <v>22</v>
      </c>
      <c r="BM54" s="12">
        <v>25</v>
      </c>
      <c r="BN54" s="17">
        <f>BM54/10</f>
        <v>2.5</v>
      </c>
      <c r="BO54" s="12"/>
      <c r="BP54" s="12">
        <f>BO54/28</f>
        <v>0</v>
      </c>
      <c r="BQ54" s="12"/>
      <c r="BR54" s="18"/>
      <c r="BS54" s="12">
        <v>13</v>
      </c>
      <c r="BT54" s="17">
        <f>BS54/20</f>
        <v>0.65</v>
      </c>
      <c r="BU54" s="12">
        <v>2</v>
      </c>
      <c r="BV54" s="17">
        <f>BU54/10</f>
        <v>0.2</v>
      </c>
      <c r="BW54" s="12"/>
      <c r="BX54" s="19">
        <f>BW54/20</f>
        <v>0</v>
      </c>
      <c r="CB54" s="16" t="s">
        <v>22</v>
      </c>
      <c r="CC54" s="12"/>
      <c r="CD54" s="17">
        <f>CC54/10</f>
        <v>0</v>
      </c>
      <c r="CE54" s="12"/>
      <c r="CF54" s="12">
        <f>CE54/28</f>
        <v>0</v>
      </c>
      <c r="CG54" s="12"/>
      <c r="CH54" s="18"/>
      <c r="CI54" s="12"/>
      <c r="CJ54" s="17">
        <f>CI54/20</f>
        <v>0</v>
      </c>
      <c r="CK54" s="12"/>
      <c r="CL54" s="17">
        <f>CK54/10</f>
        <v>0</v>
      </c>
      <c r="CM54" s="12"/>
      <c r="CN54" s="19">
        <f>CM54/20</f>
        <v>0</v>
      </c>
      <c r="CQ54" s="16" t="s">
        <v>22</v>
      </c>
      <c r="CR54" s="12">
        <v>34</v>
      </c>
      <c r="CS54" s="17">
        <f>CR54/10</f>
        <v>3.4</v>
      </c>
      <c r="CT54" s="12">
        <v>27</v>
      </c>
      <c r="CU54" s="12">
        <f>CT54/28</f>
        <v>0.9642857142857143</v>
      </c>
      <c r="CV54" s="12"/>
      <c r="CW54" s="18"/>
      <c r="CX54" s="12"/>
      <c r="CY54" s="17">
        <f>CX54/20</f>
        <v>0</v>
      </c>
      <c r="CZ54" s="12"/>
      <c r="DA54" s="17">
        <f>CZ54/10</f>
        <v>0</v>
      </c>
      <c r="DB54" s="12"/>
      <c r="DC54" s="19">
        <f>DB54/20</f>
        <v>0</v>
      </c>
      <c r="DF54" s="16" t="s">
        <v>22</v>
      </c>
      <c r="DG54" s="12">
        <f t="shared" si="197"/>
        <v>130</v>
      </c>
      <c r="DH54" s="17">
        <f>DG54/10</f>
        <v>13</v>
      </c>
      <c r="DI54" s="12">
        <f t="shared" si="198"/>
        <v>96</v>
      </c>
      <c r="DJ54" s="12">
        <f>DI54/28</f>
        <v>3.4285714285714284</v>
      </c>
      <c r="DK54" s="12"/>
      <c r="DL54" s="18"/>
      <c r="DM54" s="12">
        <f t="shared" si="199"/>
        <v>13</v>
      </c>
      <c r="DN54" s="17">
        <f>DM54/20</f>
        <v>0.65</v>
      </c>
      <c r="DO54" s="12">
        <f t="shared" si="200"/>
        <v>2</v>
      </c>
      <c r="DP54" s="17">
        <f>DO54/10</f>
        <v>0.2</v>
      </c>
      <c r="DQ54" s="12">
        <f t="shared" si="201"/>
        <v>0</v>
      </c>
      <c r="DR54" s="19">
        <f>DQ54/20</f>
        <v>0</v>
      </c>
      <c r="DU54" s="16" t="s">
        <v>22</v>
      </c>
      <c r="DV54" s="12">
        <v>29</v>
      </c>
      <c r="DW54" s="17">
        <f>DV54/10</f>
        <v>2.9</v>
      </c>
      <c r="DX54" s="12">
        <v>28</v>
      </c>
      <c r="DY54" s="12">
        <f>DX54/28</f>
        <v>1</v>
      </c>
      <c r="DZ54" s="12"/>
      <c r="EA54" s="18"/>
      <c r="EB54" s="12"/>
      <c r="EC54" s="17">
        <f>EB54/20</f>
        <v>0</v>
      </c>
      <c r="ED54" s="12"/>
      <c r="EE54" s="17">
        <f>ED54/10</f>
        <v>0</v>
      </c>
      <c r="EF54" s="12">
        <v>4</v>
      </c>
      <c r="EG54" s="19">
        <f>EF54/20</f>
        <v>0.2</v>
      </c>
      <c r="EJ54" s="16" t="s">
        <v>22</v>
      </c>
      <c r="EK54" s="12">
        <v>19</v>
      </c>
      <c r="EL54" s="17">
        <f>EK54/10</f>
        <v>1.9</v>
      </c>
      <c r="EM54" s="12"/>
      <c r="EN54" s="12">
        <f>EM54/28</f>
        <v>0</v>
      </c>
      <c r="EO54" s="12"/>
      <c r="EP54" s="18"/>
      <c r="EQ54" s="12"/>
      <c r="ER54" s="17">
        <f>EQ54/20</f>
        <v>0</v>
      </c>
      <c r="ES54" s="12"/>
      <c r="ET54" s="17">
        <f>ES54/10</f>
        <v>0</v>
      </c>
      <c r="EU54" s="12"/>
      <c r="EV54" s="19">
        <f>EU54/20</f>
        <v>0</v>
      </c>
      <c r="EY54" s="16" t="s">
        <v>22</v>
      </c>
      <c r="EZ54" s="12">
        <v>27</v>
      </c>
      <c r="FA54" s="17">
        <f>EZ54/10</f>
        <v>2.7</v>
      </c>
      <c r="FB54" s="12">
        <v>27</v>
      </c>
      <c r="FC54" s="12">
        <f>FB54/28</f>
        <v>0.9642857142857143</v>
      </c>
      <c r="FD54" s="12"/>
      <c r="FE54" s="18"/>
      <c r="FF54" s="12"/>
      <c r="FG54" s="17">
        <f>FF54/20</f>
        <v>0</v>
      </c>
      <c r="FH54" s="12"/>
      <c r="FI54" s="17">
        <f>FH54/10</f>
        <v>0</v>
      </c>
      <c r="FJ54" s="12"/>
      <c r="FK54" s="19">
        <f>FJ54/20</f>
        <v>0</v>
      </c>
      <c r="FN54" s="16" t="s">
        <v>22</v>
      </c>
      <c r="FO54" s="12">
        <v>35</v>
      </c>
      <c r="FP54" s="17">
        <f>FO54/10</f>
        <v>3.5</v>
      </c>
      <c r="FQ54" s="12">
        <v>35</v>
      </c>
      <c r="FR54" s="12">
        <f>FQ54/28</f>
        <v>1.25</v>
      </c>
      <c r="FS54" s="12"/>
      <c r="FT54" s="18"/>
      <c r="FU54" s="12"/>
      <c r="FV54" s="17">
        <f>FU54/20</f>
        <v>0</v>
      </c>
      <c r="FW54" s="12"/>
      <c r="FX54" s="17">
        <f>FW54/10</f>
        <v>0</v>
      </c>
      <c r="FY54" s="12"/>
      <c r="FZ54" s="19">
        <f>FY54/20</f>
        <v>0</v>
      </c>
      <c r="GC54" s="16" t="s">
        <v>22</v>
      </c>
      <c r="GD54" s="12">
        <v>33</v>
      </c>
      <c r="GE54" s="17">
        <f>GD54/10</f>
        <v>3.3</v>
      </c>
      <c r="GF54" s="12">
        <v>32</v>
      </c>
      <c r="GG54" s="12">
        <f>GF54/28</f>
        <v>1.1428571428571428</v>
      </c>
      <c r="GH54" s="12"/>
      <c r="GI54" s="18"/>
      <c r="GJ54" s="12"/>
      <c r="GK54" s="17">
        <f>GJ54/20</f>
        <v>0</v>
      </c>
      <c r="GL54" s="12"/>
      <c r="GM54" s="17">
        <f>GL54/10</f>
        <v>0</v>
      </c>
      <c r="GN54" s="12"/>
      <c r="GO54" s="19">
        <f>GN54/20</f>
        <v>0</v>
      </c>
      <c r="GR54" s="16" t="s">
        <v>22</v>
      </c>
      <c r="GS54" s="12">
        <f t="shared" si="202"/>
        <v>143</v>
      </c>
      <c r="GT54" s="17">
        <f>GS54/10</f>
        <v>14.3</v>
      </c>
      <c r="GU54" s="12">
        <f t="shared" si="203"/>
        <v>122</v>
      </c>
      <c r="GV54" s="12">
        <f>GU54/28</f>
        <v>4.3571428571428568</v>
      </c>
      <c r="GW54" s="12"/>
      <c r="GX54" s="18"/>
      <c r="GY54" s="12">
        <f t="shared" si="204"/>
        <v>0</v>
      </c>
      <c r="GZ54" s="17">
        <f>GY54/20</f>
        <v>0</v>
      </c>
      <c r="HA54" s="12">
        <f t="shared" si="205"/>
        <v>0</v>
      </c>
      <c r="HB54" s="17">
        <f>HA54/10</f>
        <v>0</v>
      </c>
      <c r="HC54" s="12">
        <f t="shared" si="206"/>
        <v>0</v>
      </c>
      <c r="HD54" s="19">
        <f>HC54/20</f>
        <v>0</v>
      </c>
      <c r="HH54" s="16" t="s">
        <v>22</v>
      </c>
      <c r="HI54" s="12">
        <f t="shared" si="244"/>
        <v>273</v>
      </c>
      <c r="HJ54" s="17">
        <f>HI54/10</f>
        <v>27.3</v>
      </c>
      <c r="HK54" s="12">
        <f t="shared" si="207"/>
        <v>218</v>
      </c>
      <c r="HL54" s="12">
        <f>HK54/28</f>
        <v>7.7857142857142856</v>
      </c>
      <c r="HM54" s="12"/>
      <c r="HN54" s="18"/>
      <c r="HO54" s="12">
        <f t="shared" ref="HO54" si="363">GY54+DM54+V54</f>
        <v>33</v>
      </c>
      <c r="HP54" s="17">
        <f>HO54/20</f>
        <v>1.65</v>
      </c>
      <c r="HQ54" s="12">
        <f t="shared" ref="HQ54" si="364">HA54+DO54+X54</f>
        <v>14</v>
      </c>
      <c r="HR54" s="17">
        <f>HQ54/10</f>
        <v>1.4</v>
      </c>
      <c r="HS54" s="12">
        <f>HC54+DQ54+Z54</f>
        <v>20</v>
      </c>
      <c r="HT54" s="19">
        <f>HS54/20</f>
        <v>1</v>
      </c>
      <c r="HW54" s="16" t="s">
        <v>22</v>
      </c>
      <c r="HX54" s="12">
        <v>30</v>
      </c>
      <c r="HY54" s="17">
        <f>HX54/10</f>
        <v>3</v>
      </c>
      <c r="HZ54" s="12">
        <v>30</v>
      </c>
      <c r="IA54" s="12">
        <f>HZ54/28</f>
        <v>1.0714285714285714</v>
      </c>
      <c r="IB54" s="12"/>
      <c r="IC54" s="18"/>
      <c r="ID54" s="12"/>
      <c r="IE54" s="17">
        <f>ID54/20</f>
        <v>0</v>
      </c>
      <c r="IF54" s="12"/>
      <c r="IG54" s="17">
        <f>IF54/10</f>
        <v>0</v>
      </c>
      <c r="IH54" s="12"/>
      <c r="II54" s="19">
        <f>IH54/20</f>
        <v>0</v>
      </c>
      <c r="IM54" s="16" t="s">
        <v>22</v>
      </c>
      <c r="IN54" s="12">
        <v>25</v>
      </c>
      <c r="IO54" s="17">
        <f>IN54/10</f>
        <v>2.5</v>
      </c>
      <c r="IP54" s="12">
        <v>25</v>
      </c>
      <c r="IQ54" s="12">
        <f>IP54/28</f>
        <v>0.8928571428571429</v>
      </c>
      <c r="IR54" s="12"/>
      <c r="IS54" s="18"/>
      <c r="IT54" s="12"/>
      <c r="IU54" s="17">
        <f>IT54/20</f>
        <v>0</v>
      </c>
      <c r="IV54" s="12"/>
      <c r="IW54" s="17">
        <f>IV54/10</f>
        <v>0</v>
      </c>
      <c r="IX54" s="12"/>
      <c r="IY54" s="19">
        <f>IX54/20</f>
        <v>0</v>
      </c>
      <c r="JC54" s="16" t="s">
        <v>22</v>
      </c>
      <c r="JD54" s="12">
        <v>37</v>
      </c>
      <c r="JE54" s="17">
        <f>JD54/10</f>
        <v>3.7</v>
      </c>
      <c r="JF54" s="12">
        <v>56</v>
      </c>
      <c r="JG54" s="12">
        <f>JF54/28</f>
        <v>2</v>
      </c>
      <c r="JH54" s="12"/>
      <c r="JI54" s="18"/>
      <c r="JJ54" s="12"/>
      <c r="JK54" s="17">
        <f>JJ54/20</f>
        <v>0</v>
      </c>
      <c r="JL54" s="12"/>
      <c r="JM54" s="17">
        <f>JL54/10</f>
        <v>0</v>
      </c>
      <c r="JN54" s="12"/>
      <c r="JO54" s="19">
        <f>JN54/20</f>
        <v>0</v>
      </c>
      <c r="JS54" s="16" t="s">
        <v>22</v>
      </c>
      <c r="JT54" s="12">
        <v>67</v>
      </c>
      <c r="JU54" s="17">
        <f>JT54/10</f>
        <v>6.7</v>
      </c>
      <c r="JV54" s="12">
        <v>61</v>
      </c>
      <c r="JW54" s="12">
        <f>JV54/28</f>
        <v>2.1785714285714284</v>
      </c>
      <c r="JX54" s="12"/>
      <c r="JY54" s="18"/>
      <c r="JZ54" s="12">
        <v>31</v>
      </c>
      <c r="KA54" s="17">
        <f>JZ54/20</f>
        <v>1.55</v>
      </c>
      <c r="KB54" s="12">
        <v>15</v>
      </c>
      <c r="KC54" s="17">
        <f>KB54/10</f>
        <v>1.5</v>
      </c>
      <c r="KD54" s="12"/>
      <c r="KE54" s="19">
        <f>KD54/20</f>
        <v>0</v>
      </c>
      <c r="KH54" s="16" t="s">
        <v>22</v>
      </c>
      <c r="KI54" s="12">
        <v>30</v>
      </c>
      <c r="KJ54" s="17">
        <f>KI54/10</f>
        <v>3</v>
      </c>
      <c r="KK54" s="12">
        <v>30</v>
      </c>
      <c r="KL54" s="12">
        <f>KK54/28</f>
        <v>1.0714285714285714</v>
      </c>
      <c r="KM54" s="12"/>
      <c r="KN54" s="18"/>
      <c r="KO54" s="12"/>
      <c r="KP54" s="17">
        <f>KO54/20</f>
        <v>0</v>
      </c>
      <c r="KQ54" s="12">
        <v>1</v>
      </c>
      <c r="KR54" s="17">
        <f>KQ54/10</f>
        <v>0.1</v>
      </c>
      <c r="KS54" s="12"/>
      <c r="KT54" s="19">
        <f>KS54/20</f>
        <v>0</v>
      </c>
      <c r="KW54" s="16" t="s">
        <v>22</v>
      </c>
      <c r="KX54" s="12">
        <f t="shared" si="211"/>
        <v>189</v>
      </c>
      <c r="KY54" s="17">
        <f>KX54/10</f>
        <v>18.899999999999999</v>
      </c>
      <c r="KZ54" s="12">
        <f t="shared" ref="KZ54" si="365">KK54+JV54+JF54+IP54+HZ54</f>
        <v>202</v>
      </c>
      <c r="LA54" s="12">
        <f>KZ54/28</f>
        <v>7.2142857142857144</v>
      </c>
      <c r="LB54" s="12"/>
      <c r="LC54" s="18"/>
      <c r="LD54" s="12">
        <f>KO54+JZ54+JJ54+IT54+ID54</f>
        <v>31</v>
      </c>
      <c r="LE54" s="12">
        <f>LD54/20</f>
        <v>1.55</v>
      </c>
      <c r="LF54" s="12">
        <f>KQ54+KB54+JL54+IV54+IF54</f>
        <v>16</v>
      </c>
      <c r="LG54" s="17">
        <f>LF54/10</f>
        <v>1.6</v>
      </c>
      <c r="LH54" s="12">
        <f t="shared" ref="LH54" si="366">KS54+KD54+JN54+IX54+IH54</f>
        <v>0</v>
      </c>
      <c r="LI54" s="19">
        <f>LH54/20</f>
        <v>0</v>
      </c>
      <c r="LM54" s="16" t="s">
        <v>22</v>
      </c>
      <c r="LN54" s="12">
        <f t="shared" si="216"/>
        <v>462</v>
      </c>
      <c r="LO54" s="17">
        <f>LN54/10</f>
        <v>46.2</v>
      </c>
      <c r="LP54" s="12">
        <f t="shared" ref="LP54" si="367">KZ54+HK54</f>
        <v>420</v>
      </c>
      <c r="LQ54" s="12">
        <f>LP54/28</f>
        <v>15</v>
      </c>
      <c r="LR54" s="12"/>
      <c r="LS54" s="18"/>
      <c r="LT54" s="12">
        <f t="shared" ref="LT54" si="368">LD54+HO54</f>
        <v>64</v>
      </c>
      <c r="LU54" s="17">
        <f>LT54/20</f>
        <v>3.2</v>
      </c>
      <c r="LV54" s="12">
        <f t="shared" ref="LV54" si="369">LF54+HQ54</f>
        <v>30</v>
      </c>
      <c r="LW54" s="17">
        <f>LV54/10</f>
        <v>3</v>
      </c>
      <c r="LX54" s="12">
        <f>LH54+HS54</f>
        <v>20</v>
      </c>
      <c r="LY54" s="19">
        <f>LX54/20</f>
        <v>1</v>
      </c>
      <c r="MB54" s="16" t="s">
        <v>22</v>
      </c>
      <c r="MC54" s="12">
        <v>33</v>
      </c>
      <c r="MD54" s="17">
        <f>MC54/10</f>
        <v>3.3</v>
      </c>
      <c r="ME54" s="12"/>
      <c r="MF54" s="12">
        <f>ME54/28</f>
        <v>0</v>
      </c>
      <c r="MG54" s="12"/>
      <c r="MH54" s="18"/>
      <c r="MI54" s="12"/>
      <c r="MJ54" s="17">
        <f>MI54/20</f>
        <v>0</v>
      </c>
      <c r="MK54" s="12"/>
      <c r="ML54" s="17">
        <f>MK54/10</f>
        <v>0</v>
      </c>
      <c r="MM54" s="12"/>
      <c r="MN54" s="19">
        <f>MM54/20</f>
        <v>0</v>
      </c>
      <c r="MR54" s="16" t="s">
        <v>22</v>
      </c>
      <c r="MS54" s="12">
        <v>17</v>
      </c>
      <c r="MT54" s="17">
        <f>MS54/10</f>
        <v>1.7</v>
      </c>
      <c r="MU54" s="12">
        <v>17</v>
      </c>
      <c r="MV54" s="12">
        <f>MU54/28</f>
        <v>0.6071428571428571</v>
      </c>
      <c r="MW54" s="12"/>
      <c r="MX54" s="18"/>
      <c r="MY54" s="12">
        <v>13</v>
      </c>
      <c r="MZ54" s="17">
        <f>MY54/20</f>
        <v>0.65</v>
      </c>
      <c r="NA54" s="12"/>
      <c r="NB54" s="17">
        <f>NA54/10</f>
        <v>0</v>
      </c>
      <c r="NC54" s="12"/>
      <c r="ND54" s="19">
        <f>NC54/20</f>
        <v>0</v>
      </c>
      <c r="NH54" s="16" t="s">
        <v>22</v>
      </c>
      <c r="NI54" s="12">
        <v>22</v>
      </c>
      <c r="NJ54" s="17">
        <f>NI54/10</f>
        <v>2.2000000000000002</v>
      </c>
      <c r="NK54" s="12">
        <v>22</v>
      </c>
      <c r="NL54" s="12">
        <f>NK54/28</f>
        <v>0.7857142857142857</v>
      </c>
      <c r="NM54" s="12"/>
      <c r="NN54" s="18"/>
      <c r="NO54" s="12"/>
      <c r="NP54" s="17">
        <f>NO54/20</f>
        <v>0</v>
      </c>
      <c r="NQ54" s="12"/>
      <c r="NR54" s="17">
        <f>NQ54/10</f>
        <v>0</v>
      </c>
      <c r="NS54" s="12"/>
      <c r="NT54" s="19">
        <f>NS54/20</f>
        <v>0</v>
      </c>
      <c r="NX54" s="16" t="s">
        <v>22</v>
      </c>
      <c r="NY54" s="12">
        <v>44</v>
      </c>
      <c r="NZ54" s="17">
        <f>NY54/10</f>
        <v>4.4000000000000004</v>
      </c>
      <c r="OA54" s="12">
        <v>32</v>
      </c>
      <c r="OB54" s="12">
        <f>OA54/28</f>
        <v>1.1428571428571428</v>
      </c>
      <c r="OC54" s="12"/>
      <c r="OD54" s="18"/>
      <c r="OE54" s="12">
        <v>16</v>
      </c>
      <c r="OF54" s="17">
        <f>OE54/20</f>
        <v>0.8</v>
      </c>
      <c r="OG54" s="12">
        <v>2</v>
      </c>
      <c r="OH54" s="17">
        <f>OG54/10</f>
        <v>0.2</v>
      </c>
      <c r="OI54" s="12"/>
      <c r="OJ54" s="19">
        <f>OI54/20</f>
        <v>0</v>
      </c>
      <c r="OM54" s="16" t="s">
        <v>22</v>
      </c>
      <c r="ON54" s="12">
        <v>29</v>
      </c>
      <c r="OO54" s="17">
        <f>ON54/10</f>
        <v>2.9</v>
      </c>
      <c r="OP54" s="12">
        <v>29</v>
      </c>
      <c r="OQ54" s="12">
        <f>OP54/28</f>
        <v>1.0357142857142858</v>
      </c>
      <c r="OR54" s="12"/>
      <c r="OS54" s="18"/>
      <c r="OT54" s="12"/>
      <c r="OU54" s="17">
        <f>OT54/20</f>
        <v>0</v>
      </c>
      <c r="OV54" s="12"/>
      <c r="OW54" s="17">
        <f>OV54/10</f>
        <v>0</v>
      </c>
      <c r="OX54" s="12"/>
      <c r="OY54" s="19">
        <f>OX54/20</f>
        <v>0</v>
      </c>
      <c r="PB54" s="16" t="s">
        <v>22</v>
      </c>
      <c r="PC54" s="12">
        <f t="shared" si="221"/>
        <v>145</v>
      </c>
      <c r="PD54" s="17">
        <f>PC54/10</f>
        <v>14.5</v>
      </c>
      <c r="PE54" s="12">
        <f t="shared" ref="PE54" si="370">OP54+OA54+NK54+MU54+ME54</f>
        <v>100</v>
      </c>
      <c r="PF54" s="12">
        <f>PE54/28</f>
        <v>3.5714285714285716</v>
      </c>
      <c r="PG54" s="12"/>
      <c r="PH54" s="18"/>
      <c r="PI54" s="12">
        <f>OT54+OE54+NO54+MY54+MI54</f>
        <v>29</v>
      </c>
      <c r="PJ54" s="12">
        <f>PI54/20</f>
        <v>1.45</v>
      </c>
      <c r="PK54" s="12">
        <f>OV54+OG54+NQ54+NA54+MK54</f>
        <v>2</v>
      </c>
      <c r="PL54" s="17">
        <f>PK54/10</f>
        <v>0.2</v>
      </c>
      <c r="PM54" s="12">
        <f t="shared" ref="PM54" si="371">OX54+OI54+NS54+NC54+MM54</f>
        <v>0</v>
      </c>
      <c r="PN54" s="19">
        <f>PM54/20</f>
        <v>0</v>
      </c>
      <c r="PR54" s="16" t="s">
        <v>22</v>
      </c>
      <c r="PS54" s="12">
        <f t="shared" si="226"/>
        <v>607</v>
      </c>
      <c r="PT54" s="17">
        <f>PS54/10</f>
        <v>60.7</v>
      </c>
      <c r="PU54" s="12">
        <f t="shared" ref="PU54" si="372">PE54+LP54</f>
        <v>520</v>
      </c>
      <c r="PV54" s="12">
        <f>PU54/28</f>
        <v>18.571428571428573</v>
      </c>
      <c r="PW54" s="12"/>
      <c r="PX54" s="18"/>
      <c r="PY54" s="12">
        <f t="shared" ref="PY54" si="373">PI54+LT54</f>
        <v>93</v>
      </c>
      <c r="PZ54" s="17">
        <f>PY54/20</f>
        <v>4.6500000000000004</v>
      </c>
      <c r="QA54" s="12">
        <f t="shared" ref="QA54" si="374">PK54+LV54</f>
        <v>32</v>
      </c>
      <c r="QB54" s="17">
        <f>QA54/10</f>
        <v>3.2</v>
      </c>
      <c r="QC54" s="12">
        <f>PM54+LX54</f>
        <v>20</v>
      </c>
      <c r="QD54" s="19">
        <f>QC54/20</f>
        <v>1</v>
      </c>
    </row>
    <row r="55" spans="15:447" x14ac:dyDescent="0.25">
      <c r="O55" s="20" t="s">
        <v>23</v>
      </c>
      <c r="P55" s="21">
        <f>SUM(P41:P53)</f>
        <v>45.024000000000001</v>
      </c>
      <c r="Q55" s="22">
        <f>SUM(Q41:Q54)</f>
        <v>11.909393162393162</v>
      </c>
      <c r="R55" s="21">
        <f>SUM(R41:R53)</f>
        <v>59.536000000000001</v>
      </c>
      <c r="S55" s="22">
        <f>SUM(S41:S54,U41:U54)</f>
        <v>4.5218500000000006</v>
      </c>
      <c r="T55" s="22"/>
      <c r="U55" s="23"/>
      <c r="V55" s="21">
        <f>SUM(V41:V53)</f>
        <v>79.578000000000003</v>
      </c>
      <c r="W55" s="22">
        <f>SUM(W41:W54)</f>
        <v>10.7875</v>
      </c>
      <c r="X55" s="21">
        <f>SUM(X41:X53)</f>
        <v>36.920999999999999</v>
      </c>
      <c r="Y55" s="22">
        <f>SUM(Y41:Y54)</f>
        <v>21.897333333333332</v>
      </c>
      <c r="Z55" s="21">
        <f>SUM(Z41:Z53)</f>
        <v>83.543999999999997</v>
      </c>
      <c r="AA55" s="22">
        <f>SUM(AA41:AA54)</f>
        <v>5.8111692307692309</v>
      </c>
      <c r="AB55" s="24">
        <f>AA55+Y55+W55+S55+Q55</f>
        <v>54.927245726495727</v>
      </c>
      <c r="AF55" s="20" t="s">
        <v>23</v>
      </c>
      <c r="AG55" s="21">
        <f>SUM(AG41:AG53)</f>
        <v>164.99700000000001</v>
      </c>
      <c r="AH55" s="22">
        <f>SUM(AH41:AH54)</f>
        <v>34.730979487179482</v>
      </c>
      <c r="AI55" s="21">
        <f>SUM(AI41:AI53)</f>
        <v>50.418499999999995</v>
      </c>
      <c r="AJ55" s="22">
        <f>SUM(AJ41:AJ54,AL41:AL54)</f>
        <v>4.5102964285714284</v>
      </c>
      <c r="AK55" s="22"/>
      <c r="AL55" s="23"/>
      <c r="AM55" s="21">
        <f>SUM(AM41:AM53)</f>
        <v>0</v>
      </c>
      <c r="AN55" s="22">
        <f>SUM(AN41:AN54)</f>
        <v>0</v>
      </c>
      <c r="AO55" s="21">
        <f>SUM(AO41:AO53)</f>
        <v>84.029999999999987</v>
      </c>
      <c r="AP55" s="22">
        <f>SUM(AP41:AP54)</f>
        <v>17.922449999999998</v>
      </c>
      <c r="AQ55" s="21">
        <f>SUM(AQ41:AQ53)</f>
        <v>58.109499999999997</v>
      </c>
      <c r="AR55" s="22">
        <f>SUM(AR41:AR54)</f>
        <v>3.8421274725274728</v>
      </c>
      <c r="AS55" s="24">
        <f>AR55+AP55+AN55+AJ55+AH55</f>
        <v>61.005853388278382</v>
      </c>
      <c r="AV55" s="20" t="s">
        <v>23</v>
      </c>
      <c r="AW55" s="21">
        <f>SUM(AW41:AW53)</f>
        <v>63.341999999999992</v>
      </c>
      <c r="AX55" s="22">
        <f>SUM(AX41:AX54)</f>
        <v>14.778927350427351</v>
      </c>
      <c r="AY55" s="21">
        <f>SUM(AY41:AY53)</f>
        <v>80.57950000000001</v>
      </c>
      <c r="AZ55" s="22">
        <f>SUM(AZ41:AZ54,BB41:BB54)</f>
        <v>7.4005976190476197</v>
      </c>
      <c r="BA55" s="22"/>
      <c r="BB55" s="23"/>
      <c r="BC55" s="21">
        <f>SUM(BC41:BC53)</f>
        <v>85.744</v>
      </c>
      <c r="BD55" s="22">
        <f>SUM(BD41:BD54)</f>
        <v>8.7570000000000014</v>
      </c>
      <c r="BE55" s="21">
        <f>SUM(BE41:BE53)</f>
        <v>71.366</v>
      </c>
      <c r="BF55" s="22">
        <f>SUM(BF41:BF54)</f>
        <v>33.704457142857137</v>
      </c>
      <c r="BG55" s="21">
        <f>SUM(BG41:BG53)</f>
        <v>23.791499999999999</v>
      </c>
      <c r="BH55" s="22">
        <f>SUM(BH41:BH54)</f>
        <v>1.5851967032967034</v>
      </c>
      <c r="BI55" s="24">
        <f>BH55+BF55+BD55+AZ55+AX55</f>
        <v>66.226178815628813</v>
      </c>
      <c r="BL55" s="20" t="s">
        <v>23</v>
      </c>
      <c r="BM55" s="21">
        <f>SUM(BM41:BM53)</f>
        <v>45.753</v>
      </c>
      <c r="BN55" s="22">
        <f>SUM(BN41:BN54)</f>
        <v>11.677415384615385</v>
      </c>
      <c r="BO55" s="21">
        <f>SUM(BO41:BO53)</f>
        <v>0</v>
      </c>
      <c r="BP55" s="22">
        <f>SUM(BP41:BP54,BR41:BR54)</f>
        <v>0</v>
      </c>
      <c r="BQ55" s="22"/>
      <c r="BR55" s="23"/>
      <c r="BS55" s="21">
        <f>SUM(BS41:BS53)</f>
        <v>49.497</v>
      </c>
      <c r="BT55" s="22">
        <f>SUM(BT41:BT54)</f>
        <v>5.2222500000000007</v>
      </c>
      <c r="BU55" s="21">
        <f>SUM(BU41:BU53)</f>
        <v>65.728000000000009</v>
      </c>
      <c r="BV55" s="22">
        <f>SUM(BV41:BV54)</f>
        <v>19.064038095238093</v>
      </c>
      <c r="BW55" s="21">
        <f>SUM(BW41:BW53)</f>
        <v>0.56499999999999995</v>
      </c>
      <c r="BX55" s="22">
        <f>SUM(BX41:BX54)</f>
        <v>3.2285714285714286E-2</v>
      </c>
      <c r="BY55" s="24">
        <f>BX55+BV55+BT55+BP55+BN55</f>
        <v>35.995989194139192</v>
      </c>
      <c r="CB55" s="20" t="s">
        <v>23</v>
      </c>
      <c r="CC55" s="21">
        <f>SUM(CC41:CC53)</f>
        <v>0</v>
      </c>
      <c r="CD55" s="22">
        <f>SUM(CD41:CD54)</f>
        <v>0</v>
      </c>
      <c r="CE55" s="21">
        <f>SUM(CE41:CE53)</f>
        <v>0</v>
      </c>
      <c r="CF55" s="22">
        <f>SUM(CF41:CF54,CH41:CH54)</f>
        <v>0</v>
      </c>
      <c r="CG55" s="22"/>
      <c r="CH55" s="23"/>
      <c r="CI55" s="21">
        <f>SUM(CI41:CI53)</f>
        <v>0</v>
      </c>
      <c r="CJ55" s="22">
        <f>SUM(CJ41:CJ54)</f>
        <v>0</v>
      </c>
      <c r="CK55" s="21">
        <f>SUM(CK41:CK53)</f>
        <v>0</v>
      </c>
      <c r="CL55" s="22">
        <f>SUM(CL41:CL54)</f>
        <v>0</v>
      </c>
      <c r="CM55" s="21">
        <f>SUM(CM41:CM53)</f>
        <v>0</v>
      </c>
      <c r="CN55" s="22">
        <f>SUM(CN41:CN54)</f>
        <v>0</v>
      </c>
      <c r="CO55" s="24">
        <f>CN55+CL55+CJ55+CF55+CD55</f>
        <v>0</v>
      </c>
      <c r="CQ55" s="20" t="s">
        <v>23</v>
      </c>
      <c r="CR55" s="21">
        <f>SUM(CR41:CR53)</f>
        <v>160.93699999999998</v>
      </c>
      <c r="CS55" s="22">
        <f>SUM(CS41:CS54)</f>
        <v>31.492405982905979</v>
      </c>
      <c r="CT55" s="21">
        <f>SUM(CT41:CT53)</f>
        <v>0</v>
      </c>
      <c r="CU55" s="22">
        <f>SUM(CU41:CU54,CW41:CW54)</f>
        <v>0.9642857142857143</v>
      </c>
      <c r="CV55" s="22"/>
      <c r="CW55" s="23"/>
      <c r="CX55" s="21">
        <f>SUM(CX41:CX53)</f>
        <v>68.63900000000001</v>
      </c>
      <c r="CY55" s="22">
        <f>SUM(CY41:CY54)</f>
        <v>7.91235</v>
      </c>
      <c r="CZ55" s="21">
        <f>SUM(CZ41:CZ53)</f>
        <v>0</v>
      </c>
      <c r="DA55" s="22">
        <f>SUM(DA41:DA54)</f>
        <v>0</v>
      </c>
      <c r="DB55" s="21">
        <f>SUM(DB41:DB53)</f>
        <v>0</v>
      </c>
      <c r="DC55" s="22">
        <f>SUM(DC41:DC54)</f>
        <v>0</v>
      </c>
      <c r="DD55" s="24">
        <f>DC55+DA55+CY55+CU55+CS55</f>
        <v>40.36904169719169</v>
      </c>
      <c r="DF55" s="20" t="s">
        <v>23</v>
      </c>
      <c r="DG55" s="21">
        <f>SUM(DG41:DG53)</f>
        <v>435.02900000000005</v>
      </c>
      <c r="DH55" s="22">
        <f>SUM(DH41:DH54)</f>
        <v>92.6797282051282</v>
      </c>
      <c r="DI55" s="21">
        <f>SUM(DI41:DI53)</f>
        <v>130.99799999999999</v>
      </c>
      <c r="DJ55" s="22">
        <f>SUM(DJ41:DJ54,DL41:DL54)</f>
        <v>12.875179761904763</v>
      </c>
      <c r="DK55" s="22"/>
      <c r="DL55" s="23"/>
      <c r="DM55" s="21">
        <f>SUM(DM41:DM53)</f>
        <v>203.88</v>
      </c>
      <c r="DN55" s="22">
        <f>SUM(DN41:DN54)</f>
        <v>21.891599999999997</v>
      </c>
      <c r="DO55" s="21">
        <f>SUM(DO41:DO53)</f>
        <v>221.124</v>
      </c>
      <c r="DP55" s="22">
        <f>SUM(DP41:DP54)</f>
        <v>70.690945238095239</v>
      </c>
      <c r="DQ55" s="21">
        <f>SUM(DQ41:DQ54)</f>
        <v>82.466000000000008</v>
      </c>
      <c r="DR55" s="22">
        <f>SUM(DR41:DR54)</f>
        <v>5.4596098901098902</v>
      </c>
      <c r="DS55" s="24">
        <f>DR55+DP55+DN55+DJ55+DH55</f>
        <v>203.59706309523807</v>
      </c>
      <c r="DU55" s="20" t="s">
        <v>23</v>
      </c>
      <c r="DV55" s="21">
        <f>SUM(DV41:DV53)</f>
        <v>51.646999999999998</v>
      </c>
      <c r="DW55" s="22">
        <f>SUM(DW41:DW54)</f>
        <v>11.989377777777779</v>
      </c>
      <c r="DX55" s="21">
        <f>SUM(DX41:DX53)</f>
        <v>57.150500000000001</v>
      </c>
      <c r="DY55" s="22">
        <f>SUM(DY41:DY54,EA41:EA54)</f>
        <v>5.1214750000000002</v>
      </c>
      <c r="DZ55" s="22"/>
      <c r="EA55" s="23"/>
      <c r="EB55" s="21">
        <f>SUM(EB41:EB53)</f>
        <v>0</v>
      </c>
      <c r="EC55" s="22">
        <f>SUM(EC41:EC54)</f>
        <v>0</v>
      </c>
      <c r="ED55" s="21">
        <f>SUM(ED41:ED53)</f>
        <v>144.07299999999998</v>
      </c>
      <c r="EE55" s="22">
        <f>SUM(EE41:EE54)</f>
        <v>53.731983333333332</v>
      </c>
      <c r="EF55" s="21">
        <f>SUM(EF41:EF53)</f>
        <v>133.97400000000002</v>
      </c>
      <c r="EG55" s="22">
        <f>SUM(EG41:EG54)</f>
        <v>8.0455472527472516</v>
      </c>
      <c r="EH55" s="24">
        <f>EG55+EE55+EC55+DY55+DW55</f>
        <v>78.888383363858367</v>
      </c>
      <c r="EJ55" s="20" t="s">
        <v>23</v>
      </c>
      <c r="EK55" s="21">
        <f>SUM(EK41:EK53)</f>
        <v>69.102000000000004</v>
      </c>
      <c r="EL55" s="22">
        <f>SUM(EL41:EL54)</f>
        <v>11.044266666666667</v>
      </c>
      <c r="EM55" s="21">
        <f>SUM(EM41:EM53)</f>
        <v>55.357999999999997</v>
      </c>
      <c r="EN55" s="22">
        <f>SUM(EN41:EN54,EP41:EP54)</f>
        <v>4.0091666666666672</v>
      </c>
      <c r="EO55" s="22"/>
      <c r="EP55" s="23"/>
      <c r="EQ55" s="21">
        <f>SUM(EQ41:EQ53)</f>
        <v>39.36</v>
      </c>
      <c r="ER55" s="22">
        <f>SUM(ER41:ER54)</f>
        <v>3.28</v>
      </c>
      <c r="ES55" s="21">
        <f>SUM(ES41:ES53)</f>
        <v>106.79900000000001</v>
      </c>
      <c r="ET55" s="22">
        <f>SUM(ET41:ET54)</f>
        <v>35.580833333333331</v>
      </c>
      <c r="EU55" s="21">
        <f>SUM(EU41:EU53)</f>
        <v>98.07</v>
      </c>
      <c r="EV55" s="22">
        <f>SUM(EV41:EV54)</f>
        <v>6.510705494505495</v>
      </c>
      <c r="EW55" s="24">
        <f>EV55+ET55+ER55+EN55+EL55</f>
        <v>60.424972161172157</v>
      </c>
      <c r="EY55" s="20" t="s">
        <v>23</v>
      </c>
      <c r="EZ55" s="21">
        <f>SUM(EZ41:EZ53)</f>
        <v>65.197000000000003</v>
      </c>
      <c r="FA55" s="22">
        <f>SUM(FA41:FA54)</f>
        <v>13.30502222222222</v>
      </c>
      <c r="FB55" s="21">
        <f>SUM(FB41:FB53)</f>
        <v>57.727499999999999</v>
      </c>
      <c r="FC55" s="22">
        <f>SUM(FC41:FC54,FE41:FE54)</f>
        <v>4.0106440476190475</v>
      </c>
      <c r="FD55" s="22"/>
      <c r="FE55" s="23"/>
      <c r="FF55" s="21">
        <f>SUM(FF41:FF53)</f>
        <v>98.48599999999999</v>
      </c>
      <c r="FG55" s="22">
        <f>SUM(FG41:FG54)</f>
        <v>10.912180555555555</v>
      </c>
      <c r="FH55" s="21">
        <f>SUM(FH41:FH53)</f>
        <v>119.223</v>
      </c>
      <c r="FI55" s="22">
        <f>SUM(FI41:FI54)</f>
        <v>32.867483333333332</v>
      </c>
      <c r="FJ55" s="21">
        <f>SUM(FJ41:FJ53)</f>
        <v>120.816</v>
      </c>
      <c r="FK55" s="22">
        <f>SUM(FK41:FK54)</f>
        <v>7.6384978021978025</v>
      </c>
      <c r="FL55" s="24">
        <f>FK55+FI55+FG55+FC55+FA55</f>
        <v>68.733827960927954</v>
      </c>
      <c r="FN55" s="20" t="s">
        <v>23</v>
      </c>
      <c r="FO55" s="21">
        <f>SUM(FO41:FO53)</f>
        <v>83.828000000000003</v>
      </c>
      <c r="FP55" s="22">
        <f>SUM(FP41:FP54)</f>
        <v>22.128444444444447</v>
      </c>
      <c r="FQ55" s="21">
        <f>SUM(FQ41:FQ53)</f>
        <v>74.777000000000001</v>
      </c>
      <c r="FR55" s="22">
        <f>SUM(FR41:FR54,FT41:FT54)</f>
        <v>6.913666666666666</v>
      </c>
      <c r="FS55" s="22"/>
      <c r="FT55" s="23"/>
      <c r="FU55" s="21">
        <f>SUM(FU41:FU53)</f>
        <v>70.301000000000002</v>
      </c>
      <c r="FV55" s="22">
        <f>SUM(FV41:FV54)</f>
        <v>7.3079000000000001</v>
      </c>
      <c r="FW55" s="21">
        <f>SUM(FW41:FW53)</f>
        <v>63.870999999999995</v>
      </c>
      <c r="FX55" s="22">
        <f>SUM(FX41:FX54)</f>
        <v>32.758476190476188</v>
      </c>
      <c r="FY55" s="21">
        <f>SUM(FY41:FY53)</f>
        <v>60.359499999999997</v>
      </c>
      <c r="FZ55" s="22">
        <f>SUM(FZ41:FZ54)</f>
        <v>3.4491142857142858</v>
      </c>
      <c r="GA55" s="24">
        <f>FZ55+FX55+FV55+FR55+FP55</f>
        <v>72.55760158730159</v>
      </c>
      <c r="GC55" s="20" t="s">
        <v>23</v>
      </c>
      <c r="GD55" s="21">
        <f>SUM(GD41:GD53)</f>
        <v>84.326000000000008</v>
      </c>
      <c r="GE55" s="22">
        <f>SUM(GE41:GE54)</f>
        <v>16.826577777777775</v>
      </c>
      <c r="GF55" s="21">
        <f>SUM(GF41:GF53)</f>
        <v>62.036999999999999</v>
      </c>
      <c r="GG55" s="22">
        <f>SUM(GG41:GG54,GI41:GI54)</f>
        <v>5.7752738095238092</v>
      </c>
      <c r="GH55" s="22"/>
      <c r="GI55" s="23"/>
      <c r="GJ55" s="21">
        <f>SUM(GJ41:GJ53)</f>
        <v>124.765</v>
      </c>
      <c r="GK55" s="22">
        <f>SUM(GK41:GK54)</f>
        <v>12.463255555555556</v>
      </c>
      <c r="GL55" s="21">
        <f>SUM(GL41:GL53)</f>
        <v>56.585000000000001</v>
      </c>
      <c r="GM55" s="22">
        <f>SUM(GM41:GM54)</f>
        <v>15.027916666666668</v>
      </c>
      <c r="GN55" s="21">
        <f>SUM(GN41:GN53)</f>
        <v>82.697999999999993</v>
      </c>
      <c r="GO55" s="22">
        <f>SUM(GO41:GO54)</f>
        <v>4.8311472527472521</v>
      </c>
      <c r="GP55" s="24">
        <f>GO55+GM55+GK55+GG55+GE55</f>
        <v>54.924171062271057</v>
      </c>
      <c r="GR55" s="20" t="s">
        <v>23</v>
      </c>
      <c r="GS55" s="21">
        <f>SUM(GS41:GS53)</f>
        <v>354.1</v>
      </c>
      <c r="GT55" s="22">
        <f>SUM(GT41:GT54)</f>
        <v>75.293688888888894</v>
      </c>
      <c r="GU55" s="21">
        <f>SUM(GU41:GU53)</f>
        <v>307.04999999999995</v>
      </c>
      <c r="GV55" s="22">
        <f>SUM(GV41:GV54,GX41:GX54)</f>
        <v>25.830226190476193</v>
      </c>
      <c r="GW55" s="22"/>
      <c r="GX55" s="23"/>
      <c r="GY55" s="21">
        <f>SUM(GY41:GY53)</f>
        <v>332.91200000000003</v>
      </c>
      <c r="GZ55" s="22">
        <f>SUM(GZ41:GZ54)</f>
        <v>33.963336111111111</v>
      </c>
      <c r="HA55" s="21">
        <f>SUM(HA41:HA53)</f>
        <v>490.55099999999999</v>
      </c>
      <c r="HB55" s="22">
        <f>SUM(HB41:HB54)</f>
        <v>169.96669285714285</v>
      </c>
      <c r="HC55" s="21">
        <f>SUM(HC41:HC53)</f>
        <v>292.11948333333333</v>
      </c>
      <c r="HD55" s="22">
        <f>SUM(HD41:HD54)</f>
        <v>16.98627619047619</v>
      </c>
      <c r="HE55" s="44">
        <f>GT55+GV55+GZ55+HB55+HD55</f>
        <v>322.04022023809523</v>
      </c>
      <c r="HH55" s="20" t="s">
        <v>23</v>
      </c>
      <c r="HI55" s="21">
        <f>SUM(HI41:HI53)</f>
        <v>834.15300000000002</v>
      </c>
      <c r="HJ55" s="22">
        <f>SUM(HJ41:HJ54)</f>
        <v>179.88281025641029</v>
      </c>
      <c r="HK55" s="21">
        <f>SUM(HK41:HK53)</f>
        <v>497.584</v>
      </c>
      <c r="HL55" s="22">
        <f>SUM(HL41:HL54,HN41:HN54)</f>
        <v>43.227255952380951</v>
      </c>
      <c r="HM55" s="22"/>
      <c r="HN55" s="23"/>
      <c r="HO55" s="21">
        <f>SUM(HO41:HO53)</f>
        <v>616.37</v>
      </c>
      <c r="HP55" s="22">
        <f>SUM(HP41:HP54)</f>
        <v>66.64243611111111</v>
      </c>
      <c r="HQ55" s="21">
        <f>SUM(HQ41:HQ53)</f>
        <v>748.596</v>
      </c>
      <c r="HR55" s="22">
        <f>SUM(HR41:HR54)</f>
        <v>262.55497142857138</v>
      </c>
      <c r="HS55" s="21">
        <f>SUM(HS41:HS53)</f>
        <v>458.12948333333333</v>
      </c>
      <c r="HT55" s="22">
        <f>SUM(HT41:HT54)</f>
        <v>28.257055311355309</v>
      </c>
      <c r="HU55" s="44">
        <f>HJ55+HL55+HP55+HR55+HT55</f>
        <v>580.56452905982906</v>
      </c>
      <c r="HW55" s="20" t="s">
        <v>23</v>
      </c>
      <c r="HX55" s="21">
        <f>SUM(HX41:HX53)</f>
        <v>33.887999999999998</v>
      </c>
      <c r="HY55" s="22">
        <f>SUM(HY41:HY54)</f>
        <v>14.173470085470084</v>
      </c>
      <c r="HZ55" s="21">
        <f>SUM(HZ41:HZ53,IB43:IB49)</f>
        <v>152.22450000000003</v>
      </c>
      <c r="IA55" s="22">
        <f>SUM(IA41:IA54,IC41:IC54)</f>
        <v>7.4976619047619035</v>
      </c>
      <c r="IB55" s="22"/>
      <c r="IC55" s="23"/>
      <c r="ID55" s="21">
        <f>SUM(ID41:ID53)</f>
        <v>118.38800000000001</v>
      </c>
      <c r="IE55" s="22">
        <f>SUM(IE41:IE54)</f>
        <v>11.755055555555556</v>
      </c>
      <c r="IF55" s="21">
        <f>SUM(IF41:IF53)</f>
        <v>73.109000000000009</v>
      </c>
      <c r="IG55" s="22">
        <f>SUM(IG41:IG54)</f>
        <v>33.023000000000003</v>
      </c>
      <c r="IH55" s="21">
        <f>SUM(IH41:IH53)</f>
        <v>83.432999999999993</v>
      </c>
      <c r="II55" s="22">
        <f>SUM(II41:II54)</f>
        <v>4.7675999999999998</v>
      </c>
      <c r="IJ55" s="24">
        <f>II55+IG55+IE55+IA55+HY55</f>
        <v>71.216787545787554</v>
      </c>
      <c r="IM55" s="20" t="s">
        <v>23</v>
      </c>
      <c r="IN55" s="21">
        <f>SUM(IN41:IN53)</f>
        <v>48.965000000000003</v>
      </c>
      <c r="IO55" s="22">
        <f>SUM(IO41:IO54)</f>
        <v>21.332692307692305</v>
      </c>
      <c r="IP55" s="21">
        <f>SUM(IP41:IP53)</f>
        <v>64.778999999999996</v>
      </c>
      <c r="IQ55" s="22">
        <f>SUM(IQ41:IQ54,IS41:IS54)</f>
        <v>4.7884238095238087</v>
      </c>
      <c r="IR55" s="22"/>
      <c r="IS55" s="23"/>
      <c r="IT55" s="21">
        <f>SUM(IT41:IT53)</f>
        <v>46.603999999999999</v>
      </c>
      <c r="IU55" s="22">
        <f>SUM(IU41:IU54)</f>
        <v>6.6078083333333337</v>
      </c>
      <c r="IV55" s="21">
        <f>SUM(IV41:IV53)</f>
        <v>128.857</v>
      </c>
      <c r="IW55" s="22">
        <f>SUM(IW41:IW54)</f>
        <v>42.919083333333333</v>
      </c>
      <c r="IX55" s="21">
        <f>SUM(IX41:IX53)</f>
        <v>103.679</v>
      </c>
      <c r="IY55" s="22">
        <f>SUM(IY41:IY54)</f>
        <v>5.9245142857142854</v>
      </c>
      <c r="IZ55" s="24">
        <f>IY55+IW55+IU55+IQ55+IO55</f>
        <v>81.572522069597056</v>
      </c>
      <c r="JC55" s="20" t="s">
        <v>23</v>
      </c>
      <c r="JD55" s="21">
        <f>SUM(JD41:JD53)</f>
        <v>39.906999999999996</v>
      </c>
      <c r="JE55" s="22">
        <f>SUM(JE41:JE54)</f>
        <v>18.587324786324785</v>
      </c>
      <c r="JF55" s="21">
        <f>SUM(JF41:JF53)</f>
        <v>69.183500000000009</v>
      </c>
      <c r="JG55" s="22">
        <f>SUM(JG41:JG54,JI41:JI54)</f>
        <v>6.7189750000000004</v>
      </c>
      <c r="JH55" s="22"/>
      <c r="JI55" s="23"/>
      <c r="JJ55" s="21">
        <f>SUM(JJ41:JJ53)</f>
        <v>0</v>
      </c>
      <c r="JK55" s="22">
        <f>SUM(JK41:JK54)</f>
        <v>0</v>
      </c>
      <c r="JL55" s="21">
        <f>SUM(JL41:JL53)</f>
        <v>74.233999999999995</v>
      </c>
      <c r="JM55" s="22">
        <f>SUM(JM41:JM54)</f>
        <v>28.478166666666667</v>
      </c>
      <c r="JN55" s="21">
        <f>SUM(JN41:JN53)</f>
        <v>60.793000000000006</v>
      </c>
      <c r="JO55" s="22">
        <f>SUM(JO41:JO54)</f>
        <v>3.4738857142857142</v>
      </c>
      <c r="JP55" s="24">
        <f>JO55+JM55+JK55+JG55+JE55</f>
        <v>57.258352167277167</v>
      </c>
      <c r="JS55" s="20" t="s">
        <v>23</v>
      </c>
      <c r="JT55" s="21">
        <f>SUM(JT41:JT53)</f>
        <v>22.555999999999997</v>
      </c>
      <c r="JU55" s="22">
        <f>SUM(JU41:JU54)</f>
        <v>15.375384615384615</v>
      </c>
      <c r="JV55" s="21">
        <f>SUM(JV41:JV53)</f>
        <v>97.359499999999997</v>
      </c>
      <c r="JW55" s="22">
        <f>SUM(JW41:JW54,JY41:JY54)</f>
        <v>8.4921964285714289</v>
      </c>
      <c r="JX55" s="22"/>
      <c r="JY55" s="23"/>
      <c r="JZ55" s="21">
        <f>SUM(JZ41:JZ53)</f>
        <v>145.63800000000001</v>
      </c>
      <c r="KA55" s="22">
        <f>SUM(KA41:KA54)</f>
        <v>15.665075000000002</v>
      </c>
      <c r="KB55" s="21">
        <f>SUM(KB41:KB53)</f>
        <v>79.320999999999998</v>
      </c>
      <c r="KC55" s="22">
        <f>SUM(KC41:KC54)</f>
        <v>40.382428571428569</v>
      </c>
      <c r="KD55" s="21">
        <f>SUM(KD41:KD53)</f>
        <v>73.872</v>
      </c>
      <c r="KE55" s="22">
        <f>SUM(KE41:KE54)</f>
        <v>4.2212571428571426</v>
      </c>
      <c r="KF55" s="24">
        <f>KE55+KC55+KA55+JW55+JU55</f>
        <v>84.136341758241755</v>
      </c>
      <c r="KH55" s="20" t="s">
        <v>23</v>
      </c>
      <c r="KI55" s="21">
        <f>SUM(KI41:KI53)</f>
        <v>47.733000000000004</v>
      </c>
      <c r="KJ55" s="22">
        <f>SUM(KJ41:KJ54)</f>
        <v>19.40168376068376</v>
      </c>
      <c r="KK55" s="21">
        <f>SUM(KK41:KK53)</f>
        <v>35.885999999999996</v>
      </c>
      <c r="KL55" s="22">
        <f>SUM(KL41:KL54,KN41:KN54)</f>
        <v>4.5002619047619046</v>
      </c>
      <c r="KM55" s="22"/>
      <c r="KN55" s="23"/>
      <c r="KO55" s="21">
        <f>SUM(KO41:KO53)</f>
        <v>76.543000000000006</v>
      </c>
      <c r="KP55" s="22">
        <f>SUM(KP41:KP54)</f>
        <v>10.045388888888889</v>
      </c>
      <c r="KQ55" s="21">
        <f>SUM(KQ41:KQ53)</f>
        <v>60.634</v>
      </c>
      <c r="KR55" s="22">
        <f>SUM(KR41:KR54)</f>
        <v>40.522666666666673</v>
      </c>
      <c r="KS55" s="21">
        <f>SUM(KS41:KS53)</f>
        <v>63.966999999999999</v>
      </c>
      <c r="KT55" s="22">
        <f>SUM(KT41:KT54)</f>
        <v>3.6552571428571428</v>
      </c>
      <c r="KU55" s="24">
        <f>KT55+KR55+KP55+KL55+KJ55</f>
        <v>78.125258363858364</v>
      </c>
      <c r="KW55" s="20" t="s">
        <v>23</v>
      </c>
      <c r="KX55" s="21">
        <f>SUM(KX41:KX53)</f>
        <v>193.04899999999998</v>
      </c>
      <c r="KY55" s="22">
        <f>SUM(KY41:KY54)</f>
        <v>88.870555555555541</v>
      </c>
      <c r="KZ55" s="21">
        <f>SUM(KZ41:KZ53)</f>
        <v>348.33300000000003</v>
      </c>
      <c r="LA55" s="22">
        <f>SUM(LA41:LA54,LC41:LC54)</f>
        <v>31.997519047619043</v>
      </c>
      <c r="LB55" s="22"/>
      <c r="LC55" s="23"/>
      <c r="LD55" s="21">
        <f>SUM(LD41:LD53)</f>
        <v>387.17299999999994</v>
      </c>
      <c r="LE55" s="22">
        <f>SUM(LE41:LE54)</f>
        <v>44.073327777777777</v>
      </c>
      <c r="LF55" s="21">
        <f>SUM(LF41:LF53)</f>
        <v>416.15500000000003</v>
      </c>
      <c r="LG55" s="22">
        <f>SUM(LG41:LG54)</f>
        <v>185.32534523809525</v>
      </c>
      <c r="LH55" s="21">
        <f>SUM(LH41:LH53)</f>
        <v>385.74399999999997</v>
      </c>
      <c r="LI55" s="22">
        <f>SUM(LI41:LI54)</f>
        <v>22.042514285714287</v>
      </c>
      <c r="LJ55" s="44">
        <f>KY55+LA55+LE55+LG55+LI55</f>
        <v>372.30926190476185</v>
      </c>
      <c r="LM55" s="20" t="s">
        <v>23</v>
      </c>
      <c r="LN55" s="21">
        <f>SUM(LN41:LN53)</f>
        <v>1027.202</v>
      </c>
      <c r="LO55" s="22">
        <f>SUM(LO41:LO54)</f>
        <v>268.75336581196581</v>
      </c>
      <c r="LP55" s="21">
        <f>SUM(LP41:LP53)</f>
        <v>845.91700000000003</v>
      </c>
      <c r="LQ55" s="22">
        <f>SUM(LQ41:LQ54,LS41:LS54)</f>
        <v>75.287559166666668</v>
      </c>
      <c r="LR55" s="22"/>
      <c r="LS55" s="23"/>
      <c r="LT55" s="21">
        <f>SUM(LT41:LT53)</f>
        <v>1003.543</v>
      </c>
      <c r="LU55" s="22">
        <f>SUM(LU41:LU54)</f>
        <v>110.7157638888889</v>
      </c>
      <c r="LV55" s="21">
        <f>SUM(LV41:LV53)</f>
        <v>1164.751</v>
      </c>
      <c r="LW55" s="22">
        <f>SUM(LW41:LW54)</f>
        <v>447.88031666666666</v>
      </c>
      <c r="LX55" s="21">
        <f>SUM(LX41:LX53)</f>
        <v>843.8734833333333</v>
      </c>
      <c r="LY55" s="22">
        <f>SUM(LY41:LY54)</f>
        <v>50.299569597069592</v>
      </c>
      <c r="LZ55" s="44">
        <f>LO55+LQ55+LU55+LW55+LY55</f>
        <v>952.93657513125754</v>
      </c>
      <c r="MB55" s="20" t="s">
        <v>23</v>
      </c>
      <c r="MC55" s="21">
        <f>SUM(MC41:MC53)</f>
        <v>112.654</v>
      </c>
      <c r="MD55" s="22">
        <f>SUM(MD41:MD54)</f>
        <v>17.102033333333335</v>
      </c>
      <c r="ME55" s="21">
        <f>SUM(ME41:ME53,MG43:MG49)</f>
        <v>50.932000000000002</v>
      </c>
      <c r="MF55" s="22">
        <f>SUM(MF41:MF54,MH41:MH54)</f>
        <v>2.5523666666666669</v>
      </c>
      <c r="MG55" s="22"/>
      <c r="MH55" s="23"/>
      <c r="MI55" s="21">
        <f>SUM(MI41:MI53)</f>
        <v>71.718000000000004</v>
      </c>
      <c r="MJ55" s="22">
        <f>SUM(MJ41:MJ54)</f>
        <v>6.621027777777778</v>
      </c>
      <c r="MK55" s="21">
        <f>SUM(MK41:MK53)</f>
        <v>37.185000000000002</v>
      </c>
      <c r="ML55" s="22">
        <f>SUM(ML41:ML54)</f>
        <v>24.790000000000003</v>
      </c>
      <c r="MM55" s="21">
        <f>SUM(MM41:MM53)</f>
        <v>27.917999999999999</v>
      </c>
      <c r="MN55" s="22">
        <f>SUM(MN41:MN54)</f>
        <v>1.5953142857142857</v>
      </c>
      <c r="MO55" s="24">
        <f>MN55+ML55+MJ55+MF55+MD55</f>
        <v>52.660742063492066</v>
      </c>
      <c r="MR55" s="20" t="s">
        <v>23</v>
      </c>
      <c r="MS55" s="21">
        <f>SUM(MS41:MS53)</f>
        <v>53.294000000000004</v>
      </c>
      <c r="MT55" s="22">
        <f>SUM(MT41:MT54)</f>
        <v>9.6432000000000002</v>
      </c>
      <c r="MU55" s="21">
        <f>SUM(MU41:MU53)</f>
        <v>64.680999999999997</v>
      </c>
      <c r="MV55" s="22">
        <f>SUM(MV41:MV54,MX41:MX54)</f>
        <v>5.1094928571428566</v>
      </c>
      <c r="MW55" s="22"/>
      <c r="MX55" s="23"/>
      <c r="MY55" s="21">
        <f>SUM(MY41:MY53)</f>
        <v>85.12700000000001</v>
      </c>
      <c r="MZ55" s="22">
        <f>SUM(MZ41:MZ54)</f>
        <v>10.125083333333334</v>
      </c>
      <c r="NA55" s="21">
        <f>SUM(NA41:NA53)</f>
        <v>74.472000000000008</v>
      </c>
      <c r="NB55" s="22">
        <f>SUM(NB41:NB54)</f>
        <v>12.927733333333334</v>
      </c>
      <c r="NC55" s="21">
        <f>SUM(NC41:NC53)</f>
        <v>38.145000000000003</v>
      </c>
      <c r="ND55" s="22">
        <f>SUM(ND41:ND54)</f>
        <v>2.486446153846154</v>
      </c>
      <c r="NE55" s="24">
        <f>ND55+NB55+MZ55+MV55+MT55</f>
        <v>40.291955677655679</v>
      </c>
      <c r="NH55" s="20" t="s">
        <v>23</v>
      </c>
      <c r="NI55" s="21">
        <f>SUM(NI41:NI53)</f>
        <v>41.204999999999998</v>
      </c>
      <c r="NJ55" s="22">
        <f>SUM(NJ41:NJ54)</f>
        <v>12.279770940170941</v>
      </c>
      <c r="NK55" s="21">
        <f>SUM(NK41:NK53)</f>
        <v>58.389000000000003</v>
      </c>
      <c r="NL55" s="22">
        <f>SUM(NL41:NL54,NN41:NN54)</f>
        <v>4.9365642857142857</v>
      </c>
      <c r="NM55" s="22"/>
      <c r="NN55" s="23"/>
      <c r="NO55" s="21">
        <f>SUM(NO41:NO53)</f>
        <v>47.344999999999999</v>
      </c>
      <c r="NP55" s="22">
        <f>SUM(NP41:NP54)</f>
        <v>4.7837499999999995</v>
      </c>
      <c r="NQ55" s="21">
        <f>SUM(NQ41:NQ53)</f>
        <v>59.463000000000001</v>
      </c>
      <c r="NR55" s="22">
        <f>SUM(NR41:NR54)</f>
        <v>16.262714285714289</v>
      </c>
      <c r="NS55" s="21">
        <f>SUM(NS41:NS53)</f>
        <v>53.916499999999999</v>
      </c>
      <c r="NT55" s="22">
        <f>SUM(NT41:NT54)</f>
        <v>3.080942857142857</v>
      </c>
      <c r="NU55" s="24">
        <f>NT55+NR55+NP55+NL55+NJ55</f>
        <v>41.343742368742369</v>
      </c>
      <c r="NX55" s="20" t="s">
        <v>23</v>
      </c>
      <c r="NY55" s="21">
        <f>SUM(NY41:NY53)</f>
        <v>71.400999999999996</v>
      </c>
      <c r="NZ55" s="22">
        <f>SUM(NZ41:NZ54)</f>
        <v>19.653887179487178</v>
      </c>
      <c r="OA55" s="21">
        <f>SUM(OA41:OA53)</f>
        <v>64.850999999999999</v>
      </c>
      <c r="OB55" s="22">
        <f>SUM(OB41:OB54,OD41:OD54)</f>
        <v>5.3679404761904763</v>
      </c>
      <c r="OC55" s="22"/>
      <c r="OD55" s="23"/>
      <c r="OE55" s="21">
        <f>SUM(OE41:OE53)</f>
        <v>71.902999999999992</v>
      </c>
      <c r="OF55" s="22">
        <f>SUM(OF41:OF54)</f>
        <v>6.7919166666666664</v>
      </c>
      <c r="OG55" s="21">
        <f>SUM(OG41:OG53)</f>
        <v>19.383000000000003</v>
      </c>
      <c r="OH55" s="22">
        <f>SUM(OH41:OH54)</f>
        <v>4.8172571428571436</v>
      </c>
      <c r="OI55" s="21">
        <f>SUM(OI41:OI53)</f>
        <v>23.66</v>
      </c>
      <c r="OJ55" s="22">
        <f>SUM(OJ41:OJ54)</f>
        <v>1.5644791208791209</v>
      </c>
      <c r="OK55" s="24">
        <f>OJ55+OH55+OF55+OB55+NZ55</f>
        <v>38.195480586080585</v>
      </c>
      <c r="OM55" s="20" t="s">
        <v>23</v>
      </c>
      <c r="ON55" s="21">
        <f>SUM(ON41:ON53)</f>
        <v>79.673000000000002</v>
      </c>
      <c r="OO55" s="22">
        <f>SUM(OO41:OO54)</f>
        <v>13.958177777777779</v>
      </c>
      <c r="OP55" s="21">
        <f>SUM(OP41:OP53)</f>
        <v>69.459000000000003</v>
      </c>
      <c r="OQ55" s="22">
        <f>SUM(OQ41:OQ54,OS41:OS54)</f>
        <v>6.3728476190476195</v>
      </c>
      <c r="OR55" s="22"/>
      <c r="OS55" s="23"/>
      <c r="OT55" s="21">
        <f>SUM(OT41:OT53)</f>
        <v>49.622</v>
      </c>
      <c r="OU55" s="22">
        <f>SUM(OU41:OU54)</f>
        <v>4.9622000000000002</v>
      </c>
      <c r="OV55" s="21">
        <f>SUM(OV41:OV53)</f>
        <v>23.361999999999998</v>
      </c>
      <c r="OW55" s="22">
        <f>SUM(OW41:OW54)</f>
        <v>15.574666666666666</v>
      </c>
      <c r="OX55" s="21">
        <f>SUM(OX41:OX53)</f>
        <v>23.361999999999998</v>
      </c>
      <c r="OY55" s="22">
        <f>SUM(OY41:OY54)</f>
        <v>1.3349714285714285</v>
      </c>
      <c r="OZ55" s="24">
        <f>OY55+OW55+OU55+OQ55+OO55</f>
        <v>42.202863492063493</v>
      </c>
      <c r="PB55" s="20" t="s">
        <v>23</v>
      </c>
      <c r="PC55" s="21">
        <f>SUM(PC41:PC53)</f>
        <v>358.22699999999992</v>
      </c>
      <c r="PD55" s="22">
        <f>SUM(PD41:PD54)</f>
        <v>72.637069230769242</v>
      </c>
      <c r="PE55" s="21">
        <f>SUM(PE41:PE53)</f>
        <v>306.24900000000002</v>
      </c>
      <c r="PF55" s="22">
        <f>SUM(PF41:PF54,PH41:PH54)</f>
        <v>24.339211904761907</v>
      </c>
      <c r="PG55" s="22"/>
      <c r="PH55" s="23"/>
      <c r="PI55" s="21">
        <f>SUM(PI41:PI53)</f>
        <v>325.71499999999997</v>
      </c>
      <c r="PJ55" s="22">
        <f>SUM(PJ41:PJ54)</f>
        <v>33.283977777777778</v>
      </c>
      <c r="PK55" s="21">
        <f>SUM(PK41:PK53)</f>
        <v>213.86499999999998</v>
      </c>
      <c r="PL55" s="22">
        <f>SUM(PL41:PL54)</f>
        <v>74.372371428571441</v>
      </c>
      <c r="PM55" s="21">
        <f>SUM(PM41:PM53)</f>
        <v>167.00150000000002</v>
      </c>
      <c r="PN55" s="22">
        <f>SUM(PN41:PN54)</f>
        <v>10.062153846153846</v>
      </c>
      <c r="PO55" s="44">
        <f>PD55+PF55+PJ55+PL55+PN55</f>
        <v>214.69478418803422</v>
      </c>
      <c r="PR55" s="20" t="s">
        <v>23</v>
      </c>
      <c r="PS55" s="21">
        <f>SUM(PS41:PS53)</f>
        <v>1385.4290000000001</v>
      </c>
      <c r="PT55" s="22">
        <f>SUM(PT41:PT54)</f>
        <v>341.39043504273502</v>
      </c>
      <c r="PU55" s="21">
        <f>SUM(PU41:PU53)</f>
        <v>1152.1660000000002</v>
      </c>
      <c r="PV55" s="22">
        <f>SUM(PV41:PV54,PX41:PX54)</f>
        <v>102.86877107142858</v>
      </c>
      <c r="PW55" s="22"/>
      <c r="PX55" s="23"/>
      <c r="PY55" s="21">
        <f>SUM(PY41:PY53)</f>
        <v>1329.258</v>
      </c>
      <c r="PZ55" s="22">
        <v>143.19999999999999</v>
      </c>
      <c r="QA55" s="21">
        <f>SUM(QA41:QA53)</f>
        <v>1378.616</v>
      </c>
      <c r="QB55" s="22">
        <v>533.1</v>
      </c>
      <c r="QC55" s="21">
        <f>SUM(QC41:QC53)</f>
        <v>1010.8749833333334</v>
      </c>
      <c r="QD55" s="22">
        <v>87.9</v>
      </c>
      <c r="QE55" s="44">
        <f>QD55+QB55+PZ55+PV55+PT55</f>
        <v>1208.4592061141636</v>
      </c>
    </row>
    <row r="56" spans="15:447" x14ac:dyDescent="0.25">
      <c r="O56" s="25" t="s">
        <v>24</v>
      </c>
      <c r="P56" s="26"/>
      <c r="Q56" s="27">
        <v>15.83</v>
      </c>
      <c r="R56" s="22"/>
      <c r="S56" s="27">
        <v>3.42</v>
      </c>
      <c r="T56" s="28"/>
      <c r="U56" s="28"/>
      <c r="V56" s="23"/>
      <c r="W56" s="27">
        <v>7.33</v>
      </c>
      <c r="X56" s="22"/>
      <c r="Y56" s="27">
        <v>22.5</v>
      </c>
      <c r="Z56" s="22"/>
      <c r="AA56" s="27">
        <v>3.83</v>
      </c>
      <c r="AB56" s="24">
        <f>AA56+Y56+W56+S56+Q56</f>
        <v>52.91</v>
      </c>
      <c r="AF56" s="25" t="s">
        <v>24</v>
      </c>
      <c r="AG56" s="26"/>
      <c r="AH56" s="27">
        <f>-4.33+40.33</f>
        <v>36</v>
      </c>
      <c r="AI56" s="22"/>
      <c r="AJ56" s="27">
        <v>5.01</v>
      </c>
      <c r="AK56" s="28"/>
      <c r="AL56" s="28"/>
      <c r="AM56" s="23"/>
      <c r="AN56" s="27"/>
      <c r="AO56" s="22"/>
      <c r="AP56" s="27">
        <f>2.42+18.42</f>
        <v>20.840000000000003</v>
      </c>
      <c r="AQ56" s="22"/>
      <c r="AR56" s="27">
        <v>6.17</v>
      </c>
      <c r="AS56" s="24">
        <f>AR56+AP56+AN56+AJ56+AH56</f>
        <v>68.02000000000001</v>
      </c>
      <c r="AV56" s="25" t="s">
        <v>24</v>
      </c>
      <c r="AW56" s="26"/>
      <c r="AX56" s="27">
        <v>15.67</v>
      </c>
      <c r="AY56" s="22"/>
      <c r="AZ56" s="27">
        <v>5.5</v>
      </c>
      <c r="BA56" s="28"/>
      <c r="BB56" s="28"/>
      <c r="BC56" s="23"/>
      <c r="BD56" s="27">
        <v>7.25</v>
      </c>
      <c r="BE56" s="22"/>
      <c r="BF56" s="27">
        <v>24.5</v>
      </c>
      <c r="BG56" s="22"/>
      <c r="BH56" s="27">
        <v>1.58</v>
      </c>
      <c r="BI56" s="24">
        <f>BH56+BF56+BD56+AZ56+AX56</f>
        <v>54.5</v>
      </c>
      <c r="BL56" s="25" t="s">
        <v>24</v>
      </c>
      <c r="BM56" s="26"/>
      <c r="BN56" s="27">
        <v>10</v>
      </c>
      <c r="BO56" s="22"/>
      <c r="BP56" s="27"/>
      <c r="BQ56" s="28"/>
      <c r="BR56" s="28"/>
      <c r="BS56" s="23"/>
      <c r="BT56" s="27">
        <v>5.25</v>
      </c>
      <c r="BU56" s="22"/>
      <c r="BV56" s="27">
        <v>26.17</v>
      </c>
      <c r="BW56" s="22"/>
      <c r="BX56" s="27"/>
      <c r="BY56" s="24">
        <f>BX56+BV56+BT56+BP56+BN56</f>
        <v>41.42</v>
      </c>
      <c r="CB56" s="25" t="s">
        <v>24</v>
      </c>
      <c r="CC56" s="26"/>
      <c r="CD56" s="27"/>
      <c r="CE56" s="22"/>
      <c r="CF56" s="27"/>
      <c r="CG56" s="28"/>
      <c r="CH56" s="28"/>
      <c r="CI56" s="23"/>
      <c r="CJ56" s="27"/>
      <c r="CK56" s="22"/>
      <c r="CL56" s="27"/>
      <c r="CM56" s="22"/>
      <c r="CN56" s="27"/>
      <c r="CO56" s="24">
        <f>CN56+CL56+CJ56+CF56+CD56</f>
        <v>0</v>
      </c>
      <c r="CQ56" s="25" t="s">
        <v>24</v>
      </c>
      <c r="CR56" s="26"/>
      <c r="CS56" s="27">
        <v>31.33</v>
      </c>
      <c r="CT56" s="22"/>
      <c r="CU56" s="27">
        <v>0.83</v>
      </c>
      <c r="CV56" s="28"/>
      <c r="CW56" s="28"/>
      <c r="CX56" s="23"/>
      <c r="CY56" s="27">
        <v>7.09</v>
      </c>
      <c r="CZ56" s="22"/>
      <c r="DA56" s="27">
        <v>0.75</v>
      </c>
      <c r="DB56" s="22"/>
      <c r="DC56" s="27"/>
      <c r="DD56" s="24">
        <f>DC56+DA56+CY56+CU56+CS56</f>
        <v>40</v>
      </c>
      <c r="DF56" s="25" t="s">
        <v>24</v>
      </c>
      <c r="DG56" s="26"/>
      <c r="DH56" s="27">
        <f>AH56+AX56+BN56+CD56+CS56</f>
        <v>93</v>
      </c>
      <c r="DI56" s="27"/>
      <c r="DJ56" s="27">
        <f t="shared" ref="DJ56" si="375">AJ56+AZ56+BP56+CF56+CU56</f>
        <v>11.34</v>
      </c>
      <c r="DK56" s="27"/>
      <c r="DL56" s="27"/>
      <c r="DM56" s="27"/>
      <c r="DN56" s="27">
        <f t="shared" ref="DN56" si="376">AN56+BD56+BT56+CJ56+CY56</f>
        <v>19.59</v>
      </c>
      <c r="DO56" s="27"/>
      <c r="DP56" s="27">
        <f t="shared" ref="DP56" si="377">AP56+BF56+BV56+CL56+DA56</f>
        <v>72.260000000000005</v>
      </c>
      <c r="DQ56" s="27"/>
      <c r="DR56" s="27">
        <f t="shared" ref="DR56" si="378">AR56+BH56+BX56+CN56+DC56</f>
        <v>7.75</v>
      </c>
      <c r="DS56" s="24">
        <f>DR56+DP56+DN56+DJ56+DH56</f>
        <v>203.94</v>
      </c>
      <c r="DU56" s="25" t="s">
        <v>24</v>
      </c>
      <c r="DV56" s="26"/>
      <c r="DW56" s="27">
        <v>18</v>
      </c>
      <c r="DX56" s="22"/>
      <c r="DY56" s="27">
        <v>8.51</v>
      </c>
      <c r="DZ56" s="28"/>
      <c r="EA56" s="28"/>
      <c r="EB56" s="23"/>
      <c r="EC56" s="27"/>
      <c r="ED56" s="22"/>
      <c r="EE56" s="27">
        <v>38.33</v>
      </c>
      <c r="EF56" s="22"/>
      <c r="EG56" s="27">
        <v>4.17</v>
      </c>
      <c r="EH56" s="24">
        <f>EG56+EE56+EC56+DY56+DW56</f>
        <v>69.009999999999991</v>
      </c>
      <c r="EJ56" s="25" t="s">
        <v>24</v>
      </c>
      <c r="EK56" s="26"/>
      <c r="EL56" s="27">
        <v>14.5</v>
      </c>
      <c r="EM56" s="22"/>
      <c r="EN56" s="27">
        <v>3.34</v>
      </c>
      <c r="EO56" s="28"/>
      <c r="EP56" s="28"/>
      <c r="EQ56" s="23"/>
      <c r="ER56" s="27">
        <v>8.33</v>
      </c>
      <c r="ES56" s="22"/>
      <c r="ET56" s="27">
        <v>40.58</v>
      </c>
      <c r="EU56" s="22"/>
      <c r="EV56" s="27">
        <v>4.25</v>
      </c>
      <c r="EW56" s="24">
        <f>EV56+ET56+ER56+EN56+EL56</f>
        <v>71</v>
      </c>
      <c r="EY56" s="25" t="s">
        <v>24</v>
      </c>
      <c r="EZ56" s="26"/>
      <c r="FA56" s="27">
        <v>16</v>
      </c>
      <c r="FB56" s="22"/>
      <c r="FC56" s="27">
        <v>5</v>
      </c>
      <c r="FD56" s="28"/>
      <c r="FE56" s="28"/>
      <c r="FF56" s="23"/>
      <c r="FG56" s="27">
        <v>3.5</v>
      </c>
      <c r="FH56" s="22"/>
      <c r="FI56" s="27">
        <v>37.33</v>
      </c>
      <c r="FJ56" s="22"/>
      <c r="FK56" s="27">
        <v>8.17</v>
      </c>
      <c r="FL56" s="24">
        <f>FK56+FI56+FG56+FC56+FA56</f>
        <v>70</v>
      </c>
      <c r="FN56" s="25" t="s">
        <v>24</v>
      </c>
      <c r="FO56" s="26"/>
      <c r="FP56" s="27">
        <v>22.8</v>
      </c>
      <c r="FQ56" s="22"/>
      <c r="FR56" s="27">
        <v>6.76</v>
      </c>
      <c r="FS56" s="28"/>
      <c r="FT56" s="28"/>
      <c r="FU56" s="23"/>
      <c r="FV56" s="27">
        <v>6.5</v>
      </c>
      <c r="FW56" s="22"/>
      <c r="FX56" s="27">
        <v>27.91</v>
      </c>
      <c r="FY56" s="22"/>
      <c r="FZ56" s="27">
        <v>1.42</v>
      </c>
      <c r="GA56" s="24">
        <f>FZ56+FX56+FV56+FR56+FP56</f>
        <v>65.39</v>
      </c>
      <c r="GC56" s="25" t="s">
        <v>24</v>
      </c>
      <c r="GD56" s="26"/>
      <c r="GE56" s="27">
        <f>23.67-6.83</f>
        <v>16.840000000000003</v>
      </c>
      <c r="GF56" s="22"/>
      <c r="GG56" s="27">
        <v>4.84</v>
      </c>
      <c r="GH56" s="28"/>
      <c r="GI56" s="28"/>
      <c r="GJ56" s="23"/>
      <c r="GK56" s="27">
        <v>8.5</v>
      </c>
      <c r="GL56" s="22"/>
      <c r="GM56" s="27">
        <v>16.25</v>
      </c>
      <c r="GN56" s="22"/>
      <c r="GO56" s="27">
        <v>3.42</v>
      </c>
      <c r="GP56" s="24">
        <f>GO56+GM56+GK56+GG56+GE56</f>
        <v>49.850000000000009</v>
      </c>
      <c r="GR56" s="25" t="s">
        <v>24</v>
      </c>
      <c r="GS56" s="26"/>
      <c r="GT56" s="27">
        <f>DW56+EL56+FA56+FP56+GE56</f>
        <v>88.14</v>
      </c>
      <c r="GU56" s="27"/>
      <c r="GV56" s="27">
        <f t="shared" ref="GV56" si="379">DY56+EN56+FC56+FR56+GG56</f>
        <v>28.45</v>
      </c>
      <c r="GW56" s="27"/>
      <c r="GX56" s="27"/>
      <c r="GY56" s="27"/>
      <c r="GZ56" s="27">
        <f t="shared" ref="GZ56" si="380">EC56+ER56+FG56+FV56+GK56</f>
        <v>26.83</v>
      </c>
      <c r="HA56" s="27"/>
      <c r="HB56" s="27">
        <f t="shared" ref="HB56" si="381">EE56+ET56+FI56+FX56+GM56</f>
        <v>160.4</v>
      </c>
      <c r="HC56" s="27"/>
      <c r="HD56" s="27">
        <f>EG56+EV56+FK56+FZ56+GO56</f>
        <v>21.43</v>
      </c>
      <c r="HE56" s="44">
        <f>GT56+GV56+GZ56+HB56+HD56</f>
        <v>325.25000000000006</v>
      </c>
      <c r="HH56" s="25" t="s">
        <v>24</v>
      </c>
      <c r="HI56" s="26"/>
      <c r="HJ56" s="27">
        <f>GT56+DH56+Q56</f>
        <v>196.97</v>
      </c>
      <c r="HK56" s="27"/>
      <c r="HL56" s="27">
        <f t="shared" ref="HL56" si="382">GV56+DJ56+S56</f>
        <v>43.21</v>
      </c>
      <c r="HM56" s="27"/>
      <c r="HN56" s="27"/>
      <c r="HO56" s="27"/>
      <c r="HP56" s="27">
        <f t="shared" ref="HP56" si="383">GZ56+DN56+W56</f>
        <v>53.75</v>
      </c>
      <c r="HQ56" s="27"/>
      <c r="HR56" s="27">
        <f t="shared" ref="HR56" si="384">HB56+DP56+Y56</f>
        <v>255.16000000000003</v>
      </c>
      <c r="HS56" s="27"/>
      <c r="HT56" s="27">
        <f t="shared" ref="HT56" si="385">HD56+DR56+AA56</f>
        <v>33.01</v>
      </c>
      <c r="HU56" s="44">
        <f>HJ56+HL56+HP56+HR56+HT56</f>
        <v>582.1</v>
      </c>
      <c r="HW56" s="25" t="s">
        <v>24</v>
      </c>
      <c r="HX56" s="26"/>
      <c r="HY56" s="27">
        <v>17.5</v>
      </c>
      <c r="HZ56" s="22"/>
      <c r="IA56" s="27">
        <v>5.42</v>
      </c>
      <c r="IB56" s="28"/>
      <c r="IC56" s="28"/>
      <c r="ID56" s="23"/>
      <c r="IE56" s="27">
        <v>8.33</v>
      </c>
      <c r="IF56" s="22"/>
      <c r="IG56" s="27">
        <v>38.5</v>
      </c>
      <c r="IH56" s="22"/>
      <c r="II56" s="27">
        <v>2.92</v>
      </c>
      <c r="IJ56" s="24">
        <f>II56+IG56+IE56+IA56+HY56</f>
        <v>72.67</v>
      </c>
      <c r="IM56" s="25" t="s">
        <v>24</v>
      </c>
      <c r="IN56" s="26"/>
      <c r="IO56" s="27">
        <v>14.67</v>
      </c>
      <c r="IP56" s="22"/>
      <c r="IQ56" s="27">
        <v>3.42</v>
      </c>
      <c r="IR56" s="28"/>
      <c r="IS56" s="28"/>
      <c r="IT56" s="23"/>
      <c r="IU56" s="27">
        <v>4.33</v>
      </c>
      <c r="IV56" s="22"/>
      <c r="IW56" s="27">
        <v>43.17</v>
      </c>
      <c r="IX56" s="22"/>
      <c r="IY56" s="27">
        <v>4.92</v>
      </c>
      <c r="IZ56" s="24">
        <f>IY56+IW56+IU56+IQ56+IO56</f>
        <v>70.510000000000005</v>
      </c>
      <c r="JC56" s="25" t="s">
        <v>24</v>
      </c>
      <c r="JD56" s="26"/>
      <c r="JE56" s="27">
        <v>19.5</v>
      </c>
      <c r="JF56" s="22"/>
      <c r="JG56" s="27">
        <v>4.42</v>
      </c>
      <c r="JH56" s="28"/>
      <c r="JI56" s="28"/>
      <c r="JJ56" s="23"/>
      <c r="JK56" s="27"/>
      <c r="JL56" s="22"/>
      <c r="JM56" s="27">
        <v>39.33</v>
      </c>
      <c r="JN56" s="22"/>
      <c r="JO56" s="27"/>
      <c r="JP56" s="24">
        <f>JO56+JM56+JK56+JG56+JE56</f>
        <v>63.25</v>
      </c>
      <c r="JS56" s="25" t="s">
        <v>24</v>
      </c>
      <c r="JT56" s="26"/>
      <c r="JU56" s="27">
        <v>13.67</v>
      </c>
      <c r="JV56" s="22"/>
      <c r="JW56" s="27">
        <v>5.34</v>
      </c>
      <c r="JX56" s="28"/>
      <c r="JY56" s="28"/>
      <c r="JZ56" s="23"/>
      <c r="KA56" s="27">
        <v>8.5</v>
      </c>
      <c r="KB56" s="22"/>
      <c r="KC56" s="27">
        <v>37.33</v>
      </c>
      <c r="KD56" s="22"/>
      <c r="KE56" s="27">
        <v>3</v>
      </c>
      <c r="KF56" s="24">
        <f>KE56+KC56+KA56+JW56+JU56</f>
        <v>67.84</v>
      </c>
      <c r="KH56" s="25" t="s">
        <v>24</v>
      </c>
      <c r="KI56" s="26"/>
      <c r="KJ56" s="27">
        <v>19.5</v>
      </c>
      <c r="KK56" s="22"/>
      <c r="KL56" s="27">
        <v>4.42</v>
      </c>
      <c r="KM56" s="28"/>
      <c r="KN56" s="28"/>
      <c r="KO56" s="23"/>
      <c r="KP56" s="27">
        <v>7.83</v>
      </c>
      <c r="KQ56" s="22"/>
      <c r="KR56" s="27">
        <v>35.33</v>
      </c>
      <c r="KS56" s="22"/>
      <c r="KT56" s="27">
        <v>3.92</v>
      </c>
      <c r="KU56" s="24">
        <f>KT56+KR56+KP56+KL56+KJ56</f>
        <v>71</v>
      </c>
      <c r="KW56" s="25" t="s">
        <v>24</v>
      </c>
      <c r="KX56" s="26"/>
      <c r="KY56" s="27">
        <f>HY56+IO56+JE56+JU56+KJ56</f>
        <v>84.84</v>
      </c>
      <c r="KZ56" s="27"/>
      <c r="LA56" s="27">
        <f t="shared" ref="LA56:LI56" si="386">IA56+IQ56+JG56+JW56+KL56</f>
        <v>23.020000000000003</v>
      </c>
      <c r="LB56" s="27"/>
      <c r="LC56" s="27"/>
      <c r="LD56" s="27"/>
      <c r="LE56" s="27">
        <f t="shared" si="386"/>
        <v>28.990000000000002</v>
      </c>
      <c r="LF56" s="27"/>
      <c r="LG56" s="27">
        <f t="shared" si="386"/>
        <v>193.65999999999997</v>
      </c>
      <c r="LH56" s="27"/>
      <c r="LI56" s="27">
        <f t="shared" si="386"/>
        <v>14.76</v>
      </c>
      <c r="LJ56" s="44">
        <f>KY56+LA56+LE56+LG56+LI56</f>
        <v>345.27</v>
      </c>
      <c r="LM56" s="25" t="s">
        <v>24</v>
      </c>
      <c r="LN56" s="26"/>
      <c r="LO56" s="27">
        <f>KY56+HJ56</f>
        <v>281.81</v>
      </c>
      <c r="LP56" s="27"/>
      <c r="LQ56" s="27">
        <f t="shared" ref="LQ56" si="387">LA56+HL56</f>
        <v>66.23</v>
      </c>
      <c r="LR56" s="27"/>
      <c r="LS56" s="27"/>
      <c r="LT56" s="27"/>
      <c r="LU56" s="27">
        <f t="shared" ref="LU56" si="388">LE56+HP56</f>
        <v>82.740000000000009</v>
      </c>
      <c r="LV56" s="27"/>
      <c r="LW56" s="27">
        <f t="shared" ref="LW56" si="389">LG56+HR56</f>
        <v>448.82</v>
      </c>
      <c r="LX56" s="27"/>
      <c r="LY56" s="27">
        <f t="shared" ref="LY56" si="390">LI56+HT56</f>
        <v>47.769999999999996</v>
      </c>
      <c r="LZ56" s="44">
        <f>LO56+LQ56+LU56+LW56+LY56</f>
        <v>927.37</v>
      </c>
      <c r="MB56" s="25" t="s">
        <v>24</v>
      </c>
      <c r="MC56" s="26"/>
      <c r="MD56" s="27">
        <f>-1.75+30.17</f>
        <v>28.42</v>
      </c>
      <c r="ME56" s="22"/>
      <c r="MF56" s="27">
        <v>3.83</v>
      </c>
      <c r="MG56" s="28"/>
      <c r="MH56" s="28"/>
      <c r="MI56" s="23"/>
      <c r="MJ56" s="27">
        <v>6.75</v>
      </c>
      <c r="MK56" s="22"/>
      <c r="ML56" s="27">
        <f>-5.08+34.58</f>
        <v>29.5</v>
      </c>
      <c r="MM56" s="22"/>
      <c r="MN56" s="27">
        <v>2.92</v>
      </c>
      <c r="MO56" s="24">
        <f>MN56+ML56+MJ56+MF56+MD56</f>
        <v>71.42</v>
      </c>
      <c r="MR56" s="25" t="s">
        <v>24</v>
      </c>
      <c r="MS56" s="26"/>
      <c r="MT56" s="27">
        <v>16.170000000000002</v>
      </c>
      <c r="MU56" s="22"/>
      <c r="MV56" s="27">
        <v>4.17</v>
      </c>
      <c r="MW56" s="28"/>
      <c r="MX56" s="28"/>
      <c r="MY56" s="23"/>
      <c r="MZ56" s="27">
        <v>6.75</v>
      </c>
      <c r="NA56" s="22"/>
      <c r="NB56" s="27">
        <v>31.84</v>
      </c>
      <c r="NC56" s="22"/>
      <c r="ND56" s="27">
        <v>2.5</v>
      </c>
      <c r="NE56" s="24">
        <f>ND56+NB56+MZ56+MV56+MT56</f>
        <v>61.430000000000007</v>
      </c>
      <c r="NH56" s="25" t="s">
        <v>24</v>
      </c>
      <c r="NI56" s="26"/>
      <c r="NJ56" s="27">
        <v>20.170000000000002</v>
      </c>
      <c r="NK56" s="22"/>
      <c r="NL56" s="27">
        <v>3.84</v>
      </c>
      <c r="NM56" s="28"/>
      <c r="NN56" s="28"/>
      <c r="NO56" s="23"/>
      <c r="NP56" s="27">
        <v>5.42</v>
      </c>
      <c r="NQ56" s="22"/>
      <c r="NR56" s="27">
        <v>17.5</v>
      </c>
      <c r="NS56" s="22"/>
      <c r="NT56" s="27">
        <v>3.75</v>
      </c>
      <c r="NU56" s="24">
        <f>NT56+NR56+NP56+NL56+NJ56</f>
        <v>50.680000000000007</v>
      </c>
      <c r="NX56" s="25" t="s">
        <v>24</v>
      </c>
      <c r="NY56" s="26"/>
      <c r="NZ56" s="27">
        <v>29.17</v>
      </c>
      <c r="OA56" s="22"/>
      <c r="OB56" s="27">
        <v>4.25</v>
      </c>
      <c r="OC56" s="28"/>
      <c r="OD56" s="28"/>
      <c r="OE56" s="23"/>
      <c r="OF56" s="27">
        <v>6.25</v>
      </c>
      <c r="OG56" s="22"/>
      <c r="OH56" s="27">
        <v>11</v>
      </c>
      <c r="OI56" s="22"/>
      <c r="OJ56" s="27">
        <v>1.5</v>
      </c>
      <c r="OK56" s="24">
        <f>OJ56+OH56+OF56+OB56+NZ56</f>
        <v>52.17</v>
      </c>
      <c r="OM56" s="25" t="s">
        <v>24</v>
      </c>
      <c r="ON56" s="26"/>
      <c r="OO56" s="27">
        <v>23.75</v>
      </c>
      <c r="OP56" s="22"/>
      <c r="OQ56" s="27">
        <v>4.59</v>
      </c>
      <c r="OR56" s="28"/>
      <c r="OS56" s="28"/>
      <c r="OT56" s="23"/>
      <c r="OU56" s="27">
        <v>5.75</v>
      </c>
      <c r="OV56" s="22"/>
      <c r="OW56" s="27">
        <v>15</v>
      </c>
      <c r="OX56" s="22"/>
      <c r="OY56" s="27">
        <v>2</v>
      </c>
      <c r="OZ56" s="24">
        <f>OY56+OW56+OU56+OQ56+OO56</f>
        <v>51.09</v>
      </c>
      <c r="PB56" s="25" t="s">
        <v>24</v>
      </c>
      <c r="PC56" s="26"/>
      <c r="PD56" s="27">
        <f>MD56+MT56+NJ56+NZ56+OO56</f>
        <v>117.68</v>
      </c>
      <c r="PE56" s="27"/>
      <c r="PF56" s="27">
        <f t="shared" ref="PF56" si="391">MF56+MV56+NL56+OB56+OQ56</f>
        <v>20.68</v>
      </c>
      <c r="PG56" s="27"/>
      <c r="PH56" s="27"/>
      <c r="PI56" s="27"/>
      <c r="PJ56" s="27">
        <f t="shared" ref="PJ56" si="392">MJ56+MZ56+NP56+OF56+OU56</f>
        <v>30.92</v>
      </c>
      <c r="PK56" s="27"/>
      <c r="PL56" s="27">
        <f t="shared" ref="PL56" si="393">ML56+NB56+NR56+OH56+OW56</f>
        <v>104.84</v>
      </c>
      <c r="PM56" s="27"/>
      <c r="PN56" s="27">
        <f t="shared" ref="PN56" si="394">MN56+ND56+NT56+OJ56+OY56</f>
        <v>12.67</v>
      </c>
      <c r="PO56" s="44">
        <f>PD56+PF56+PJ56+PL56+PN56</f>
        <v>286.79000000000002</v>
      </c>
      <c r="PR56" s="25" t="s">
        <v>24</v>
      </c>
      <c r="PS56" s="26"/>
      <c r="PT56" s="27">
        <v>400.7</v>
      </c>
      <c r="PU56" s="27"/>
      <c r="PV56" s="27">
        <v>82.1</v>
      </c>
      <c r="PW56" s="27"/>
      <c r="PX56" s="27"/>
      <c r="PY56" s="27"/>
      <c r="PZ56" s="27">
        <f t="shared" ref="PZ56" si="395">PJ56+LU56</f>
        <v>113.66000000000001</v>
      </c>
      <c r="QA56" s="27"/>
      <c r="QB56" s="27">
        <f t="shared" ref="QB56" si="396">PL56+LW56</f>
        <v>553.66</v>
      </c>
      <c r="QC56" s="27"/>
      <c r="QD56" s="27">
        <f t="shared" ref="QD56" si="397">PN56+LY56</f>
        <v>60.44</v>
      </c>
      <c r="QE56" s="44">
        <f>QD56+QB56+PZ56+PV56+PT56</f>
        <v>1210.56</v>
      </c>
    </row>
    <row r="57" spans="15:447" x14ac:dyDescent="0.25">
      <c r="O57" s="29" t="s">
        <v>25</v>
      </c>
      <c r="Q57" s="30">
        <f>Q55/Q56</f>
        <v>0.75233058511643469</v>
      </c>
      <c r="S57" s="30">
        <f>S55/S56</f>
        <v>1.3221783625730996</v>
      </c>
      <c r="T57" s="31"/>
      <c r="U57" s="31"/>
      <c r="W57" s="30">
        <f>W55/W56</f>
        <v>1.4716916780354705</v>
      </c>
      <c r="Y57" s="30">
        <f>Y55/Y56</f>
        <v>0.97321481481481475</v>
      </c>
      <c r="AA57" s="30">
        <f>AA55/AA56</f>
        <v>1.517276561558546</v>
      </c>
      <c r="AB57" s="38">
        <f>AB55/AB56</f>
        <v>1.0381259823567517</v>
      </c>
      <c r="AF57" s="29" t="s">
        <v>25</v>
      </c>
      <c r="AH57" s="30">
        <f>AH55/AH56</f>
        <v>0.96474943019943005</v>
      </c>
      <c r="AJ57" s="30">
        <f>AJ55/AJ56</f>
        <v>0.90025876817792982</v>
      </c>
      <c r="AK57" s="31"/>
      <c r="AL57" s="31"/>
      <c r="AN57" s="30" t="e">
        <f>AN55/AN56</f>
        <v>#DIV/0!</v>
      </c>
      <c r="AP57" s="30">
        <f>AP55/AP56</f>
        <v>0.86000239923224542</v>
      </c>
      <c r="AR57" s="30">
        <f>AR55/AR56</f>
        <v>0.6227110976543716</v>
      </c>
      <c r="AS57" s="38">
        <f>AS55/AS56</f>
        <v>0.89688111420579786</v>
      </c>
      <c r="AV57" s="29" t="s">
        <v>25</v>
      </c>
      <c r="AX57" s="30">
        <f>AX55/AX56</f>
        <v>0.94313512127806964</v>
      </c>
      <c r="AZ57" s="30">
        <f>AZ55/AZ56</f>
        <v>1.3455632034632037</v>
      </c>
      <c r="BA57" s="31"/>
      <c r="BB57" s="31"/>
      <c r="BD57" s="30">
        <f>BD55/BD56</f>
        <v>1.2078620689655175</v>
      </c>
      <c r="BF57" s="30">
        <f>BF55/BF56</f>
        <v>1.3756921282798831</v>
      </c>
      <c r="BH57" s="30">
        <f>BH55/BH56</f>
        <v>1.0032890527194325</v>
      </c>
      <c r="BI57" s="38">
        <f>BI55/BI56</f>
        <v>1.2151592443234644</v>
      </c>
      <c r="BL57" s="29" t="s">
        <v>25</v>
      </c>
      <c r="BN57" s="30">
        <f>BN55/BN56</f>
        <v>1.1677415384615384</v>
      </c>
      <c r="BP57" s="30" t="e">
        <f>BP55/BP56</f>
        <v>#DIV/0!</v>
      </c>
      <c r="BQ57" s="31"/>
      <c r="BR57" s="31"/>
      <c r="BT57" s="30">
        <f>BT55/BT56</f>
        <v>0.99471428571428588</v>
      </c>
      <c r="BV57" s="30">
        <f>BV55/BV56</f>
        <v>0.72846916680313689</v>
      </c>
      <c r="BX57" s="30" t="e">
        <f>BX55/BX56</f>
        <v>#DIV/0!</v>
      </c>
      <c r="BY57" s="38">
        <f>BY55/BY56</f>
        <v>0.86904850782566856</v>
      </c>
      <c r="CB57" s="29" t="s">
        <v>25</v>
      </c>
      <c r="CD57" s="30" t="e">
        <f>CD55/CD56</f>
        <v>#DIV/0!</v>
      </c>
      <c r="CF57" s="30" t="e">
        <f>CF55/CF56</f>
        <v>#DIV/0!</v>
      </c>
      <c r="CG57" s="31"/>
      <c r="CH57" s="31"/>
      <c r="CJ57" s="30" t="e">
        <f>CJ55/CJ56</f>
        <v>#DIV/0!</v>
      </c>
      <c r="CL57" s="30" t="e">
        <f>CL55/CL56</f>
        <v>#DIV/0!</v>
      </c>
      <c r="CN57" s="30" t="e">
        <f>CN55/CN56</f>
        <v>#DIV/0!</v>
      </c>
      <c r="CO57" s="38" t="e">
        <f>CO55/CO56</f>
        <v>#DIV/0!</v>
      </c>
      <c r="CQ57" s="29" t="s">
        <v>25</v>
      </c>
      <c r="CS57" s="30">
        <f>CS55/CS56</f>
        <v>1.0051837211269066</v>
      </c>
      <c r="CU57" s="30">
        <f>CU55/CU56</f>
        <v>1.1617900172117039</v>
      </c>
      <c r="CV57" s="31"/>
      <c r="CW57" s="31"/>
      <c r="CY57" s="30">
        <f>CY55/CY56</f>
        <v>1.1159873060648802</v>
      </c>
      <c r="DA57" s="30">
        <f>DA55/DA56</f>
        <v>0</v>
      </c>
      <c r="DC57" s="30" t="e">
        <f>DC55/DC56</f>
        <v>#DIV/0!</v>
      </c>
      <c r="DD57" s="38">
        <f>DD55/DD56</f>
        <v>1.0092260424297923</v>
      </c>
      <c r="DF57" s="29" t="s">
        <v>25</v>
      </c>
      <c r="DH57" s="30">
        <f>DH55/DH56</f>
        <v>0.99655621725944299</v>
      </c>
      <c r="DJ57" s="30">
        <f>DJ55/DJ56</f>
        <v>1.1353774040480391</v>
      </c>
      <c r="DK57" s="31"/>
      <c r="DL57" s="31"/>
      <c r="DN57" s="30">
        <f>DN55/DN56</f>
        <v>1.1174885145482387</v>
      </c>
      <c r="DP57" s="30">
        <f>DP55/DP56</f>
        <v>0.97828598447405524</v>
      </c>
      <c r="DR57" s="30">
        <f>DR55/DR56</f>
        <v>0.70446579227224393</v>
      </c>
      <c r="DS57">
        <f>DS55/DS56</f>
        <v>0.99831844216552945</v>
      </c>
      <c r="DU57" s="29" t="s">
        <v>25</v>
      </c>
      <c r="DW57" s="30">
        <f>DW55/DW56</f>
        <v>0.66607654320987664</v>
      </c>
      <c r="DY57" s="30">
        <f>DY55/DY56</f>
        <v>0.60181844888366631</v>
      </c>
      <c r="DZ57" s="31"/>
      <c r="EA57" s="31"/>
      <c r="EC57" s="30" t="e">
        <f>EC55/EC56</f>
        <v>#DIV/0!</v>
      </c>
      <c r="EE57" s="30">
        <f>EE55/EE56</f>
        <v>1.4018258109400819</v>
      </c>
      <c r="EG57" s="30">
        <f>EG55/EG56</f>
        <v>1.9293878303950245</v>
      </c>
      <c r="EH57" s="38">
        <f>EH55/EH56</f>
        <v>1.1431442307471147</v>
      </c>
      <c r="EJ57" s="29" t="s">
        <v>25</v>
      </c>
      <c r="EL57" s="30">
        <f>EL55/EL56</f>
        <v>0.76167356321839086</v>
      </c>
      <c r="EN57" s="30">
        <f>EN55/EN56</f>
        <v>1.2003493013972057</v>
      </c>
      <c r="EO57" s="31"/>
      <c r="EP57" s="31"/>
      <c r="ER57" s="30">
        <f>ER55/ER56</f>
        <v>0.39375750300120044</v>
      </c>
      <c r="ET57" s="30">
        <f>ET55/ET56</f>
        <v>0.87680712994907173</v>
      </c>
      <c r="EV57" s="30">
        <f>EV55/EV56</f>
        <v>1.5319307045895283</v>
      </c>
      <c r="EW57" s="38">
        <f>EW55/EW56</f>
        <v>0.85105594593200218</v>
      </c>
      <c r="EY57" s="29" t="s">
        <v>25</v>
      </c>
      <c r="FA57" s="30">
        <f>FA55/FA56</f>
        <v>0.83156388888888877</v>
      </c>
      <c r="FC57" s="30">
        <f>FC55/FC56</f>
        <v>0.80212880952380949</v>
      </c>
      <c r="FD57" s="31"/>
      <c r="FE57" s="31"/>
      <c r="FG57" s="30">
        <f>FG55/FG56</f>
        <v>3.1177658730158728</v>
      </c>
      <c r="FI57" s="30">
        <f>FI55/FI56</f>
        <v>0.88045763014554868</v>
      </c>
      <c r="FK57" s="30">
        <f>FK55/FK56</f>
        <v>0.93494465143179961</v>
      </c>
      <c r="FL57" s="38">
        <f>FL55/FL56</f>
        <v>0.98191182801325649</v>
      </c>
      <c r="FN57" s="29" t="s">
        <v>25</v>
      </c>
      <c r="FP57" s="30">
        <f>FP55/FP56</f>
        <v>0.97054580896686171</v>
      </c>
      <c r="FR57" s="30">
        <f>FR55/FR56</f>
        <v>1.0227317554240631</v>
      </c>
      <c r="FS57" s="31"/>
      <c r="FT57" s="31"/>
      <c r="FV57" s="30">
        <f>FV55/FV56</f>
        <v>1.1242923076923077</v>
      </c>
      <c r="FX57" s="30">
        <f>FX55/FX56</f>
        <v>1.1737182440156284</v>
      </c>
      <c r="FZ57" s="30">
        <f>FZ55/FZ56</f>
        <v>2.4289537223340041</v>
      </c>
      <c r="GA57" s="38">
        <f>GA55/GA56</f>
        <v>1.1096131149610275</v>
      </c>
      <c r="GC57" s="29" t="s">
        <v>25</v>
      </c>
      <c r="GE57" s="30">
        <f>GE55/GE56</f>
        <v>0.99920295592504582</v>
      </c>
      <c r="GG57" s="30">
        <f>GG55/GG56</f>
        <v>1.1932383903974813</v>
      </c>
      <c r="GH57" s="31"/>
      <c r="GI57" s="31"/>
      <c r="GK57" s="30">
        <f>GK55/GK56</f>
        <v>1.4662653594771242</v>
      </c>
      <c r="GM57" s="30">
        <f>GM55/GM56</f>
        <v>0.92479487179487185</v>
      </c>
      <c r="GO57" s="30">
        <f>GO55/GO56</f>
        <v>1.4126161557740504</v>
      </c>
      <c r="GP57" s="38">
        <f>GP55/GP56</f>
        <v>1.1017887876082457</v>
      </c>
      <c r="GR57" s="29" t="s">
        <v>25</v>
      </c>
      <c r="GT57" s="30">
        <f>GT55/GT56</f>
        <v>0.85425106522451666</v>
      </c>
      <c r="GU57" s="30"/>
      <c r="GV57" s="30">
        <f>GV55/GV56</f>
        <v>0.90791656205540228</v>
      </c>
      <c r="GW57" s="30"/>
      <c r="GX57" s="30"/>
      <c r="GY57" s="30"/>
      <c r="GZ57" s="30">
        <f>GZ55/GZ56</f>
        <v>1.2658716403694041</v>
      </c>
      <c r="HA57" s="30"/>
      <c r="HB57" s="30">
        <f>HB55/HB56</f>
        <v>1.0596427235482722</v>
      </c>
      <c r="HC57" s="30"/>
      <c r="HD57" s="30">
        <f>HD55/HD56</f>
        <v>0.79264004621914097</v>
      </c>
      <c r="HE57" s="30">
        <f t="shared" ref="HE57" si="398">HE55/HE56</f>
        <v>0.99013134585117657</v>
      </c>
      <c r="HH57" s="29" t="s">
        <v>25</v>
      </c>
      <c r="HJ57" s="30">
        <f>HJ55/HJ56</f>
        <v>0.9132497855328745</v>
      </c>
      <c r="HK57" s="30"/>
      <c r="HL57" s="30">
        <f>HL55/HL56</f>
        <v>1.0003993508998137</v>
      </c>
      <c r="HM57" s="30"/>
      <c r="HN57" s="30"/>
      <c r="HO57" s="30"/>
      <c r="HP57" s="30">
        <f t="shared" ref="HP57" si="399">HP55/HP56</f>
        <v>1.2398592764857881</v>
      </c>
      <c r="HQ57" s="30"/>
      <c r="HR57" s="30">
        <f t="shared" ref="HR57" si="400">HR55/HR56</f>
        <v>1.028981703356997</v>
      </c>
      <c r="HS57" s="30"/>
      <c r="HT57" s="30">
        <f t="shared" ref="HT57" si="401">HT55/HT56</f>
        <v>0.85601500488807358</v>
      </c>
      <c r="HU57" s="30">
        <f t="shared" ref="HU57" si="402">HU55/HU56</f>
        <v>0.9973621870122471</v>
      </c>
      <c r="HW57" s="29" t="s">
        <v>25</v>
      </c>
      <c r="HY57" s="30">
        <f>HY55/HY56</f>
        <v>0.80991257631257629</v>
      </c>
      <c r="IA57" s="30">
        <f>IA55/IA56</f>
        <v>1.3833324547531187</v>
      </c>
      <c r="IB57" s="31"/>
      <c r="IC57" s="31"/>
      <c r="IE57" s="30">
        <f>IE55/IE56</f>
        <v>1.411171135120715</v>
      </c>
      <c r="IG57" s="30">
        <f>IG55/IG56</f>
        <v>0.8577402597402598</v>
      </c>
      <c r="II57" s="30">
        <f>II55/II56</f>
        <v>1.6327397260273973</v>
      </c>
      <c r="IJ57" s="38">
        <f>IJ55/IJ56</f>
        <v>0.98000258078694857</v>
      </c>
      <c r="IM57" s="29" t="s">
        <v>25</v>
      </c>
      <c r="IO57" s="30">
        <f>IO55/IO56</f>
        <v>1.4541712547847516</v>
      </c>
      <c r="IQ57" s="30">
        <f>IQ55/IQ56</f>
        <v>1.4001239209133944</v>
      </c>
      <c r="IR57" s="31"/>
      <c r="IS57" s="31"/>
      <c r="IU57" s="30">
        <f>IU55/IU56</f>
        <v>1.5260527328714397</v>
      </c>
      <c r="IW57" s="30">
        <f>IW55/IW56</f>
        <v>0.99418770751293328</v>
      </c>
      <c r="IY57" s="30">
        <f>IY55/IY56</f>
        <v>1.2041695702671311</v>
      </c>
      <c r="IZ57" s="38">
        <f>IZ55/IZ56</f>
        <v>1.1568929523414699</v>
      </c>
      <c r="JC57" s="29" t="s">
        <v>25</v>
      </c>
      <c r="JE57" s="30">
        <f>JE55/JE56</f>
        <v>0.95319614288845056</v>
      </c>
      <c r="JG57" s="30">
        <f>JG55/JG56</f>
        <v>1.5201300904977377</v>
      </c>
      <c r="JH57" s="31"/>
      <c r="JI57" s="31"/>
      <c r="JK57" s="30" t="e">
        <f>JK55/JK56</f>
        <v>#DIV/0!</v>
      </c>
      <c r="JM57" s="30">
        <f>JM55/JM56</f>
        <v>0.72408254936859062</v>
      </c>
      <c r="JO57" s="30" t="e">
        <f>JO55/JO56</f>
        <v>#DIV/0!</v>
      </c>
      <c r="JP57" s="38">
        <f>JP55/JP56</f>
        <v>0.90527038999647691</v>
      </c>
      <c r="JS57" s="29" t="s">
        <v>25</v>
      </c>
      <c r="JU57" s="30">
        <f>JU55/JU56</f>
        <v>1.1247538123909739</v>
      </c>
      <c r="JW57" s="30">
        <f>JW55/JW56</f>
        <v>1.5902989566613164</v>
      </c>
      <c r="JX57" s="31"/>
      <c r="JY57" s="31"/>
      <c r="KA57" s="30">
        <f>KA55/KA56</f>
        <v>1.8429500000000001</v>
      </c>
      <c r="KC57" s="30">
        <f>KC55/KC56</f>
        <v>1.0817687803757989</v>
      </c>
      <c r="KE57" s="30">
        <f>KE55/KE56</f>
        <v>1.4070857142857143</v>
      </c>
      <c r="KF57" s="38">
        <f>KF55/KF56</f>
        <v>1.2402173018608749</v>
      </c>
      <c r="KH57" s="29" t="s">
        <v>25</v>
      </c>
      <c r="KJ57" s="30">
        <f>KJ55/KJ56</f>
        <v>0.99495814157352613</v>
      </c>
      <c r="KL57" s="30">
        <f>KL55/KL56</f>
        <v>1.0181588019823313</v>
      </c>
      <c r="KM57" s="31"/>
      <c r="KN57" s="31"/>
      <c r="KP57" s="30">
        <f>KP55/KP56</f>
        <v>1.2829360011352349</v>
      </c>
      <c r="KR57" s="30">
        <f>KR55/KR56</f>
        <v>1.1469761298235686</v>
      </c>
      <c r="KT57" s="30">
        <f>KT55/KT56</f>
        <v>0.93246355685131199</v>
      </c>
      <c r="KU57" s="38">
        <f>KU55/KU56</f>
        <v>1.1003557516036389</v>
      </c>
      <c r="KW57" s="29" t="s">
        <v>25</v>
      </c>
      <c r="KY57" s="30">
        <f>KY55/KY56</f>
        <v>1.0475077269631723</v>
      </c>
      <c r="KZ57" s="30"/>
      <c r="LA57" s="30">
        <f t="shared" ref="LA57:LI57" si="403">LA55/LA56</f>
        <v>1.3899877952918784</v>
      </c>
      <c r="LB57" s="30"/>
      <c r="LC57" s="30"/>
      <c r="LD57" s="30"/>
      <c r="LE57" s="30">
        <f t="shared" si="403"/>
        <v>1.5202941627381088</v>
      </c>
      <c r="LF57" s="30"/>
      <c r="LG57" s="30">
        <f t="shared" si="403"/>
        <v>0.95696243539241599</v>
      </c>
      <c r="LH57" s="30"/>
      <c r="LI57" s="30">
        <f t="shared" si="403"/>
        <v>1.493395276809911</v>
      </c>
      <c r="LJ57" s="30">
        <f t="shared" ref="LJ57" si="404">LJ55/LJ56</f>
        <v>1.0783133834528393</v>
      </c>
      <c r="LM57" s="29" t="s">
        <v>25</v>
      </c>
      <c r="LO57" s="30">
        <f>LO55/LO56</f>
        <v>0.95366866261653527</v>
      </c>
      <c r="LP57" s="30"/>
      <c r="LQ57" s="30">
        <f>LQ55/LQ56</f>
        <v>1.1367591599979867</v>
      </c>
      <c r="LR57" s="30"/>
      <c r="LS57" s="30"/>
      <c r="LT57" s="30"/>
      <c r="LU57" s="30">
        <f t="shared" ref="LU57" si="405">LU55/LU56</f>
        <v>1.3381165565492976</v>
      </c>
      <c r="LV57" s="30"/>
      <c r="LW57" s="30">
        <f t="shared" ref="LW57" si="406">LW55/LW56</f>
        <v>0.99790632473300356</v>
      </c>
      <c r="LX57" s="30"/>
      <c r="LY57" s="30">
        <f t="shared" ref="LY57:LZ57" si="407">LY55/LY56</f>
        <v>1.0529531002107932</v>
      </c>
      <c r="LZ57" s="30">
        <f t="shared" si="407"/>
        <v>1.0275689046780223</v>
      </c>
      <c r="MB57" s="29" t="s">
        <v>25</v>
      </c>
      <c r="MD57" s="30">
        <f>MD55/MD56</f>
        <v>0.60176049730236925</v>
      </c>
      <c r="MF57" s="30">
        <f>MF55/MF56</f>
        <v>0.66641427328111402</v>
      </c>
      <c r="MG57" s="31"/>
      <c r="MH57" s="31"/>
      <c r="MJ57" s="30">
        <f>MJ55/MJ56</f>
        <v>0.9808930041152264</v>
      </c>
      <c r="ML57" s="30">
        <f>ML55/ML56</f>
        <v>0.84033898305084753</v>
      </c>
      <c r="MN57" s="30">
        <f>MN55/MN56</f>
        <v>0.54634050880626228</v>
      </c>
      <c r="MO57" s="38">
        <f>MO55/MO56</f>
        <v>0.73733886955323524</v>
      </c>
      <c r="MR57" s="29" t="s">
        <v>25</v>
      </c>
      <c r="MT57" s="30">
        <f>MT55/MT56</f>
        <v>0.59636363636363632</v>
      </c>
      <c r="MV57" s="30">
        <f>MV55/MV56</f>
        <v>1.2252980472764645</v>
      </c>
      <c r="MW57" s="31"/>
      <c r="MX57" s="31"/>
      <c r="MZ57" s="30">
        <f>MZ55/MZ56</f>
        <v>1.5000123456790124</v>
      </c>
      <c r="NB57" s="30">
        <f>NB55/NB56</f>
        <v>0.40602177554438862</v>
      </c>
      <c r="ND57" s="30">
        <f>ND55/ND56</f>
        <v>0.99457846153846163</v>
      </c>
      <c r="NE57" s="38">
        <f>NE55/NE56</f>
        <v>0.65590030404778898</v>
      </c>
      <c r="NH57" s="29" t="s">
        <v>25</v>
      </c>
      <c r="NJ57" s="30">
        <f>NJ55/NJ56</f>
        <v>0.60881363114382447</v>
      </c>
      <c r="NL57" s="30">
        <f>NL55/NL56</f>
        <v>1.2855636160714285</v>
      </c>
      <c r="NM57" s="31"/>
      <c r="NN57" s="31"/>
      <c r="NP57" s="30">
        <f>NP55/NP56</f>
        <v>0.88261070110701101</v>
      </c>
      <c r="NR57" s="30">
        <f>NR55/NR56</f>
        <v>0.92929795918367364</v>
      </c>
      <c r="NT57" s="30">
        <f>NT55/NT56</f>
        <v>0.82158476190476182</v>
      </c>
      <c r="NU57" s="38">
        <f>NU55/NU56</f>
        <v>0.81578023616303008</v>
      </c>
      <c r="NX57" s="29" t="s">
        <v>25</v>
      </c>
      <c r="NZ57" s="30">
        <f>NZ55/NZ56</f>
        <v>0.67377055809006436</v>
      </c>
      <c r="OB57" s="30">
        <f>OB55/OB56</f>
        <v>1.2630448179271709</v>
      </c>
      <c r="OC57" s="31"/>
      <c r="OD57" s="31"/>
      <c r="OF57" s="30">
        <f>OF55/OF56</f>
        <v>1.0867066666666667</v>
      </c>
      <c r="OH57" s="30">
        <f>OH55/OH56</f>
        <v>0.43793246753246762</v>
      </c>
      <c r="OJ57" s="30">
        <f>OJ55/OJ56</f>
        <v>1.0429860805860807</v>
      </c>
      <c r="OK57" s="38">
        <f>OK55/OK56</f>
        <v>0.73213495468814616</v>
      </c>
      <c r="OM57" s="29" t="s">
        <v>25</v>
      </c>
      <c r="OO57" s="30">
        <f>OO55/OO56</f>
        <v>0.5877127485380117</v>
      </c>
      <c r="OQ57" s="30">
        <f>OQ55/OQ56</f>
        <v>1.3884199605768235</v>
      </c>
      <c r="OR57" s="31"/>
      <c r="OS57" s="31"/>
      <c r="OU57" s="30">
        <f>OU55/OU56</f>
        <v>0.86299130434782612</v>
      </c>
      <c r="OW57" s="30">
        <f>OW55/OW56</f>
        <v>1.038311111111111</v>
      </c>
      <c r="OY57" s="30">
        <f>OY55/OY56</f>
        <v>0.66748571428571424</v>
      </c>
      <c r="OZ57" s="38">
        <f>OZ55/OZ56</f>
        <v>0.82604939307229375</v>
      </c>
      <c r="PB57" s="29" t="s">
        <v>25</v>
      </c>
      <c r="PD57" s="30">
        <f>PD55/PD56</f>
        <v>0.61724226062856258</v>
      </c>
      <c r="PE57" s="30"/>
      <c r="PF57" s="30">
        <f t="shared" ref="PF57" si="408">PF55/PF56</f>
        <v>1.1769444828221425</v>
      </c>
      <c r="PG57" s="30"/>
      <c r="PH57" s="30"/>
      <c r="PI57" s="30"/>
      <c r="PJ57" s="30">
        <f t="shared" ref="PJ57" si="409">PJ55/PJ56</f>
        <v>1.0764546499928129</v>
      </c>
      <c r="PK57" s="30"/>
      <c r="PL57" s="30">
        <f t="shared" ref="PL57" si="410">PL55/PL56</f>
        <v>0.70938927345070046</v>
      </c>
      <c r="PM57" s="30"/>
      <c r="PN57" s="30">
        <f t="shared" ref="PN57:PO57" si="411">PN55/PN56</f>
        <v>0.79417157428207152</v>
      </c>
      <c r="PO57" s="30">
        <f t="shared" si="411"/>
        <v>0.7486132159002552</v>
      </c>
      <c r="PR57" s="29" t="s">
        <v>25</v>
      </c>
      <c r="PT57" s="30">
        <f>PT55/PT56</f>
        <v>0.85198511365793617</v>
      </c>
      <c r="PU57" s="30"/>
      <c r="PV57" s="30">
        <f>PV55/PV56</f>
        <v>1.2529691969723336</v>
      </c>
      <c r="PW57" s="30"/>
      <c r="PX57" s="30"/>
      <c r="PY57" s="30"/>
      <c r="PZ57" s="30">
        <f t="shared" ref="PZ57" si="412">PZ55/PZ56</f>
        <v>1.2598979412282243</v>
      </c>
      <c r="QA57" s="30"/>
      <c r="QB57" s="30">
        <f t="shared" ref="QB57" si="413">QB55/QB56</f>
        <v>0.96286529639128715</v>
      </c>
      <c r="QC57" s="30"/>
      <c r="QD57" s="30">
        <f t="shared" ref="QD57:QE57" si="414">QD55/QD56</f>
        <v>1.4543348775645271</v>
      </c>
      <c r="QE57" s="30">
        <f t="shared" si="414"/>
        <v>0.99826460986168686</v>
      </c>
    </row>
    <row r="58" spans="15:447" x14ac:dyDescent="0.25">
      <c r="O58" s="32"/>
      <c r="P58" s="35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F58" s="32"/>
      <c r="AG58" s="35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V58" s="32"/>
      <c r="AW58" s="35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L58" s="32"/>
      <c r="BM58" s="35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CB58" s="32"/>
      <c r="CC58" s="35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Q58" s="32"/>
      <c r="CR58" s="35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F58" s="32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U58" s="32"/>
      <c r="DV58" s="35"/>
      <c r="DW58" s="39"/>
      <c r="DX58" s="39"/>
      <c r="DY58" s="39"/>
      <c r="DZ58" s="39"/>
      <c r="EA58" s="39"/>
      <c r="EB58" s="39"/>
      <c r="EC58" s="39"/>
      <c r="ED58" s="39"/>
      <c r="EE58" s="39"/>
      <c r="EF58" s="39"/>
      <c r="EG58" s="39"/>
      <c r="EJ58" s="32"/>
      <c r="EK58" s="35"/>
      <c r="EL58" s="39"/>
      <c r="EM58" s="39"/>
      <c r="EN58" s="39"/>
      <c r="EO58" s="39"/>
      <c r="EP58" s="39"/>
      <c r="EQ58" s="39"/>
      <c r="ER58" s="39"/>
      <c r="ES58" s="39"/>
      <c r="ET58" s="39"/>
      <c r="EU58" s="39"/>
      <c r="EV58" s="39"/>
      <c r="EY58" s="32"/>
      <c r="EZ58" s="35"/>
      <c r="FA58" s="39"/>
      <c r="FB58" s="39"/>
      <c r="FC58" s="39"/>
      <c r="FD58" s="39"/>
      <c r="FE58" s="39"/>
      <c r="FF58" s="39"/>
      <c r="FG58" s="39"/>
      <c r="FH58" s="39"/>
      <c r="FI58" s="39"/>
      <c r="FJ58" s="39"/>
      <c r="FK58" s="39"/>
      <c r="FN58" s="32"/>
      <c r="FO58" s="35"/>
      <c r="FP58" s="39"/>
      <c r="FQ58" s="39"/>
      <c r="FR58" s="39"/>
      <c r="FS58" s="39"/>
      <c r="FT58" s="39"/>
      <c r="FU58" s="39"/>
      <c r="FV58" s="39"/>
      <c r="FW58" s="39"/>
      <c r="FX58" s="39"/>
      <c r="FY58" s="39"/>
      <c r="FZ58" s="39"/>
      <c r="GC58" s="32"/>
      <c r="GD58" s="35"/>
      <c r="GE58" s="39"/>
      <c r="GF58" s="39"/>
      <c r="GG58" s="39"/>
      <c r="GH58" s="39"/>
      <c r="GI58" s="39"/>
      <c r="GJ58" s="39"/>
      <c r="GK58" s="39"/>
      <c r="GL58" s="39"/>
      <c r="GM58" s="39"/>
      <c r="GN58" s="39"/>
      <c r="GO58" s="39"/>
      <c r="GR58" s="32"/>
      <c r="GT58" s="33"/>
      <c r="GU58" s="33"/>
      <c r="GV58" s="33"/>
      <c r="GW58" s="33"/>
      <c r="GX58" s="33"/>
      <c r="GY58" s="33"/>
      <c r="GZ58" s="33"/>
      <c r="HA58" s="33"/>
      <c r="HB58" s="33"/>
      <c r="HC58" s="33"/>
      <c r="HD58" s="33"/>
      <c r="HH58" s="32"/>
      <c r="HJ58" s="33"/>
      <c r="HK58" s="33"/>
      <c r="HL58" s="33"/>
      <c r="HM58" s="33"/>
      <c r="HN58" s="33"/>
      <c r="HO58" s="33"/>
      <c r="HP58" s="33"/>
      <c r="HQ58" s="33"/>
      <c r="HR58" s="33"/>
      <c r="HS58" s="33"/>
      <c r="HT58" s="33"/>
      <c r="HW58" s="32"/>
      <c r="HX58" s="35"/>
      <c r="HY58" s="39"/>
      <c r="HZ58" s="39"/>
      <c r="IA58" s="39"/>
      <c r="IB58" s="39"/>
      <c r="IC58" s="39"/>
      <c r="ID58" s="39"/>
      <c r="IE58" s="39"/>
      <c r="IF58" s="39"/>
      <c r="IG58" s="39"/>
      <c r="IH58" s="39"/>
      <c r="II58" s="39"/>
      <c r="IM58" s="32"/>
      <c r="IN58" s="35"/>
      <c r="IO58" s="39"/>
      <c r="IP58" s="39"/>
      <c r="IQ58" s="39"/>
      <c r="IR58" s="39"/>
      <c r="IS58" s="39"/>
      <c r="IT58" s="39"/>
      <c r="IU58" s="39"/>
      <c r="IV58" s="39"/>
      <c r="IW58" s="39"/>
      <c r="IX58" s="39"/>
      <c r="IY58" s="39"/>
      <c r="JC58" s="32"/>
      <c r="JD58" s="35"/>
      <c r="JE58" s="39"/>
      <c r="JF58" s="39"/>
      <c r="JG58" s="39"/>
      <c r="JH58" s="39"/>
      <c r="JI58" s="39"/>
      <c r="JJ58" s="39"/>
      <c r="JK58" s="39"/>
      <c r="JL58" s="39"/>
      <c r="JM58" s="39"/>
      <c r="JN58" s="39"/>
      <c r="JO58" s="39"/>
      <c r="JS58" s="32"/>
      <c r="JT58" s="35"/>
      <c r="JU58" s="39"/>
      <c r="JV58" s="39"/>
      <c r="JW58" s="39"/>
      <c r="JX58" s="39"/>
      <c r="JY58" s="39"/>
      <c r="JZ58" s="39"/>
      <c r="KA58" s="39"/>
      <c r="KB58" s="39"/>
      <c r="KC58" s="39"/>
      <c r="KD58" s="39"/>
      <c r="KE58" s="39"/>
      <c r="KH58" s="32"/>
      <c r="KI58" s="35"/>
      <c r="KJ58" s="39"/>
      <c r="KK58" s="39"/>
      <c r="KL58" s="39"/>
      <c r="KM58" s="39"/>
      <c r="KN58" s="39"/>
      <c r="KO58" s="39"/>
      <c r="KP58" s="39"/>
      <c r="KQ58" s="39"/>
      <c r="KR58" s="39"/>
      <c r="KS58" s="39"/>
      <c r="KT58" s="39"/>
      <c r="KW58" s="32"/>
      <c r="KY58" s="33"/>
      <c r="KZ58" s="33"/>
      <c r="LA58" s="33"/>
      <c r="LB58" s="33"/>
      <c r="LC58" s="33"/>
      <c r="LD58" s="33"/>
      <c r="LE58" s="33"/>
      <c r="LF58" s="33"/>
      <c r="LG58" s="33"/>
      <c r="LH58" s="33"/>
      <c r="LI58" s="33"/>
      <c r="LM58" s="32"/>
      <c r="LO58" s="33"/>
      <c r="LP58" s="33"/>
      <c r="LQ58" s="33"/>
      <c r="LR58" s="33"/>
      <c r="LS58" s="33"/>
      <c r="LT58" s="33"/>
      <c r="LU58" s="33"/>
      <c r="LV58" s="33"/>
      <c r="LW58" s="33"/>
      <c r="LX58" s="33"/>
      <c r="LY58" s="33"/>
      <c r="MB58" s="32"/>
      <c r="MC58" s="35"/>
      <c r="MD58" s="39"/>
      <c r="ME58" s="39"/>
      <c r="MF58" s="39"/>
      <c r="MG58" s="39"/>
      <c r="MH58" s="39"/>
      <c r="MI58" s="39"/>
      <c r="MJ58" s="39"/>
      <c r="MK58" s="39"/>
      <c r="ML58" s="39"/>
      <c r="MM58" s="39"/>
      <c r="MN58" s="39"/>
      <c r="MR58" s="32"/>
      <c r="MS58" s="35"/>
      <c r="MT58" s="39"/>
      <c r="MU58" s="39"/>
      <c r="MV58" s="39"/>
      <c r="MW58" s="39"/>
      <c r="MX58" s="39"/>
      <c r="MY58" s="39"/>
      <c r="MZ58" s="39"/>
      <c r="NA58" s="39"/>
      <c r="NB58" s="39"/>
      <c r="NC58" s="39"/>
      <c r="ND58" s="39"/>
      <c r="NH58" s="32"/>
      <c r="NI58" s="35"/>
      <c r="NJ58" s="39"/>
      <c r="NK58" s="39"/>
      <c r="NL58" s="39"/>
      <c r="NM58" s="39"/>
      <c r="NN58" s="39"/>
      <c r="NO58" s="39"/>
      <c r="NP58" s="39"/>
      <c r="NQ58" s="39"/>
      <c r="NR58" s="39"/>
      <c r="NS58" s="39"/>
      <c r="NT58" s="39"/>
      <c r="NX58" s="32"/>
      <c r="NY58" s="35"/>
      <c r="NZ58" s="39"/>
      <c r="OA58" s="39"/>
      <c r="OB58" s="39"/>
      <c r="OC58" s="39"/>
      <c r="OD58" s="39"/>
      <c r="OE58" s="39"/>
      <c r="OF58" s="39"/>
      <c r="OG58" s="39"/>
      <c r="OH58" s="39"/>
      <c r="OI58" s="39"/>
      <c r="OJ58" s="39"/>
      <c r="OM58" s="32"/>
      <c r="ON58" s="35"/>
      <c r="OO58" s="39"/>
      <c r="OP58" s="39"/>
      <c r="OQ58" s="39"/>
      <c r="OR58" s="39"/>
      <c r="OS58" s="39"/>
      <c r="OT58" s="39"/>
      <c r="OU58" s="39"/>
      <c r="OV58" s="39"/>
      <c r="OW58" s="39"/>
      <c r="OX58" s="39"/>
      <c r="OY58" s="39"/>
      <c r="PB58" s="32"/>
      <c r="PD58" s="33"/>
      <c r="PE58" s="33"/>
      <c r="PF58" s="33"/>
      <c r="PG58" s="33"/>
      <c r="PH58" s="33"/>
      <c r="PI58" s="33"/>
      <c r="PJ58" s="33"/>
      <c r="PK58" s="33"/>
      <c r="PL58" s="33"/>
      <c r="PM58" s="33"/>
      <c r="PN58" s="33"/>
      <c r="PR58" s="32"/>
      <c r="PT58" s="33"/>
      <c r="PU58" s="33"/>
      <c r="PV58" s="33"/>
      <c r="PW58" s="33"/>
      <c r="PX58" s="33"/>
      <c r="PY58" s="33"/>
      <c r="PZ58" s="33"/>
      <c r="QA58" s="33"/>
      <c r="QB58" s="33"/>
      <c r="QC58" s="33"/>
      <c r="QD58" s="33"/>
    </row>
    <row r="59" spans="15:447" x14ac:dyDescent="0.25">
      <c r="O59" s="25" t="s">
        <v>26</v>
      </c>
      <c r="P59" s="40" t="e">
        <f>AB56/$O$16</f>
        <v>#VALUE!</v>
      </c>
      <c r="Q59" s="35"/>
      <c r="R59" s="35"/>
      <c r="S59" s="35"/>
      <c r="T59" s="35"/>
      <c r="U59" s="35"/>
      <c r="V59" s="26"/>
      <c r="W59" s="35"/>
      <c r="X59" s="36"/>
      <c r="Y59" s="35"/>
      <c r="Z59" s="35"/>
      <c r="AA59" s="35"/>
      <c r="AF59" s="25" t="s">
        <v>26</v>
      </c>
      <c r="AG59" s="40">
        <f>AS56/$B$16</f>
        <v>143.5597989949749</v>
      </c>
      <c r="AH59" s="35"/>
      <c r="AI59" s="35"/>
      <c r="AJ59" s="35"/>
      <c r="AK59" s="35"/>
      <c r="AL59" s="35"/>
      <c r="AM59" s="26"/>
      <c r="AN59" s="35"/>
      <c r="AO59" s="36"/>
      <c r="AP59" s="35"/>
      <c r="AQ59" s="35"/>
      <c r="AR59" s="35"/>
      <c r="AV59" s="25" t="s">
        <v>26</v>
      </c>
      <c r="AW59" s="40">
        <f>BI56/$B$16</f>
        <v>115.02512562814071</v>
      </c>
      <c r="AX59" s="35"/>
      <c r="AY59" s="35"/>
      <c r="AZ59" s="35"/>
      <c r="BA59" s="35"/>
      <c r="BB59" s="35"/>
      <c r="BC59" s="26"/>
      <c r="BD59" s="35"/>
      <c r="BE59" s="36"/>
      <c r="BF59" s="35"/>
      <c r="BG59" s="35"/>
      <c r="BH59" s="35"/>
      <c r="BL59" s="25" t="s">
        <v>26</v>
      </c>
      <c r="BM59" s="40">
        <f>BY56/$B$16</f>
        <v>87.419095477386946</v>
      </c>
      <c r="BN59" s="35"/>
      <c r="BO59" s="35"/>
      <c r="BP59" s="35"/>
      <c r="BQ59" s="35"/>
      <c r="BR59" s="35"/>
      <c r="BS59" s="26"/>
      <c r="BT59" s="35"/>
      <c r="BU59" s="36"/>
      <c r="BV59" s="35"/>
      <c r="BW59" s="35"/>
      <c r="BX59" s="35"/>
      <c r="CB59" s="25" t="s">
        <v>26</v>
      </c>
      <c r="CC59" s="40">
        <f>CO56/$B$16</f>
        <v>0</v>
      </c>
      <c r="CD59" s="35"/>
      <c r="CE59" s="35"/>
      <c r="CF59" s="35"/>
      <c r="CG59" s="35"/>
      <c r="CH59" s="35"/>
      <c r="CI59" s="26"/>
      <c r="CJ59" s="35"/>
      <c r="CK59" s="36"/>
      <c r="CL59" s="35"/>
      <c r="CM59" s="35"/>
      <c r="CN59" s="35"/>
      <c r="CQ59" s="25" t="s">
        <v>26</v>
      </c>
      <c r="CR59" s="40">
        <f>DD56/$B$16</f>
        <v>84.422110552763826</v>
      </c>
      <c r="CS59" s="35"/>
      <c r="CT59" s="35"/>
      <c r="CU59" s="35"/>
      <c r="CV59" s="35"/>
      <c r="CW59" s="35"/>
      <c r="CX59" s="26"/>
      <c r="CY59" s="35"/>
      <c r="CZ59" s="36"/>
      <c r="DA59" s="35"/>
      <c r="DB59" s="35"/>
      <c r="DC59" s="35"/>
      <c r="DF59" s="25" t="s">
        <v>26</v>
      </c>
      <c r="DG59" s="34">
        <f>DS56/$B$16</f>
        <v>430.42613065326634</v>
      </c>
      <c r="DM59" s="26"/>
      <c r="DN59" s="35"/>
      <c r="DO59" s="36"/>
      <c r="DU59" s="25" t="s">
        <v>26</v>
      </c>
      <c r="DV59" s="40">
        <f>EH56/$B$16</f>
        <v>145.64924623115576</v>
      </c>
      <c r="DW59" s="35"/>
      <c r="DX59" s="35"/>
      <c r="DY59" s="35"/>
      <c r="DZ59" s="35"/>
      <c r="EA59" s="35"/>
      <c r="EB59" s="26"/>
      <c r="EC59" s="35"/>
      <c r="ED59" s="36"/>
      <c r="EE59" s="35"/>
      <c r="EF59" s="35"/>
      <c r="EG59" s="35"/>
      <c r="EJ59" s="25" t="s">
        <v>26</v>
      </c>
      <c r="EK59" s="40">
        <f>EW56/$B$16</f>
        <v>149.84924623115577</v>
      </c>
      <c r="EL59" s="35"/>
      <c r="EM59" s="35"/>
      <c r="EN59" s="35"/>
      <c r="EO59" s="35"/>
      <c r="EP59" s="35"/>
      <c r="EQ59" s="26"/>
      <c r="ER59" s="35"/>
      <c r="ES59" s="36"/>
      <c r="ET59" s="35"/>
      <c r="EU59" s="35"/>
      <c r="EV59" s="35"/>
      <c r="EY59" s="25" t="s">
        <v>26</v>
      </c>
      <c r="EZ59" s="40">
        <f>FL56/$B$16</f>
        <v>147.7386934673367</v>
      </c>
      <c r="FA59" s="35"/>
      <c r="FB59" s="35"/>
      <c r="FC59" s="35"/>
      <c r="FD59" s="35"/>
      <c r="FE59" s="35"/>
      <c r="FF59" s="26"/>
      <c r="FG59" s="35"/>
      <c r="FH59" s="36"/>
      <c r="FI59" s="35"/>
      <c r="FJ59" s="35"/>
      <c r="FK59" s="35"/>
      <c r="FN59" s="25" t="s">
        <v>26</v>
      </c>
      <c r="FO59" s="40">
        <f>GA56/$B$16</f>
        <v>138.00904522613067</v>
      </c>
      <c r="FP59" s="35"/>
      <c r="FQ59" s="35"/>
      <c r="FR59" s="35"/>
      <c r="FS59" s="35"/>
      <c r="FT59" s="35"/>
      <c r="FU59" s="26"/>
      <c r="FV59" s="35"/>
      <c r="FW59" s="36"/>
      <c r="FX59" s="35"/>
      <c r="FY59" s="35"/>
      <c r="FZ59" s="35"/>
      <c r="GC59" s="25" t="s">
        <v>26</v>
      </c>
      <c r="GD59" s="40">
        <f>GP56/$B$16</f>
        <v>105.21105527638193</v>
      </c>
      <c r="GE59" s="35"/>
      <c r="GF59" s="35"/>
      <c r="GG59" s="35"/>
      <c r="GH59" s="35"/>
      <c r="GI59" s="35"/>
      <c r="GJ59" s="26"/>
      <c r="GK59" s="35"/>
      <c r="GL59" s="36"/>
      <c r="GM59" s="35"/>
      <c r="GN59" s="35"/>
      <c r="GO59" s="35"/>
      <c r="GR59" s="25" t="s">
        <v>26</v>
      </c>
      <c r="GS59" s="34">
        <f>HE56/$B$16</f>
        <v>686.45728643216091</v>
      </c>
      <c r="GY59" s="26"/>
      <c r="GZ59" s="35"/>
      <c r="HA59" s="36"/>
      <c r="HH59" s="25" t="s">
        <v>26</v>
      </c>
      <c r="HI59" s="34">
        <f>HU56/$B$16</f>
        <v>1228.5527638190956</v>
      </c>
      <c r="HO59" s="26"/>
      <c r="HP59" s="35"/>
      <c r="HQ59" s="36"/>
      <c r="HW59" s="25" t="s">
        <v>26</v>
      </c>
      <c r="HX59" s="40">
        <f>IJ56/$B$16</f>
        <v>153.37386934673367</v>
      </c>
      <c r="HY59" s="35"/>
      <c r="HZ59" s="35"/>
      <c r="IA59" s="35"/>
      <c r="IB59" s="35"/>
      <c r="IC59" s="35"/>
      <c r="ID59" s="26"/>
      <c r="IE59" s="35"/>
      <c r="IF59" s="36"/>
      <c r="IG59" s="35"/>
      <c r="IH59" s="35"/>
      <c r="II59" s="35"/>
      <c r="IM59" s="25" t="s">
        <v>26</v>
      </c>
      <c r="IN59" s="40">
        <f>IZ56/$B$16</f>
        <v>148.81507537688444</v>
      </c>
      <c r="IO59" s="35"/>
      <c r="IP59" s="35"/>
      <c r="IQ59" s="35"/>
      <c r="IR59" s="35"/>
      <c r="IS59" s="35"/>
      <c r="IT59" s="26"/>
      <c r="IU59" s="35"/>
      <c r="IV59" s="36"/>
      <c r="IW59" s="35"/>
      <c r="IX59" s="35"/>
      <c r="IY59" s="35"/>
      <c r="JC59" s="25" t="s">
        <v>26</v>
      </c>
      <c r="JD59" s="40">
        <f>JP56/$B$16</f>
        <v>133.4924623115578</v>
      </c>
      <c r="JE59" s="35"/>
      <c r="JF59" s="35"/>
      <c r="JG59" s="35"/>
      <c r="JH59" s="35"/>
      <c r="JI59" s="35"/>
      <c r="JJ59" s="26"/>
      <c r="JK59" s="35"/>
      <c r="JL59" s="36"/>
      <c r="JM59" s="35"/>
      <c r="JN59" s="35"/>
      <c r="JO59" s="35"/>
      <c r="JS59" s="25" t="s">
        <v>26</v>
      </c>
      <c r="JT59" s="40">
        <f>KF56/$B$16</f>
        <v>143.17989949748744</v>
      </c>
      <c r="JU59" s="35"/>
      <c r="JV59" s="35"/>
      <c r="JW59" s="35"/>
      <c r="JX59" s="35"/>
      <c r="JY59" s="35"/>
      <c r="JZ59" s="26"/>
      <c r="KA59" s="35"/>
      <c r="KB59" s="36"/>
      <c r="KC59" s="35"/>
      <c r="KD59" s="35"/>
      <c r="KE59" s="35"/>
      <c r="KH59" s="25" t="s">
        <v>26</v>
      </c>
      <c r="KI59" s="40">
        <f>KU56/$B$16</f>
        <v>149.84924623115577</v>
      </c>
      <c r="KJ59" s="35"/>
      <c r="KK59" s="35"/>
      <c r="KL59" s="35"/>
      <c r="KM59" s="35"/>
      <c r="KN59" s="35"/>
      <c r="KO59" s="26"/>
      <c r="KP59" s="35"/>
      <c r="KQ59" s="36"/>
      <c r="KR59" s="35"/>
      <c r="KS59" s="35"/>
      <c r="KT59" s="35"/>
      <c r="KW59" s="25" t="s">
        <v>26</v>
      </c>
      <c r="KX59" s="34">
        <f>LJ56/$B$16</f>
        <v>728.71055276381912</v>
      </c>
      <c r="LD59" s="26"/>
      <c r="LE59" s="35"/>
      <c r="LF59" s="36"/>
      <c r="LM59" s="25" t="s">
        <v>26</v>
      </c>
      <c r="LN59" s="34">
        <f>LZ56/$B$16</f>
        <v>1957.2633165829147</v>
      </c>
      <c r="LT59" s="26"/>
      <c r="LU59" s="35"/>
      <c r="LV59" s="36"/>
      <c r="MB59" s="25" t="s">
        <v>26</v>
      </c>
      <c r="MC59" s="40">
        <f>MO56/$B$16</f>
        <v>150.73567839195979</v>
      </c>
      <c r="MD59" s="35"/>
      <c r="ME59" s="35"/>
      <c r="MF59" s="35"/>
      <c r="MG59" s="35"/>
      <c r="MH59" s="35"/>
      <c r="MI59" s="26"/>
      <c r="MJ59" s="35"/>
      <c r="MK59" s="36"/>
      <c r="ML59" s="35"/>
      <c r="MM59" s="35"/>
      <c r="MN59" s="35"/>
      <c r="MR59" s="25" t="s">
        <v>26</v>
      </c>
      <c r="MS59" s="40">
        <f>NE56/$B$16</f>
        <v>129.65125628140706</v>
      </c>
      <c r="MT59" s="35"/>
      <c r="MU59" s="35"/>
      <c r="MV59" s="35"/>
      <c r="MW59" s="35"/>
      <c r="MX59" s="35"/>
      <c r="MY59" s="26"/>
      <c r="MZ59" s="35"/>
      <c r="NA59" s="36"/>
      <c r="NB59" s="35"/>
      <c r="NC59" s="35"/>
      <c r="ND59" s="35"/>
      <c r="NH59" s="25" t="s">
        <v>26</v>
      </c>
      <c r="NI59" s="40">
        <f>NU56/$B$16</f>
        <v>106.96281407035178</v>
      </c>
      <c r="NJ59" s="35"/>
      <c r="NK59" s="35"/>
      <c r="NL59" s="35"/>
      <c r="NM59" s="35"/>
      <c r="NN59" s="35"/>
      <c r="NO59" s="26"/>
      <c r="NP59" s="35"/>
      <c r="NQ59" s="36"/>
      <c r="NR59" s="35"/>
      <c r="NS59" s="35"/>
      <c r="NT59" s="35"/>
      <c r="NX59" s="25" t="s">
        <v>26</v>
      </c>
      <c r="NY59" s="40">
        <f>OK56/$B$16</f>
        <v>110.10753768844222</v>
      </c>
      <c r="NZ59" s="35"/>
      <c r="OA59" s="35"/>
      <c r="OB59" s="35"/>
      <c r="OC59" s="35"/>
      <c r="OD59" s="35"/>
      <c r="OE59" s="26"/>
      <c r="OF59" s="35"/>
      <c r="OG59" s="36"/>
      <c r="OH59" s="35"/>
      <c r="OI59" s="35"/>
      <c r="OJ59" s="35"/>
      <c r="OM59" s="25" t="s">
        <v>26</v>
      </c>
      <c r="ON59" s="40">
        <f>OZ56/$B$16</f>
        <v>107.8281407035176</v>
      </c>
      <c r="OO59" s="35"/>
      <c r="OP59" s="35"/>
      <c r="OQ59" s="35"/>
      <c r="OR59" s="35"/>
      <c r="OS59" s="35"/>
      <c r="OT59" s="26"/>
      <c r="OU59" s="35"/>
      <c r="OV59" s="36"/>
      <c r="OW59" s="35"/>
      <c r="OX59" s="35"/>
      <c r="OY59" s="35"/>
      <c r="PB59" s="25" t="s">
        <v>26</v>
      </c>
      <c r="PC59" s="34">
        <f>PO56/$B$16</f>
        <v>605.28542713567845</v>
      </c>
      <c r="PI59" s="26"/>
      <c r="PJ59" s="35"/>
      <c r="PK59" s="36"/>
      <c r="PR59" s="25" t="s">
        <v>26</v>
      </c>
      <c r="PS59" s="34">
        <f>QE56/$B$16</f>
        <v>2554.9507537688442</v>
      </c>
      <c r="PY59" s="26"/>
      <c r="PZ59" s="35"/>
      <c r="QA59" s="36"/>
    </row>
    <row r="60" spans="15:447" x14ac:dyDescent="0.25">
      <c r="O60" s="25"/>
      <c r="P60" s="37">
        <f>AB57-1</f>
        <v>3.8125982356751686E-2</v>
      </c>
      <c r="V60" s="35"/>
      <c r="W60" s="35"/>
      <c r="X60" s="36"/>
      <c r="AF60" s="25"/>
      <c r="AG60" s="37">
        <f>AS57-1</f>
        <v>-0.10311888579420214</v>
      </c>
      <c r="AM60" s="35"/>
      <c r="AN60" s="35"/>
      <c r="AO60" s="36"/>
      <c r="AV60" s="25"/>
      <c r="AW60" s="37">
        <f>BI57-1</f>
        <v>0.21515924432346445</v>
      </c>
      <c r="BC60" s="35"/>
      <c r="BD60" s="35"/>
      <c r="BE60" s="36"/>
      <c r="BL60" s="25"/>
      <c r="BM60" s="37">
        <f>BY57-1</f>
        <v>-0.13095149217433144</v>
      </c>
      <c r="BS60" s="35"/>
      <c r="BT60" s="35"/>
      <c r="BU60" s="36"/>
      <c r="CB60" s="25"/>
      <c r="CC60" s="37" t="e">
        <f>CO57-1</f>
        <v>#DIV/0!</v>
      </c>
      <c r="CI60" s="35"/>
      <c r="CJ60" s="35"/>
      <c r="CK60" s="36"/>
      <c r="CQ60" s="25"/>
      <c r="CR60" s="37">
        <f>DD57-1</f>
        <v>9.2260424297923027E-3</v>
      </c>
      <c r="CX60" s="35"/>
      <c r="CY60" s="35"/>
      <c r="CZ60" s="36"/>
      <c r="DF60" s="25"/>
      <c r="DG60" s="37">
        <f>DS57-1</f>
        <v>-1.6815578344705484E-3</v>
      </c>
      <c r="DM60" s="35"/>
      <c r="DN60" s="35"/>
      <c r="DO60" s="36"/>
      <c r="DU60" s="25"/>
      <c r="DV60" s="37">
        <f>EH57-1</f>
        <v>0.14314423074711469</v>
      </c>
      <c r="EB60" s="35"/>
      <c r="EC60" s="35"/>
      <c r="ED60" s="36"/>
      <c r="EJ60" s="25"/>
      <c r="EK60" s="37">
        <f>EW57-1</f>
        <v>-0.14894405406799782</v>
      </c>
      <c r="EQ60" s="35"/>
      <c r="ER60" s="35"/>
      <c r="ES60" s="36"/>
      <c r="EY60" s="25"/>
      <c r="EZ60" s="37">
        <f>FL57-1</f>
        <v>-1.8088171986743506E-2</v>
      </c>
      <c r="FF60" s="35"/>
      <c r="FG60" s="35"/>
      <c r="FH60" s="36"/>
      <c r="FN60" s="25"/>
      <c r="FO60" s="37">
        <f>GA57-1</f>
        <v>0.10961311496102755</v>
      </c>
      <c r="FU60" s="35"/>
      <c r="FV60" s="35"/>
      <c r="FW60" s="36"/>
      <c r="GC60" s="25"/>
      <c r="GD60" s="37">
        <f>GP57-1</f>
        <v>0.10178878760824572</v>
      </c>
      <c r="GJ60" s="35"/>
      <c r="GK60" s="35"/>
      <c r="GL60" s="36"/>
      <c r="GR60" s="25"/>
      <c r="GS60" s="37">
        <f>HE57-1</f>
        <v>-9.8686541488234303E-3</v>
      </c>
      <c r="GY60" s="35"/>
      <c r="GZ60" s="35"/>
      <c r="HA60" s="36"/>
      <c r="HH60" s="25"/>
      <c r="HI60" s="37">
        <f>HU57-1</f>
        <v>-2.6378129877528966E-3</v>
      </c>
      <c r="HO60" s="35"/>
      <c r="HP60" s="35"/>
      <c r="HQ60" s="36"/>
      <c r="HW60" s="25"/>
      <c r="HX60" s="37">
        <f>IJ57-1</f>
        <v>-1.9997419213051426E-2</v>
      </c>
      <c r="ID60" s="35"/>
      <c r="IE60" s="35"/>
      <c r="IF60" s="36"/>
      <c r="IM60" s="25"/>
      <c r="IN60" s="37">
        <f>IZ57-1</f>
        <v>0.15689295234146994</v>
      </c>
      <c r="IT60" s="35"/>
      <c r="IU60" s="35"/>
      <c r="IV60" s="36"/>
      <c r="JC60" s="25"/>
      <c r="JD60" s="37">
        <f>JP57-1</f>
        <v>-9.472961000352309E-2</v>
      </c>
      <c r="JJ60" s="35"/>
      <c r="JK60" s="35"/>
      <c r="JL60" s="36"/>
      <c r="JS60" s="25"/>
      <c r="JT60" s="37">
        <f>KF57-1</f>
        <v>0.24021730186087487</v>
      </c>
      <c r="JZ60" s="35"/>
      <c r="KA60" s="35"/>
      <c r="KB60" s="36"/>
      <c r="KH60" s="25"/>
      <c r="KI60" s="37">
        <f>KU57-1</f>
        <v>0.10035575160363885</v>
      </c>
      <c r="KO60" s="35"/>
      <c r="KP60" s="35"/>
      <c r="KQ60" s="36"/>
      <c r="KW60" s="25"/>
      <c r="KX60" s="37">
        <f>LJ57-1</f>
        <v>7.8313383452839336E-2</v>
      </c>
      <c r="LD60" s="35"/>
      <c r="LE60" s="35"/>
      <c r="LF60" s="36"/>
      <c r="LM60" s="25"/>
      <c r="LN60" s="37">
        <f>LZ57-1</f>
        <v>2.756890467802231E-2</v>
      </c>
      <c r="LT60" s="35"/>
      <c r="LU60" s="35"/>
      <c r="LV60" s="36"/>
      <c r="MB60" s="25"/>
      <c r="MC60" s="37">
        <f>MO57-1</f>
        <v>-0.26266113044676476</v>
      </c>
      <c r="MI60" s="35"/>
      <c r="MJ60" s="35"/>
      <c r="MK60" s="36"/>
      <c r="MR60" s="25"/>
      <c r="MS60" s="37">
        <f>NE57-1</f>
        <v>-0.34409969595221102</v>
      </c>
      <c r="MY60" s="35"/>
      <c r="MZ60" s="35"/>
      <c r="NA60" s="36"/>
      <c r="NH60" s="25"/>
      <c r="NI60" s="37">
        <f>NU57-1</f>
        <v>-0.18421976383696992</v>
      </c>
      <c r="NO60" s="35"/>
      <c r="NP60" s="35"/>
      <c r="NQ60" s="36"/>
      <c r="NX60" s="25"/>
      <c r="NY60" s="37">
        <f>OK57-1</f>
        <v>-0.26786504531185384</v>
      </c>
      <c r="OE60" s="35"/>
      <c r="OF60" s="35"/>
      <c r="OG60" s="36"/>
      <c r="OM60" s="25"/>
      <c r="ON60" s="37">
        <f>OZ57-1</f>
        <v>-0.17395060692770625</v>
      </c>
      <c r="OT60" s="35"/>
      <c r="OU60" s="35"/>
      <c r="OV60" s="36"/>
      <c r="PB60" s="25"/>
      <c r="PC60" s="37">
        <f>PO57-1</f>
        <v>-0.2513867840997448</v>
      </c>
      <c r="PI60" s="35"/>
      <c r="PJ60" s="35"/>
      <c r="PK60" s="36"/>
      <c r="PR60" s="25"/>
      <c r="PS60" s="37">
        <f>QE57-1</f>
        <v>-1.735390138313142E-3</v>
      </c>
      <c r="PY60" s="35"/>
      <c r="PZ60" s="35"/>
      <c r="QA60" s="36"/>
    </row>
    <row r="61" spans="15:447" x14ac:dyDescent="0.25">
      <c r="O61" s="1">
        <v>41579</v>
      </c>
      <c r="P61" s="2"/>
      <c r="Q61" s="2"/>
      <c r="R61" s="2"/>
      <c r="S61" s="2"/>
      <c r="T61" s="2"/>
      <c r="AF61" s="1">
        <v>41582</v>
      </c>
      <c r="AG61" s="2"/>
      <c r="AH61" s="2"/>
      <c r="AI61" s="2"/>
      <c r="AJ61" s="2"/>
      <c r="AK61" s="2"/>
      <c r="AV61" s="1">
        <v>41583</v>
      </c>
      <c r="AW61" s="2"/>
      <c r="AX61" s="2"/>
      <c r="AY61" s="2"/>
      <c r="AZ61" s="2"/>
      <c r="BA61" s="2"/>
      <c r="BL61" s="1">
        <v>41584</v>
      </c>
      <c r="BM61" s="2"/>
      <c r="BN61" s="2"/>
      <c r="BO61" s="2"/>
      <c r="BP61" s="2"/>
      <c r="BQ61" s="2"/>
      <c r="CB61" s="1">
        <v>41585</v>
      </c>
      <c r="CC61" s="2"/>
      <c r="CD61" s="2"/>
      <c r="CE61" s="2"/>
      <c r="CF61" s="2"/>
      <c r="CG61" s="2"/>
      <c r="CQ61" s="1">
        <v>41586</v>
      </c>
      <c r="CR61" s="2"/>
      <c r="CS61" s="2"/>
      <c r="CT61" s="2"/>
      <c r="CU61" s="2"/>
      <c r="CV61" s="2"/>
      <c r="DF61" s="1" t="s">
        <v>30</v>
      </c>
      <c r="DG61" s="2"/>
      <c r="DH61" s="2"/>
      <c r="DI61" s="2"/>
      <c r="DJ61" s="2"/>
      <c r="DK61" s="2"/>
      <c r="DU61" s="1">
        <v>41589</v>
      </c>
      <c r="DV61" s="2"/>
      <c r="DW61" s="2"/>
      <c r="DX61" s="2"/>
      <c r="DY61" s="2"/>
      <c r="DZ61" s="2"/>
      <c r="EJ61" s="1">
        <v>41590</v>
      </c>
      <c r="EK61" s="2"/>
      <c r="EL61" s="2"/>
      <c r="EM61" s="2"/>
      <c r="EN61" s="2"/>
      <c r="EO61" s="2"/>
      <c r="EY61" s="1">
        <v>41591</v>
      </c>
      <c r="EZ61" s="2"/>
      <c r="FA61" s="2"/>
      <c r="FB61" s="2"/>
      <c r="FC61" s="2"/>
      <c r="FD61" s="2"/>
      <c r="FN61" s="1">
        <v>41592</v>
      </c>
      <c r="FO61" s="2"/>
      <c r="FP61" s="2"/>
      <c r="FQ61" s="2"/>
      <c r="FR61" s="2"/>
      <c r="FS61" s="2"/>
      <c r="GC61" s="1">
        <v>41593</v>
      </c>
      <c r="GD61" s="2"/>
      <c r="GE61" s="2"/>
      <c r="GF61" s="2"/>
      <c r="GG61" s="2"/>
      <c r="GH61" s="2"/>
      <c r="GR61" s="1" t="s">
        <v>33</v>
      </c>
      <c r="GS61" s="2"/>
      <c r="GT61" s="2"/>
      <c r="GU61" s="2"/>
      <c r="GV61" s="2"/>
      <c r="GW61" s="2"/>
      <c r="HH61" s="1" t="s">
        <v>33</v>
      </c>
      <c r="HI61" s="2"/>
      <c r="HJ61" s="2"/>
      <c r="HK61" s="2"/>
      <c r="HL61" s="2"/>
      <c r="HM61" s="2"/>
      <c r="HW61" s="1">
        <v>41596</v>
      </c>
      <c r="HX61" s="2"/>
      <c r="HY61" s="2"/>
      <c r="HZ61" s="2"/>
      <c r="IA61" s="2"/>
      <c r="IB61" s="2"/>
      <c r="IM61" s="1">
        <v>41597</v>
      </c>
      <c r="IN61" s="2"/>
      <c r="IO61" s="2"/>
      <c r="IP61" s="2"/>
      <c r="IQ61" s="2"/>
      <c r="IR61" s="2"/>
      <c r="JC61" s="1">
        <v>41598</v>
      </c>
      <c r="JD61" s="2"/>
      <c r="JE61" s="2"/>
      <c r="JF61" s="2"/>
      <c r="JG61" s="2"/>
      <c r="JH61" s="2"/>
      <c r="JS61" s="1">
        <v>41599</v>
      </c>
      <c r="JT61" s="2"/>
      <c r="JU61" s="2"/>
      <c r="JV61" s="2"/>
      <c r="JW61" s="2"/>
      <c r="JX61" s="2"/>
      <c r="KH61" s="1">
        <v>41600</v>
      </c>
      <c r="KI61" s="2"/>
      <c r="KJ61" s="2"/>
      <c r="KK61" s="2"/>
      <c r="KL61" s="2"/>
      <c r="KM61" s="2"/>
      <c r="KW61" s="1" t="s">
        <v>36</v>
      </c>
      <c r="KX61" s="2"/>
      <c r="KY61" s="2"/>
      <c r="KZ61" s="2"/>
      <c r="LA61" s="2"/>
      <c r="LB61" s="2"/>
      <c r="LM61" s="1" t="s">
        <v>35</v>
      </c>
      <c r="LN61" s="2"/>
      <c r="LO61" s="2"/>
      <c r="LP61" s="2"/>
      <c r="LQ61" s="2"/>
      <c r="LR61" s="2"/>
      <c r="MB61" s="1">
        <v>41603</v>
      </c>
      <c r="MC61" s="2"/>
      <c r="MD61" s="2"/>
      <c r="ME61" s="2"/>
      <c r="MF61" s="2"/>
      <c r="MG61" s="2"/>
      <c r="MR61" s="1">
        <v>41604</v>
      </c>
      <c r="MS61" s="2"/>
      <c r="MT61" s="2"/>
      <c r="MU61" s="2"/>
      <c r="MV61" s="2"/>
      <c r="MW61" s="2"/>
      <c r="NH61" s="1">
        <v>41605</v>
      </c>
      <c r="NI61" s="2"/>
      <c r="NJ61" s="2"/>
      <c r="NK61" s="2"/>
      <c r="NL61" s="2"/>
      <c r="NM61" s="2"/>
      <c r="NX61" s="1">
        <v>41606</v>
      </c>
      <c r="NY61" s="2"/>
      <c r="NZ61" s="2"/>
      <c r="OA61" s="2"/>
      <c r="OB61" s="2"/>
      <c r="OC61" s="2"/>
      <c r="OM61" s="1">
        <v>41607</v>
      </c>
      <c r="ON61" s="2"/>
      <c r="OO61" s="2"/>
      <c r="OP61" s="2"/>
      <c r="OQ61" s="2"/>
      <c r="OR61" s="2"/>
      <c r="PB61" s="1" t="s">
        <v>37</v>
      </c>
      <c r="PC61" s="2"/>
      <c r="PD61" s="2"/>
      <c r="PE61" s="2"/>
      <c r="PF61" s="2"/>
      <c r="PG61" s="2"/>
      <c r="PR61" s="1" t="s">
        <v>38</v>
      </c>
      <c r="PS61" s="2"/>
      <c r="PT61" s="2"/>
      <c r="PU61" s="2"/>
      <c r="PV61" s="2"/>
      <c r="PW61" s="2"/>
    </row>
    <row r="62" spans="15:447" x14ac:dyDescent="0.25">
      <c r="O62" s="1"/>
      <c r="P62" s="2"/>
      <c r="Q62" s="2"/>
      <c r="R62" s="2"/>
      <c r="S62" s="2"/>
      <c r="T62" s="2"/>
      <c r="AF62" s="1"/>
      <c r="AG62" s="2"/>
      <c r="AH62" s="2"/>
      <c r="AI62" s="2"/>
      <c r="AJ62" s="2"/>
      <c r="AK62" s="2"/>
      <c r="AV62" s="1"/>
      <c r="AW62" s="2"/>
      <c r="AX62" s="2"/>
      <c r="AY62" s="2"/>
      <c r="AZ62" s="2"/>
      <c r="BA62" s="2"/>
      <c r="BL62" s="1"/>
      <c r="BM62" s="2"/>
      <c r="BN62" s="2"/>
      <c r="BO62" s="2"/>
      <c r="BP62" s="2"/>
      <c r="BQ62" s="2"/>
      <c r="CB62" s="1"/>
      <c r="CC62" s="2"/>
      <c r="CD62" s="2"/>
      <c r="CE62" s="2"/>
      <c r="CF62" s="2"/>
      <c r="CG62" s="2"/>
      <c r="CQ62" s="1"/>
      <c r="CR62" s="2"/>
      <c r="CS62" s="2"/>
      <c r="CT62" s="2"/>
      <c r="CU62" s="2"/>
      <c r="CV62" s="2"/>
      <c r="DF62" s="1"/>
      <c r="DG62" s="2"/>
      <c r="DH62" s="2"/>
      <c r="DI62" s="2"/>
      <c r="DJ62" s="2"/>
      <c r="DK62" s="2"/>
      <c r="DU62" s="1"/>
      <c r="DV62" s="2"/>
      <c r="DW62" s="2"/>
      <c r="DX62" s="2"/>
      <c r="DY62" s="2"/>
      <c r="DZ62" s="2"/>
      <c r="EJ62" s="1"/>
      <c r="EK62" s="2"/>
      <c r="EL62" s="2"/>
      <c r="EM62" s="2"/>
      <c r="EN62" s="2"/>
      <c r="EO62" s="2"/>
      <c r="EY62" s="1"/>
      <c r="EZ62" s="2"/>
      <c r="FA62" s="2"/>
      <c r="FB62" s="2"/>
      <c r="FC62" s="2"/>
      <c r="FD62" s="2"/>
      <c r="FN62" s="1"/>
      <c r="FO62" s="2"/>
      <c r="FP62" s="2"/>
      <c r="FQ62" s="2"/>
      <c r="FR62" s="2"/>
      <c r="FS62" s="2"/>
      <c r="GC62" s="1"/>
      <c r="GD62" s="2"/>
      <c r="GE62" s="2"/>
      <c r="GF62" s="2"/>
      <c r="GG62" s="2"/>
      <c r="GH62" s="2"/>
      <c r="GR62" s="1"/>
      <c r="GS62" s="2"/>
      <c r="GT62" s="2"/>
      <c r="GU62" s="2"/>
      <c r="GV62" s="2"/>
      <c r="GW62" s="2"/>
      <c r="HH62" s="1"/>
      <c r="HI62" s="2"/>
      <c r="HJ62" s="2"/>
      <c r="HK62" s="2"/>
      <c r="HL62" s="2"/>
      <c r="HM62" s="2"/>
      <c r="HW62" s="1"/>
      <c r="HX62" s="2"/>
      <c r="HY62" s="2"/>
      <c r="HZ62" s="2"/>
      <c r="IA62" s="2"/>
      <c r="IB62" s="2"/>
      <c r="IM62" s="1"/>
      <c r="IN62" s="2"/>
      <c r="IO62" s="2"/>
      <c r="IP62" s="2"/>
      <c r="IQ62" s="2"/>
      <c r="IR62" s="2"/>
      <c r="JC62" s="1"/>
      <c r="JD62" s="2"/>
      <c r="JE62" s="2"/>
      <c r="JF62" s="2"/>
      <c r="JG62" s="2"/>
      <c r="JH62" s="2"/>
      <c r="JS62" s="1"/>
      <c r="JT62" s="2"/>
      <c r="JU62" s="2"/>
      <c r="JV62" s="2"/>
      <c r="JW62" s="2"/>
      <c r="JX62" s="2"/>
      <c r="KH62" s="1"/>
      <c r="KI62" s="2"/>
      <c r="KJ62" s="2"/>
      <c r="KK62" s="2"/>
      <c r="KL62" s="2"/>
      <c r="KM62" s="2"/>
      <c r="KW62" s="1"/>
      <c r="KX62" s="2"/>
      <c r="KY62" s="2"/>
      <c r="KZ62" s="2"/>
      <c r="LA62" s="2"/>
      <c r="LB62" s="2"/>
      <c r="LM62" s="1"/>
      <c r="LN62" s="2"/>
      <c r="LO62" s="2"/>
      <c r="LP62" s="2"/>
      <c r="LQ62" s="2"/>
      <c r="LR62" s="2"/>
      <c r="MB62" s="1"/>
      <c r="MC62" s="2"/>
      <c r="MD62" s="2"/>
      <c r="ME62" s="2"/>
      <c r="MF62" s="2"/>
      <c r="MG62" s="2"/>
      <c r="MR62" s="1"/>
      <c r="MS62" s="2"/>
      <c r="MT62" s="2"/>
      <c r="MU62" s="2"/>
      <c r="MV62" s="2"/>
      <c r="MW62" s="2"/>
      <c r="NH62" s="1"/>
      <c r="NI62" s="2"/>
      <c r="NJ62" s="2"/>
      <c r="NK62" s="2"/>
      <c r="NL62" s="2"/>
      <c r="NM62" s="2"/>
      <c r="NX62" s="1"/>
      <c r="NY62" s="2"/>
      <c r="NZ62" s="2"/>
      <c r="OA62" s="2"/>
      <c r="OB62" s="2"/>
      <c r="OC62" s="2"/>
      <c r="OM62" s="1"/>
      <c r="ON62" s="2"/>
      <c r="OO62" s="2"/>
      <c r="OP62" s="2"/>
      <c r="OQ62" s="2"/>
      <c r="OR62" s="2"/>
      <c r="PB62" s="1"/>
      <c r="PC62" s="2"/>
      <c r="PD62" s="2"/>
      <c r="PE62" s="2"/>
      <c r="PF62" s="2"/>
      <c r="PG62" s="2"/>
      <c r="PR62" s="1"/>
      <c r="PS62" s="2"/>
      <c r="PT62" s="2"/>
      <c r="PU62" s="2"/>
      <c r="PV62" s="2"/>
      <c r="PW62" s="2"/>
    </row>
    <row r="63" spans="15:447" x14ac:dyDescent="0.25">
      <c r="O63" s="1"/>
      <c r="P63" s="2"/>
      <c r="Q63" s="2"/>
      <c r="R63" s="2"/>
      <c r="S63" s="2"/>
      <c r="T63" s="2"/>
      <c r="AF63" s="1"/>
      <c r="AG63" s="2"/>
      <c r="AH63" s="2"/>
      <c r="AI63" s="2"/>
      <c r="AJ63" s="2"/>
      <c r="AK63" s="2"/>
      <c r="AV63" s="1"/>
      <c r="AW63" s="2"/>
      <c r="AX63" s="2"/>
      <c r="AY63" s="2"/>
      <c r="AZ63" s="2"/>
      <c r="BA63" s="2"/>
      <c r="BL63" s="1"/>
      <c r="BM63" s="2"/>
      <c r="BN63" s="2"/>
      <c r="BO63" s="2"/>
      <c r="BP63" s="2"/>
      <c r="BQ63" s="2"/>
      <c r="CB63" s="1"/>
      <c r="CC63" s="2"/>
      <c r="CD63" s="2"/>
      <c r="CE63" s="2"/>
      <c r="CF63" s="2"/>
      <c r="CG63" s="2"/>
      <c r="CQ63" s="1"/>
      <c r="CR63" s="2"/>
      <c r="CS63" s="2"/>
      <c r="CT63" s="2"/>
      <c r="CU63" s="2"/>
      <c r="CV63" s="2"/>
      <c r="DF63" s="1"/>
      <c r="DG63" s="2"/>
      <c r="DH63" s="2"/>
      <c r="DI63" s="2"/>
      <c r="DJ63" s="2"/>
      <c r="DK63" s="2"/>
      <c r="DU63" s="1"/>
      <c r="DV63" s="2"/>
      <c r="DW63" s="2"/>
      <c r="DX63" s="2"/>
      <c r="DY63" s="2"/>
      <c r="DZ63" s="2"/>
      <c r="EJ63" s="1"/>
      <c r="EK63" s="2"/>
      <c r="EL63" s="2"/>
      <c r="EM63" s="2"/>
      <c r="EN63" s="2"/>
      <c r="EO63" s="2"/>
      <c r="EY63" s="1"/>
      <c r="EZ63" s="2"/>
      <c r="FA63" s="2"/>
      <c r="FB63" s="2"/>
      <c r="FC63" s="2"/>
      <c r="FD63" s="2"/>
      <c r="FN63" s="1"/>
      <c r="FO63" s="2"/>
      <c r="FP63" s="2"/>
      <c r="FQ63" s="2"/>
      <c r="FR63" s="2"/>
      <c r="FS63" s="2"/>
      <c r="GC63" s="1"/>
      <c r="GD63" s="2"/>
      <c r="GE63" s="2"/>
      <c r="GF63" s="2"/>
      <c r="GG63" s="2"/>
      <c r="GH63" s="2"/>
      <c r="GR63" s="1"/>
      <c r="GS63" s="2"/>
      <c r="GT63" s="2"/>
      <c r="GU63" s="2"/>
      <c r="GV63" s="2"/>
      <c r="GW63" s="2"/>
      <c r="HH63" s="1"/>
      <c r="HI63" s="2"/>
      <c r="HJ63" s="2"/>
      <c r="HK63" s="2"/>
      <c r="HL63" s="2"/>
      <c r="HM63" s="2"/>
      <c r="HW63" s="1"/>
      <c r="HX63" s="2"/>
      <c r="HY63" s="2"/>
      <c r="HZ63" s="2"/>
      <c r="IA63" s="2"/>
      <c r="IB63" s="2"/>
      <c r="IM63" s="1"/>
      <c r="IN63" s="2"/>
      <c r="IO63" s="2"/>
      <c r="IP63" s="2"/>
      <c r="IQ63" s="2"/>
      <c r="IR63" s="2"/>
      <c r="JC63" s="1"/>
      <c r="JD63" s="2"/>
      <c r="JE63" s="2"/>
      <c r="JF63" s="2"/>
      <c r="JG63" s="2"/>
      <c r="JH63" s="2"/>
      <c r="JS63" s="1"/>
      <c r="JT63" s="2"/>
      <c r="JU63" s="2"/>
      <c r="JV63" s="2"/>
      <c r="JW63" s="2"/>
      <c r="JX63" s="2"/>
      <c r="KH63" s="1"/>
      <c r="KI63" s="2"/>
      <c r="KJ63" s="2"/>
      <c r="KK63" s="2"/>
      <c r="KL63" s="2"/>
      <c r="KM63" s="2"/>
      <c r="KW63" s="1"/>
      <c r="KX63" s="2"/>
      <c r="KY63" s="2"/>
      <c r="KZ63" s="2"/>
      <c r="LA63" s="2"/>
      <c r="LB63" s="2"/>
      <c r="LM63" s="1"/>
      <c r="LN63" s="2"/>
      <c r="LO63" s="2"/>
      <c r="LP63" s="2"/>
      <c r="LQ63" s="2"/>
      <c r="LR63" s="2"/>
      <c r="MB63" s="1"/>
      <c r="MC63" s="2"/>
      <c r="MD63" s="2"/>
      <c r="ME63" s="2"/>
      <c r="MF63" s="2"/>
      <c r="MG63" s="2"/>
      <c r="MR63" s="1"/>
      <c r="MS63" s="2"/>
      <c r="MT63" s="2"/>
      <c r="MU63" s="2"/>
      <c r="MV63" s="2"/>
      <c r="MW63" s="2"/>
      <c r="NH63" s="1"/>
      <c r="NI63" s="2"/>
      <c r="NJ63" s="2"/>
      <c r="NK63" s="2"/>
      <c r="NL63" s="2"/>
      <c r="NM63" s="2"/>
      <c r="NX63" s="1"/>
      <c r="NY63" s="2"/>
      <c r="NZ63" s="2"/>
      <c r="OA63" s="2"/>
      <c r="OB63" s="2"/>
      <c r="OC63" s="2"/>
      <c r="OM63" s="1"/>
      <c r="ON63" s="2"/>
      <c r="OO63" s="2"/>
      <c r="OP63" s="2"/>
      <c r="OQ63" s="2"/>
      <c r="OR63" s="2"/>
      <c r="PB63" s="1"/>
      <c r="PC63" s="2"/>
      <c r="PD63" s="2"/>
      <c r="PE63" s="2"/>
      <c r="PF63" s="2"/>
      <c r="PG63" s="2"/>
      <c r="PR63" s="1"/>
      <c r="PS63" s="2"/>
      <c r="PT63" s="2"/>
      <c r="PU63" s="2"/>
      <c r="PV63" s="2"/>
      <c r="PW63" s="2"/>
    </row>
    <row r="64" spans="15:447" x14ac:dyDescent="0.25">
      <c r="O64" s="1"/>
      <c r="P64" s="2"/>
      <c r="Q64" s="2"/>
      <c r="R64" s="2"/>
      <c r="S64" s="2"/>
      <c r="T64" s="2"/>
      <c r="AF64" s="1"/>
      <c r="AG64" s="2"/>
      <c r="AH64" s="2"/>
      <c r="AI64" s="2"/>
      <c r="AJ64" s="2"/>
      <c r="AK64" s="2"/>
      <c r="AV64" s="1"/>
      <c r="AW64" s="2"/>
      <c r="AX64" s="2"/>
      <c r="AY64" s="2"/>
      <c r="AZ64" s="2"/>
      <c r="BA64" s="2"/>
      <c r="BL64" s="1"/>
      <c r="BM64" s="2"/>
      <c r="BN64" s="2"/>
      <c r="BO64" s="2"/>
      <c r="BP64" s="2"/>
      <c r="BQ64" s="2"/>
      <c r="CB64" s="1"/>
      <c r="CC64" s="2"/>
      <c r="CD64" s="2"/>
      <c r="CE64" s="2"/>
      <c r="CF64" s="2"/>
      <c r="CG64" s="2"/>
      <c r="CQ64" s="1"/>
      <c r="CR64" s="2"/>
      <c r="CS64" s="2"/>
      <c r="CT64" s="2"/>
      <c r="CU64" s="2"/>
      <c r="CV64" s="2"/>
      <c r="DF64" s="1"/>
      <c r="DG64" s="2"/>
      <c r="DH64" s="2"/>
      <c r="DI64" s="2"/>
      <c r="DJ64" s="2"/>
      <c r="DK64" s="2"/>
      <c r="DU64" s="1"/>
      <c r="DV64" s="2"/>
      <c r="DW64" s="2"/>
      <c r="DX64" s="2"/>
      <c r="DY64" s="2"/>
      <c r="DZ64" s="2"/>
      <c r="EJ64" s="1"/>
      <c r="EK64" s="2"/>
      <c r="EL64" s="2"/>
      <c r="EM64" s="2"/>
      <c r="EN64" s="2"/>
      <c r="EO64" s="2"/>
      <c r="EY64" s="1"/>
      <c r="EZ64" s="2"/>
      <c r="FA64" s="2"/>
      <c r="FB64" s="2"/>
      <c r="FC64" s="2"/>
      <c r="FD64" s="2"/>
      <c r="FN64" s="1"/>
      <c r="FO64" s="2"/>
      <c r="FP64" s="2"/>
      <c r="FQ64" s="2"/>
      <c r="FR64" s="2"/>
      <c r="FS64" s="2"/>
      <c r="GC64" s="1"/>
      <c r="GD64" s="2"/>
      <c r="GE64" s="2"/>
      <c r="GF64" s="2"/>
      <c r="GG64" s="2"/>
      <c r="GH64" s="2"/>
      <c r="GR64" s="1"/>
      <c r="GS64" s="2"/>
      <c r="GT64" s="2"/>
      <c r="GU64" s="2"/>
      <c r="GV64" s="2"/>
      <c r="GW64" s="2"/>
      <c r="HH64" s="1"/>
      <c r="HI64" s="2"/>
      <c r="HJ64" s="2"/>
      <c r="HK64" s="2"/>
      <c r="HL64" s="2"/>
      <c r="HM64" s="2"/>
      <c r="HW64" s="1"/>
      <c r="HX64" s="2"/>
      <c r="HY64" s="2"/>
      <c r="HZ64" s="2"/>
      <c r="IA64" s="2"/>
      <c r="IB64" s="2"/>
      <c r="IM64" s="1"/>
      <c r="IN64" s="2"/>
      <c r="IO64" s="2"/>
      <c r="IP64" s="2"/>
      <c r="IQ64" s="2"/>
      <c r="IR64" s="2"/>
      <c r="JC64" s="1"/>
      <c r="JD64" s="2"/>
      <c r="JE64" s="2"/>
      <c r="JF64" s="2"/>
      <c r="JG64" s="2"/>
      <c r="JH64" s="2"/>
      <c r="JS64" s="1"/>
      <c r="JT64" s="2"/>
      <c r="JU64" s="2"/>
      <c r="JV64" s="2"/>
      <c r="JW64" s="2"/>
      <c r="JX64" s="2"/>
      <c r="KH64" s="1"/>
      <c r="KI64" s="2"/>
      <c r="KJ64" s="2"/>
      <c r="KK64" s="2"/>
      <c r="KL64" s="2"/>
      <c r="KM64" s="2"/>
      <c r="KW64" s="1"/>
      <c r="KX64" s="2"/>
      <c r="KY64" s="2"/>
      <c r="KZ64" s="2"/>
      <c r="LA64" s="2"/>
      <c r="LB64" s="2"/>
      <c r="LM64" s="1"/>
      <c r="LN64" s="2"/>
      <c r="LO64" s="2"/>
      <c r="LP64" s="2"/>
      <c r="LQ64" s="2"/>
      <c r="LR64" s="2"/>
      <c r="MB64" s="1"/>
      <c r="MC64" s="2"/>
      <c r="MD64" s="2"/>
      <c r="ME64" s="2"/>
      <c r="MF64" s="2"/>
      <c r="MG64" s="2"/>
      <c r="MR64" s="1"/>
      <c r="MS64" s="2"/>
      <c r="MT64" s="2"/>
      <c r="MU64" s="2"/>
      <c r="MV64" s="2"/>
      <c r="MW64" s="2"/>
      <c r="NH64" s="1"/>
      <c r="NI64" s="2"/>
      <c r="NJ64" s="2"/>
      <c r="NK64" s="2"/>
      <c r="NL64" s="2"/>
      <c r="NM64" s="2"/>
      <c r="NX64" s="1"/>
      <c r="NY64" s="2"/>
      <c r="NZ64" s="2"/>
      <c r="OA64" s="2"/>
      <c r="OB64" s="2"/>
      <c r="OC64" s="2"/>
      <c r="OM64" s="1"/>
      <c r="ON64" s="2"/>
      <c r="OO64" s="2"/>
      <c r="OP64" s="2"/>
      <c r="OQ64" s="2"/>
      <c r="OR64" s="2"/>
      <c r="PB64" s="1"/>
      <c r="PC64" s="2"/>
      <c r="PD64" s="2"/>
      <c r="PE64" s="2"/>
      <c r="PF64" s="2"/>
      <c r="PG64" s="2"/>
      <c r="PR64" s="1"/>
      <c r="PS64" s="2"/>
      <c r="PT64" s="2"/>
      <c r="PU64" s="2"/>
      <c r="PV64" s="2"/>
      <c r="PW64" s="2"/>
    </row>
    <row r="65" spans="15:446" x14ac:dyDescent="0.25">
      <c r="O65" s="1"/>
      <c r="P65" s="2"/>
      <c r="Q65" s="2"/>
      <c r="R65" s="2"/>
      <c r="S65" s="2"/>
      <c r="T65" s="2"/>
      <c r="AF65" s="1"/>
      <c r="AG65" s="2"/>
      <c r="AH65" s="2"/>
      <c r="AI65" s="2"/>
      <c r="AJ65" s="2"/>
      <c r="AK65" s="2"/>
      <c r="AV65" s="1"/>
      <c r="AW65" s="2"/>
      <c r="AX65" s="2"/>
      <c r="AY65" s="2"/>
      <c r="AZ65" s="2"/>
      <c r="BA65" s="2"/>
      <c r="BL65" s="1"/>
      <c r="BM65" s="2"/>
      <c r="BN65" s="2"/>
      <c r="BO65" s="2"/>
      <c r="BP65" s="2"/>
      <c r="BQ65" s="2"/>
      <c r="CB65" s="1"/>
      <c r="CC65" s="2"/>
      <c r="CD65" s="2"/>
      <c r="CE65" s="2"/>
      <c r="CF65" s="2"/>
      <c r="CG65" s="2"/>
      <c r="CQ65" s="1"/>
      <c r="CR65" s="2"/>
      <c r="CS65" s="2"/>
      <c r="CT65" s="2"/>
      <c r="CU65" s="2"/>
      <c r="CV65" s="2"/>
      <c r="DF65" s="1"/>
      <c r="DG65" s="2"/>
      <c r="DH65" s="2"/>
      <c r="DI65" s="2"/>
      <c r="DJ65" s="2"/>
      <c r="DK65" s="2"/>
      <c r="DU65" s="1"/>
      <c r="DV65" s="2"/>
      <c r="DW65" s="2"/>
      <c r="DX65" s="2"/>
      <c r="DY65" s="2"/>
      <c r="DZ65" s="2"/>
      <c r="EJ65" s="1"/>
      <c r="EK65" s="2"/>
      <c r="EL65" s="2"/>
      <c r="EM65" s="2"/>
      <c r="EN65" s="2"/>
      <c r="EO65" s="2"/>
      <c r="EY65" s="1"/>
      <c r="EZ65" s="2"/>
      <c r="FA65" s="2"/>
      <c r="FB65" s="2"/>
      <c r="FC65" s="2"/>
      <c r="FD65" s="2"/>
      <c r="FN65" s="1"/>
      <c r="FO65" s="2"/>
      <c r="FP65" s="2"/>
      <c r="FQ65" s="2"/>
      <c r="FR65" s="2"/>
      <c r="FS65" s="2"/>
      <c r="GC65" s="1"/>
      <c r="GD65" s="2"/>
      <c r="GE65" s="2"/>
      <c r="GF65" s="2"/>
      <c r="GG65" s="2"/>
      <c r="GH65" s="2"/>
      <c r="GR65" s="1"/>
      <c r="GS65" s="2"/>
      <c r="GT65" s="2"/>
      <c r="GU65" s="2"/>
      <c r="GV65" s="2"/>
      <c r="GW65" s="2"/>
      <c r="HH65" s="1"/>
      <c r="HI65" s="2"/>
      <c r="HJ65" s="2"/>
      <c r="HK65" s="2"/>
      <c r="HL65" s="2"/>
      <c r="HM65" s="2"/>
      <c r="HW65" s="1"/>
      <c r="HX65" s="2"/>
      <c r="HY65" s="2"/>
      <c r="HZ65" s="2"/>
      <c r="IA65" s="2"/>
      <c r="IB65" s="2"/>
      <c r="IM65" s="1"/>
      <c r="IN65" s="2"/>
      <c r="IO65" s="2"/>
      <c r="IP65" s="2"/>
      <c r="IQ65" s="2"/>
      <c r="IR65" s="2"/>
      <c r="JC65" s="1"/>
      <c r="JD65" s="2"/>
      <c r="JE65" s="2"/>
      <c r="JF65" s="2"/>
      <c r="JG65" s="2"/>
      <c r="JH65" s="2"/>
      <c r="JS65" s="1"/>
      <c r="JT65" s="2"/>
      <c r="JU65" s="2"/>
      <c r="JV65" s="2"/>
      <c r="JW65" s="2"/>
      <c r="JX65" s="2"/>
      <c r="KH65" s="1"/>
      <c r="KI65" s="2"/>
      <c r="KJ65" s="2"/>
      <c r="KK65" s="2"/>
      <c r="KL65" s="2"/>
      <c r="KM65" s="2"/>
      <c r="KW65" s="1"/>
      <c r="KX65" s="2"/>
      <c r="KY65" s="2"/>
      <c r="KZ65" s="2"/>
      <c r="LA65" s="2"/>
      <c r="LB65" s="2"/>
      <c r="LM65" s="1"/>
      <c r="LN65" s="2"/>
      <c r="LO65" s="2"/>
      <c r="LP65" s="2"/>
      <c r="LQ65" s="2"/>
      <c r="LR65" s="2"/>
      <c r="MB65" s="1"/>
      <c r="MC65" s="2"/>
      <c r="MD65" s="2"/>
      <c r="ME65" s="2"/>
      <c r="MF65" s="2"/>
      <c r="MG65" s="2"/>
      <c r="MR65" s="1"/>
      <c r="MS65" s="2"/>
      <c r="MT65" s="2"/>
      <c r="MU65" s="2"/>
      <c r="MV65" s="2"/>
      <c r="MW65" s="2"/>
      <c r="NH65" s="1"/>
      <c r="NI65" s="2"/>
      <c r="NJ65" s="2"/>
      <c r="NK65" s="2"/>
      <c r="NL65" s="2"/>
      <c r="NM65" s="2"/>
      <c r="NX65" s="1"/>
      <c r="NY65" s="2"/>
      <c r="NZ65" s="2"/>
      <c r="OA65" s="2"/>
      <c r="OB65" s="2"/>
      <c r="OC65" s="2"/>
      <c r="OM65" s="1"/>
      <c r="ON65" s="2"/>
      <c r="OO65" s="2"/>
      <c r="OP65" s="2"/>
      <c r="OQ65" s="2"/>
      <c r="OR65" s="2"/>
      <c r="PB65" s="1"/>
      <c r="PC65" s="2"/>
      <c r="PD65" s="2"/>
      <c r="PE65" s="2"/>
      <c r="PF65" s="2"/>
      <c r="PG65" s="2"/>
      <c r="PR65" s="1"/>
      <c r="PS65" s="2"/>
      <c r="PT65" s="2"/>
      <c r="PU65" s="2"/>
      <c r="PV65" s="2"/>
      <c r="PW65" s="2"/>
    </row>
    <row r="66" spans="15:446" x14ac:dyDescent="0.25">
      <c r="O66" s="1"/>
      <c r="P66" s="2"/>
      <c r="Q66" s="2"/>
      <c r="R66" s="2"/>
      <c r="S66" s="2"/>
      <c r="T66" s="2"/>
      <c r="AF66" s="1"/>
      <c r="AG66" s="2"/>
      <c r="AH66" s="2"/>
      <c r="AI66" s="2"/>
      <c r="AJ66" s="2"/>
      <c r="AK66" s="2"/>
      <c r="AV66" s="1"/>
      <c r="AW66" s="2"/>
      <c r="AX66" s="2"/>
      <c r="AY66" s="2"/>
      <c r="AZ66" s="2"/>
      <c r="BA66" s="2"/>
      <c r="BL66" s="1"/>
      <c r="BM66" s="2"/>
      <c r="BN66" s="2"/>
      <c r="BO66" s="2"/>
      <c r="BP66" s="2"/>
      <c r="BQ66" s="2"/>
      <c r="CB66" s="1"/>
      <c r="CC66" s="2"/>
      <c r="CD66" s="2"/>
      <c r="CE66" s="2"/>
      <c r="CF66" s="2"/>
      <c r="CG66" s="2"/>
      <c r="CQ66" s="1"/>
      <c r="CR66" s="2"/>
      <c r="CS66" s="2"/>
      <c r="CT66" s="2"/>
      <c r="CU66" s="2"/>
      <c r="CV66" s="2"/>
      <c r="DF66" s="1"/>
      <c r="DG66" s="2"/>
      <c r="DH66" s="2"/>
      <c r="DI66" s="2"/>
      <c r="DJ66" s="2"/>
      <c r="DK66" s="2"/>
      <c r="DU66" s="1"/>
      <c r="DV66" s="2"/>
      <c r="DW66" s="2"/>
      <c r="DX66" s="2"/>
      <c r="DY66" s="2"/>
      <c r="DZ66" s="2"/>
      <c r="EJ66" s="1"/>
      <c r="EK66" s="2"/>
      <c r="EL66" s="2"/>
      <c r="EM66" s="2"/>
      <c r="EN66" s="2"/>
      <c r="EO66" s="2"/>
      <c r="EY66" s="1"/>
      <c r="EZ66" s="2"/>
      <c r="FA66" s="2"/>
      <c r="FB66" s="2"/>
      <c r="FC66" s="2"/>
      <c r="FD66" s="2"/>
      <c r="FN66" s="1"/>
      <c r="FO66" s="2"/>
      <c r="FP66" s="2"/>
      <c r="FQ66" s="2"/>
      <c r="FR66" s="2"/>
      <c r="FS66" s="2"/>
      <c r="GC66" s="1"/>
      <c r="GD66" s="2"/>
      <c r="GE66" s="2"/>
      <c r="GF66" s="2"/>
      <c r="GG66" s="2"/>
      <c r="GH66" s="2"/>
      <c r="GR66" s="1"/>
      <c r="GS66" s="2"/>
      <c r="GT66" s="2"/>
      <c r="GU66" s="2"/>
      <c r="GV66" s="2"/>
      <c r="GW66" s="2"/>
      <c r="HH66" s="1"/>
      <c r="HI66" s="2"/>
      <c r="HJ66" s="2"/>
      <c r="HK66" s="2"/>
      <c r="HL66" s="2"/>
      <c r="HM66" s="2"/>
      <c r="HW66" s="1"/>
      <c r="HX66" s="2"/>
      <c r="HY66" s="2"/>
      <c r="HZ66" s="2"/>
      <c r="IA66" s="2"/>
      <c r="IB66" s="2"/>
      <c r="IM66" s="1"/>
      <c r="IN66" s="2"/>
      <c r="IO66" s="2"/>
      <c r="IP66" s="2"/>
      <c r="IQ66" s="2"/>
      <c r="IR66" s="2"/>
      <c r="JC66" s="1"/>
      <c r="JD66" s="2"/>
      <c r="JE66" s="2"/>
      <c r="JF66" s="2"/>
      <c r="JG66" s="2"/>
      <c r="JH66" s="2"/>
      <c r="JS66" s="1"/>
      <c r="JT66" s="2"/>
      <c r="JU66" s="2"/>
      <c r="JV66" s="2"/>
      <c r="JW66" s="2"/>
      <c r="JX66" s="2"/>
      <c r="KH66" s="1"/>
      <c r="KI66" s="2"/>
      <c r="KJ66" s="2"/>
      <c r="KK66" s="2"/>
      <c r="KL66" s="2"/>
      <c r="KM66" s="2"/>
      <c r="KW66" s="1"/>
      <c r="KX66" s="2"/>
      <c r="KY66" s="2"/>
      <c r="KZ66" s="2"/>
      <c r="LA66" s="2"/>
      <c r="LB66" s="2"/>
      <c r="LM66" s="1"/>
      <c r="LN66" s="2"/>
      <c r="LO66" s="2"/>
      <c r="LP66" s="2"/>
      <c r="LQ66" s="2"/>
      <c r="LR66" s="2"/>
      <c r="MB66" s="1"/>
      <c r="MC66" s="2"/>
      <c r="MD66" s="2"/>
      <c r="ME66" s="2"/>
      <c r="MF66" s="2"/>
      <c r="MG66" s="2"/>
      <c r="MR66" s="1"/>
      <c r="MS66" s="2"/>
      <c r="MT66" s="2"/>
      <c r="MU66" s="2"/>
      <c r="MV66" s="2"/>
      <c r="MW66" s="2"/>
      <c r="NH66" s="1"/>
      <c r="NI66" s="2"/>
      <c r="NJ66" s="2"/>
      <c r="NK66" s="2"/>
      <c r="NL66" s="2"/>
      <c r="NM66" s="2"/>
      <c r="NX66" s="1"/>
      <c r="NY66" s="2"/>
      <c r="NZ66" s="2"/>
      <c r="OA66" s="2"/>
      <c r="OB66" s="2"/>
      <c r="OC66" s="2"/>
      <c r="OM66" s="1"/>
      <c r="ON66" s="2"/>
      <c r="OO66" s="2"/>
      <c r="OP66" s="2"/>
      <c r="OQ66" s="2"/>
      <c r="OR66" s="2"/>
      <c r="PB66" s="1"/>
      <c r="PC66" s="2"/>
      <c r="PD66" s="2"/>
      <c r="PE66" s="2"/>
      <c r="PF66" s="2"/>
      <c r="PG66" s="2"/>
      <c r="PR66" s="1"/>
      <c r="PS66" s="2"/>
      <c r="PT66" s="2"/>
      <c r="PU66" s="2"/>
      <c r="PV66" s="2"/>
      <c r="PW66" s="2"/>
    </row>
    <row r="67" spans="15:446" x14ac:dyDescent="0.25">
      <c r="O67" s="1"/>
      <c r="P67" s="2"/>
      <c r="Q67" s="2"/>
      <c r="R67" s="2"/>
      <c r="S67" s="2"/>
      <c r="T67" s="2"/>
      <c r="AF67" s="1"/>
      <c r="AG67" s="2"/>
      <c r="AH67" s="2"/>
      <c r="AI67" s="2"/>
      <c r="AJ67" s="2"/>
      <c r="AK67" s="2"/>
      <c r="AV67" s="1"/>
      <c r="AW67" s="2"/>
      <c r="AX67" s="2"/>
      <c r="AY67" s="2"/>
      <c r="AZ67" s="2"/>
      <c r="BA67" s="2"/>
      <c r="BL67" s="1"/>
      <c r="BM67" s="2"/>
      <c r="BN67" s="2"/>
      <c r="BO67" s="2"/>
      <c r="BP67" s="2"/>
      <c r="BQ67" s="2"/>
      <c r="CB67" s="1"/>
      <c r="CC67" s="2"/>
      <c r="CD67" s="2"/>
      <c r="CE67" s="2"/>
      <c r="CF67" s="2"/>
      <c r="CG67" s="2"/>
      <c r="CQ67" s="1"/>
      <c r="CR67" s="2"/>
      <c r="CS67" s="2"/>
      <c r="CT67" s="2"/>
      <c r="CU67" s="2"/>
      <c r="CV67" s="2"/>
      <c r="DF67" s="1"/>
      <c r="DG67" s="2"/>
      <c r="DH67" s="2"/>
      <c r="DI67" s="2"/>
      <c r="DJ67" s="2"/>
      <c r="DK67" s="2"/>
      <c r="DU67" s="1"/>
      <c r="DV67" s="2"/>
      <c r="DW67" s="2"/>
      <c r="DX67" s="2"/>
      <c r="DY67" s="2"/>
      <c r="DZ67" s="2"/>
      <c r="EJ67" s="1"/>
      <c r="EK67" s="2"/>
      <c r="EL67" s="2"/>
      <c r="EM67" s="2"/>
      <c r="EN67" s="2"/>
      <c r="EO67" s="2"/>
      <c r="EY67" s="1"/>
      <c r="EZ67" s="2"/>
      <c r="FA67" s="2"/>
      <c r="FB67" s="2"/>
      <c r="FC67" s="2"/>
      <c r="FD67" s="2"/>
      <c r="FN67" s="1"/>
      <c r="FO67" s="2"/>
      <c r="FP67" s="2"/>
      <c r="FQ67" s="2"/>
      <c r="FR67" s="2"/>
      <c r="FS67" s="2"/>
      <c r="GC67" s="1"/>
      <c r="GD67" s="2"/>
      <c r="GE67" s="2"/>
      <c r="GF67" s="2"/>
      <c r="GG67" s="2"/>
      <c r="GH67" s="2"/>
      <c r="GR67" s="1"/>
      <c r="GS67" s="2"/>
      <c r="GT67" s="2"/>
      <c r="GU67" s="2"/>
      <c r="GV67" s="2"/>
      <c r="GW67" s="2"/>
      <c r="HH67" s="1"/>
      <c r="HI67" s="2"/>
      <c r="HJ67" s="2"/>
      <c r="HK67" s="2"/>
      <c r="HL67" s="2"/>
      <c r="HM67" s="2"/>
      <c r="HW67" s="1"/>
      <c r="HX67" s="2"/>
      <c r="HY67" s="2"/>
      <c r="HZ67" s="2"/>
      <c r="IA67" s="2"/>
      <c r="IB67" s="2"/>
      <c r="IM67" s="1"/>
      <c r="IN67" s="2"/>
      <c r="IO67" s="2"/>
      <c r="IP67" s="2"/>
      <c r="IQ67" s="2"/>
      <c r="IR67" s="2"/>
      <c r="JC67" s="1"/>
      <c r="JD67" s="2"/>
      <c r="JE67" s="2"/>
      <c r="JF67" s="2"/>
      <c r="JG67" s="2"/>
      <c r="JH67" s="2"/>
      <c r="JS67" s="1"/>
      <c r="JT67" s="2"/>
      <c r="JU67" s="2"/>
      <c r="JV67" s="2"/>
      <c r="JW67" s="2"/>
      <c r="JX67" s="2"/>
      <c r="KH67" s="1"/>
      <c r="KI67" s="2"/>
      <c r="KJ67" s="2"/>
      <c r="KK67" s="2"/>
      <c r="KL67" s="2"/>
      <c r="KM67" s="2"/>
      <c r="KW67" s="1"/>
      <c r="KX67" s="2"/>
      <c r="KY67" s="2"/>
      <c r="KZ67" s="2"/>
      <c r="LA67" s="2"/>
      <c r="LB67" s="2"/>
      <c r="LM67" s="1"/>
      <c r="LN67" s="2"/>
      <c r="LO67" s="2"/>
      <c r="LP67" s="2"/>
      <c r="LQ67" s="2"/>
      <c r="LR67" s="2"/>
      <c r="MB67" s="1"/>
      <c r="MC67" s="2"/>
      <c r="MD67" s="2"/>
      <c r="ME67" s="2"/>
      <c r="MF67" s="2"/>
      <c r="MG67" s="2"/>
      <c r="MR67" s="1"/>
      <c r="MS67" s="2"/>
      <c r="MT67" s="2"/>
      <c r="MU67" s="2"/>
      <c r="MV67" s="2"/>
      <c r="MW67" s="2"/>
      <c r="NH67" s="1"/>
      <c r="NI67" s="2"/>
      <c r="NJ67" s="2"/>
      <c r="NK67" s="2"/>
      <c r="NL67" s="2"/>
      <c r="NM67" s="2"/>
      <c r="NX67" s="1"/>
      <c r="NY67" s="2"/>
      <c r="NZ67" s="2"/>
      <c r="OA67" s="2"/>
      <c r="OB67" s="2"/>
      <c r="OC67" s="2"/>
      <c r="OM67" s="1"/>
      <c r="ON67" s="2"/>
      <c r="OO67" s="2"/>
      <c r="OP67" s="2"/>
      <c r="OQ67" s="2"/>
      <c r="OR67" s="2"/>
      <c r="PB67" s="1"/>
      <c r="PC67" s="2"/>
      <c r="PD67" s="2"/>
      <c r="PE67" s="2"/>
      <c r="PF67" s="2"/>
      <c r="PG67" s="2"/>
      <c r="PR67" s="1"/>
      <c r="PS67" s="2"/>
      <c r="PT67" s="2"/>
      <c r="PU67" s="2"/>
      <c r="PV67" s="2"/>
      <c r="PW67" s="2"/>
    </row>
    <row r="68" spans="15:446" ht="15.75" thickBot="1" x14ac:dyDescent="0.3">
      <c r="O68" s="2" t="s">
        <v>28</v>
      </c>
      <c r="P68" s="2"/>
      <c r="Q68" t="s">
        <v>1</v>
      </c>
      <c r="S68" s="3" t="s">
        <v>2</v>
      </c>
      <c r="T68" s="3"/>
      <c r="U68" s="3"/>
      <c r="V68" s="3"/>
      <c r="W68" t="s">
        <v>2</v>
      </c>
      <c r="Y68" t="s">
        <v>1</v>
      </c>
      <c r="AA68" t="s">
        <v>2</v>
      </c>
      <c r="AF68" s="2" t="s">
        <v>28</v>
      </c>
      <c r="AG68" s="2"/>
      <c r="AH68" t="s">
        <v>1</v>
      </c>
      <c r="AJ68" s="3" t="s">
        <v>2</v>
      </c>
      <c r="AK68" s="3"/>
      <c r="AL68" s="3"/>
      <c r="AM68" s="3"/>
      <c r="AN68" t="s">
        <v>2</v>
      </c>
      <c r="AP68" t="s">
        <v>1</v>
      </c>
      <c r="AR68" t="s">
        <v>2</v>
      </c>
      <c r="AV68" s="2" t="s">
        <v>28</v>
      </c>
      <c r="AW68" s="2"/>
      <c r="AX68" t="s">
        <v>1</v>
      </c>
      <c r="AZ68" s="3" t="s">
        <v>2</v>
      </c>
      <c r="BA68" s="3"/>
      <c r="BB68" s="3"/>
      <c r="BC68" s="3"/>
      <c r="BD68" t="s">
        <v>2</v>
      </c>
      <c r="BF68" t="s">
        <v>1</v>
      </c>
      <c r="BH68" t="s">
        <v>2</v>
      </c>
      <c r="BL68" s="2" t="s">
        <v>28</v>
      </c>
      <c r="BM68" s="2"/>
      <c r="BN68" t="s">
        <v>1</v>
      </c>
      <c r="BP68" s="3" t="s">
        <v>2</v>
      </c>
      <c r="BQ68" s="3"/>
      <c r="BR68" s="3"/>
      <c r="BS68" s="3"/>
      <c r="BT68" t="s">
        <v>2</v>
      </c>
      <c r="BV68" t="s">
        <v>1</v>
      </c>
      <c r="BX68" t="s">
        <v>2</v>
      </c>
      <c r="CB68" s="2" t="s">
        <v>28</v>
      </c>
      <c r="CC68" s="2"/>
      <c r="CD68" t="s">
        <v>1</v>
      </c>
      <c r="CF68" s="3" t="s">
        <v>2</v>
      </c>
      <c r="CG68" s="3"/>
      <c r="CH68" s="3"/>
      <c r="CI68" s="3"/>
      <c r="CJ68" t="s">
        <v>2</v>
      </c>
      <c r="CL68" t="s">
        <v>1</v>
      </c>
      <c r="CN68" t="s">
        <v>2</v>
      </c>
      <c r="CQ68" s="2" t="s">
        <v>28</v>
      </c>
      <c r="CR68" s="2"/>
      <c r="CS68" t="s">
        <v>1</v>
      </c>
      <c r="CU68" s="3" t="s">
        <v>2</v>
      </c>
      <c r="CV68" s="3"/>
      <c r="CW68" s="3"/>
      <c r="CX68" s="3"/>
      <c r="CY68" t="s">
        <v>2</v>
      </c>
      <c r="DA68" t="s">
        <v>1</v>
      </c>
      <c r="DC68" t="s">
        <v>2</v>
      </c>
      <c r="DF68" s="2" t="s">
        <v>28</v>
      </c>
      <c r="DG68" s="2"/>
      <c r="DH68" t="s">
        <v>1</v>
      </c>
      <c r="DJ68" s="3" t="s">
        <v>2</v>
      </c>
      <c r="DK68" s="3"/>
      <c r="DL68" s="3"/>
      <c r="DM68" s="3"/>
      <c r="DN68" t="s">
        <v>2</v>
      </c>
      <c r="DP68" t="s">
        <v>1</v>
      </c>
      <c r="DR68" t="s">
        <v>2</v>
      </c>
      <c r="DU68" s="2" t="s">
        <v>28</v>
      </c>
      <c r="DV68" s="2"/>
      <c r="DW68" t="s">
        <v>1</v>
      </c>
      <c r="DY68" s="3" t="s">
        <v>2</v>
      </c>
      <c r="DZ68" s="3"/>
      <c r="EA68" s="3"/>
      <c r="EB68" s="3"/>
      <c r="EC68" t="s">
        <v>2</v>
      </c>
      <c r="EE68" t="s">
        <v>1</v>
      </c>
      <c r="EG68" t="s">
        <v>2</v>
      </c>
      <c r="EJ68" s="2" t="s">
        <v>28</v>
      </c>
      <c r="EK68" s="2"/>
      <c r="EL68" t="s">
        <v>1</v>
      </c>
      <c r="EN68" s="3" t="s">
        <v>2</v>
      </c>
      <c r="EO68" s="3"/>
      <c r="EP68" s="3"/>
      <c r="EQ68" s="3"/>
      <c r="ER68" t="s">
        <v>2</v>
      </c>
      <c r="ET68" t="s">
        <v>1</v>
      </c>
      <c r="EV68" t="s">
        <v>2</v>
      </c>
      <c r="EY68" s="2" t="s">
        <v>28</v>
      </c>
      <c r="EZ68" s="2"/>
      <c r="FA68" t="s">
        <v>1</v>
      </c>
      <c r="FC68" s="3" t="s">
        <v>2</v>
      </c>
      <c r="FD68" s="3"/>
      <c r="FE68" s="3"/>
      <c r="FF68" s="3"/>
      <c r="FG68" t="s">
        <v>2</v>
      </c>
      <c r="FI68" t="s">
        <v>1</v>
      </c>
      <c r="FK68" t="s">
        <v>2</v>
      </c>
      <c r="FN68" s="2" t="s">
        <v>28</v>
      </c>
      <c r="FO68" s="2"/>
      <c r="FP68" t="s">
        <v>1</v>
      </c>
      <c r="FR68" s="3" t="s">
        <v>2</v>
      </c>
      <c r="FS68" s="3"/>
      <c r="FT68" s="3"/>
      <c r="FU68" s="3"/>
      <c r="FV68" t="s">
        <v>2</v>
      </c>
      <c r="FX68" t="s">
        <v>1</v>
      </c>
      <c r="FZ68" t="s">
        <v>2</v>
      </c>
      <c r="GC68" s="2" t="s">
        <v>28</v>
      </c>
      <c r="GD68" s="2"/>
      <c r="GE68" t="s">
        <v>1</v>
      </c>
      <c r="GG68" s="3" t="s">
        <v>2</v>
      </c>
      <c r="GH68" s="3"/>
      <c r="GI68" s="3"/>
      <c r="GJ68" s="3"/>
      <c r="GK68" t="s">
        <v>2</v>
      </c>
      <c r="GM68" t="s">
        <v>1</v>
      </c>
      <c r="GO68" t="s">
        <v>2</v>
      </c>
      <c r="GR68" s="2" t="s">
        <v>28</v>
      </c>
      <c r="GS68" s="2"/>
      <c r="GT68" t="s">
        <v>1</v>
      </c>
      <c r="GV68" s="3" t="s">
        <v>2</v>
      </c>
      <c r="GW68" s="3"/>
      <c r="GX68" s="3"/>
      <c r="GY68" s="3"/>
      <c r="GZ68" t="s">
        <v>2</v>
      </c>
      <c r="HB68" t="s">
        <v>1</v>
      </c>
      <c r="HD68" t="s">
        <v>2</v>
      </c>
      <c r="HH68" s="2" t="s">
        <v>28</v>
      </c>
      <c r="HI68" s="2"/>
      <c r="HJ68" t="s">
        <v>1</v>
      </c>
      <c r="HL68" s="3" t="s">
        <v>2</v>
      </c>
      <c r="HM68" s="3"/>
      <c r="HN68" s="3"/>
      <c r="HO68" s="3"/>
      <c r="HP68" t="s">
        <v>2</v>
      </c>
      <c r="HR68" t="s">
        <v>1</v>
      </c>
      <c r="HT68" t="s">
        <v>2</v>
      </c>
      <c r="HW68" s="2" t="s">
        <v>28</v>
      </c>
      <c r="HX68" s="2"/>
      <c r="HY68" t="s">
        <v>1</v>
      </c>
      <c r="IA68" s="3" t="s">
        <v>2</v>
      </c>
      <c r="IB68" s="3"/>
      <c r="IC68" s="3"/>
      <c r="ID68" s="3"/>
      <c r="IE68" t="s">
        <v>2</v>
      </c>
      <c r="IG68" t="s">
        <v>1</v>
      </c>
      <c r="II68" t="s">
        <v>2</v>
      </c>
      <c r="IM68" s="2" t="s">
        <v>28</v>
      </c>
      <c r="IN68" s="2"/>
      <c r="IO68" t="s">
        <v>1</v>
      </c>
      <c r="IQ68" s="3" t="s">
        <v>2</v>
      </c>
      <c r="IR68" s="3"/>
      <c r="IS68" s="3"/>
      <c r="IT68" s="3"/>
      <c r="IU68" t="s">
        <v>2</v>
      </c>
      <c r="IW68" t="s">
        <v>1</v>
      </c>
      <c r="IY68" t="s">
        <v>2</v>
      </c>
      <c r="JC68" s="2" t="s">
        <v>28</v>
      </c>
      <c r="JD68" s="2"/>
      <c r="JE68" t="s">
        <v>1</v>
      </c>
      <c r="JG68" s="3" t="s">
        <v>2</v>
      </c>
      <c r="JH68" s="3"/>
      <c r="JI68" s="3"/>
      <c r="JJ68" s="3"/>
      <c r="JK68" t="s">
        <v>2</v>
      </c>
      <c r="JM68" t="s">
        <v>1</v>
      </c>
      <c r="JO68" t="s">
        <v>2</v>
      </c>
      <c r="JS68" s="2" t="s">
        <v>28</v>
      </c>
      <c r="JT68" s="2"/>
      <c r="JU68" t="s">
        <v>1</v>
      </c>
      <c r="JW68" s="3" t="s">
        <v>2</v>
      </c>
      <c r="JX68" s="3"/>
      <c r="JY68" s="3"/>
      <c r="JZ68" s="3"/>
      <c r="KA68" t="s">
        <v>2</v>
      </c>
      <c r="KC68" t="s">
        <v>1</v>
      </c>
      <c r="KE68" t="s">
        <v>2</v>
      </c>
      <c r="KH68" s="2" t="s">
        <v>28</v>
      </c>
      <c r="KI68" s="2"/>
      <c r="KJ68" t="s">
        <v>1</v>
      </c>
      <c r="KL68" s="3" t="s">
        <v>2</v>
      </c>
      <c r="KM68" s="3"/>
      <c r="KN68" s="3"/>
      <c r="KO68" s="3"/>
      <c r="KP68" t="s">
        <v>2</v>
      </c>
      <c r="KR68" t="s">
        <v>1</v>
      </c>
      <c r="KT68" t="s">
        <v>2</v>
      </c>
      <c r="KW68" s="2" t="s">
        <v>28</v>
      </c>
      <c r="KX68" s="2"/>
      <c r="KY68" t="s">
        <v>1</v>
      </c>
      <c r="LA68" s="3" t="s">
        <v>2</v>
      </c>
      <c r="LB68" s="3"/>
      <c r="LC68" s="3"/>
      <c r="LD68" s="3"/>
      <c r="LE68" t="s">
        <v>2</v>
      </c>
      <c r="LG68" t="s">
        <v>1</v>
      </c>
      <c r="LI68" t="s">
        <v>2</v>
      </c>
      <c r="LM68" s="2" t="s">
        <v>28</v>
      </c>
      <c r="LN68" s="2"/>
      <c r="LO68" t="s">
        <v>1</v>
      </c>
      <c r="LQ68" s="3" t="s">
        <v>2</v>
      </c>
      <c r="LR68" s="3"/>
      <c r="LS68" s="3"/>
      <c r="LT68" s="3"/>
      <c r="LU68" t="s">
        <v>2</v>
      </c>
      <c r="LW68" t="s">
        <v>1</v>
      </c>
      <c r="LY68" t="s">
        <v>2</v>
      </c>
      <c r="MB68" s="2" t="s">
        <v>28</v>
      </c>
      <c r="MC68" s="2"/>
      <c r="MD68" t="s">
        <v>1</v>
      </c>
      <c r="MF68" s="3" t="s">
        <v>2</v>
      </c>
      <c r="MG68" s="3"/>
      <c r="MH68" s="3"/>
      <c r="MI68" s="3"/>
      <c r="MJ68" t="s">
        <v>2</v>
      </c>
      <c r="ML68" t="s">
        <v>1</v>
      </c>
      <c r="MN68" t="s">
        <v>2</v>
      </c>
      <c r="MR68" s="2" t="s">
        <v>28</v>
      </c>
      <c r="MS68" s="2"/>
      <c r="MT68" t="s">
        <v>1</v>
      </c>
      <c r="MV68" s="3" t="s">
        <v>2</v>
      </c>
      <c r="MW68" s="3"/>
      <c r="MX68" s="3"/>
      <c r="MY68" s="3"/>
      <c r="MZ68" t="s">
        <v>2</v>
      </c>
      <c r="NB68" t="s">
        <v>1</v>
      </c>
      <c r="ND68" t="s">
        <v>2</v>
      </c>
      <c r="NH68" s="2" t="s">
        <v>28</v>
      </c>
      <c r="NI68" s="2"/>
      <c r="NJ68" t="s">
        <v>1</v>
      </c>
      <c r="NL68" s="3" t="s">
        <v>2</v>
      </c>
      <c r="NM68" s="3"/>
      <c r="NN68" s="3"/>
      <c r="NO68" s="3"/>
      <c r="NP68" t="s">
        <v>2</v>
      </c>
      <c r="NR68" t="s">
        <v>1</v>
      </c>
      <c r="NT68" t="s">
        <v>2</v>
      </c>
      <c r="NX68" s="2" t="s">
        <v>28</v>
      </c>
      <c r="NY68" s="2"/>
      <c r="NZ68" t="s">
        <v>1</v>
      </c>
      <c r="OB68" s="3" t="s">
        <v>2</v>
      </c>
      <c r="OC68" s="3"/>
      <c r="OD68" s="3"/>
      <c r="OE68" s="3"/>
      <c r="OF68" t="s">
        <v>2</v>
      </c>
      <c r="OH68" t="s">
        <v>1</v>
      </c>
      <c r="OJ68" t="s">
        <v>2</v>
      </c>
      <c r="OM68" s="2" t="s">
        <v>28</v>
      </c>
      <c r="ON68" s="2"/>
      <c r="OO68" t="s">
        <v>1</v>
      </c>
      <c r="OQ68" s="3" t="s">
        <v>2</v>
      </c>
      <c r="OR68" s="3"/>
      <c r="OS68" s="3"/>
      <c r="OT68" s="3"/>
      <c r="OU68" t="s">
        <v>2</v>
      </c>
      <c r="OW68" t="s">
        <v>1</v>
      </c>
      <c r="OY68" t="s">
        <v>2</v>
      </c>
      <c r="PB68" s="2" t="s">
        <v>28</v>
      </c>
      <c r="PC68" s="2"/>
      <c r="PD68" t="s">
        <v>1</v>
      </c>
      <c r="PF68" s="3" t="s">
        <v>2</v>
      </c>
      <c r="PG68" s="3"/>
      <c r="PH68" s="3"/>
      <c r="PI68" s="3"/>
      <c r="PJ68" t="s">
        <v>2</v>
      </c>
      <c r="PL68" t="s">
        <v>1</v>
      </c>
      <c r="PN68" t="s">
        <v>2</v>
      </c>
      <c r="PR68" s="2" t="s">
        <v>28</v>
      </c>
      <c r="PS68" s="2"/>
      <c r="PT68" t="s">
        <v>1</v>
      </c>
      <c r="PV68" s="3" t="s">
        <v>2</v>
      </c>
      <c r="PW68" s="3"/>
      <c r="PX68" s="3"/>
      <c r="PY68" s="3"/>
      <c r="PZ68" t="s">
        <v>2</v>
      </c>
      <c r="QB68" t="s">
        <v>1</v>
      </c>
      <c r="QD68" t="s">
        <v>2</v>
      </c>
    </row>
    <row r="69" spans="15:446" ht="60" x14ac:dyDescent="0.25">
      <c r="O69" s="4"/>
      <c r="P69" s="5" t="s">
        <v>3</v>
      </c>
      <c r="Q69" s="6" t="s">
        <v>4</v>
      </c>
      <c r="R69" s="5" t="s">
        <v>3</v>
      </c>
      <c r="S69" s="7" t="s">
        <v>5</v>
      </c>
      <c r="T69" s="8"/>
      <c r="U69" s="9"/>
      <c r="V69" s="5" t="s">
        <v>3</v>
      </c>
      <c r="W69" s="5" t="s">
        <v>6</v>
      </c>
      <c r="X69" s="5" t="s">
        <v>3</v>
      </c>
      <c r="Y69" s="5" t="s">
        <v>7</v>
      </c>
      <c r="Z69" s="5" t="s">
        <v>3</v>
      </c>
      <c r="AA69" s="10" t="s">
        <v>8</v>
      </c>
      <c r="AF69" s="4"/>
      <c r="AG69" s="5" t="s">
        <v>3</v>
      </c>
      <c r="AH69" s="6" t="s">
        <v>4</v>
      </c>
      <c r="AI69" s="5" t="s">
        <v>3</v>
      </c>
      <c r="AJ69" s="7" t="s">
        <v>5</v>
      </c>
      <c r="AK69" s="8"/>
      <c r="AL69" s="9"/>
      <c r="AM69" s="5" t="s">
        <v>3</v>
      </c>
      <c r="AN69" s="5" t="s">
        <v>6</v>
      </c>
      <c r="AO69" s="5" t="s">
        <v>3</v>
      </c>
      <c r="AP69" s="5" t="s">
        <v>7</v>
      </c>
      <c r="AQ69" s="5" t="s">
        <v>3</v>
      </c>
      <c r="AR69" s="10" t="s">
        <v>8</v>
      </c>
      <c r="AV69" s="4"/>
      <c r="AW69" s="5" t="s">
        <v>3</v>
      </c>
      <c r="AX69" s="6" t="s">
        <v>4</v>
      </c>
      <c r="AY69" s="5" t="s">
        <v>3</v>
      </c>
      <c r="AZ69" s="7" t="s">
        <v>5</v>
      </c>
      <c r="BA69" s="8"/>
      <c r="BB69" s="9"/>
      <c r="BC69" s="5" t="s">
        <v>3</v>
      </c>
      <c r="BD69" s="5" t="s">
        <v>6</v>
      </c>
      <c r="BE69" s="5" t="s">
        <v>3</v>
      </c>
      <c r="BF69" s="5" t="s">
        <v>7</v>
      </c>
      <c r="BG69" s="5" t="s">
        <v>3</v>
      </c>
      <c r="BH69" s="10" t="s">
        <v>8</v>
      </c>
      <c r="BL69" s="4"/>
      <c r="BM69" s="5" t="s">
        <v>3</v>
      </c>
      <c r="BN69" s="6" t="s">
        <v>4</v>
      </c>
      <c r="BO69" s="5" t="s">
        <v>3</v>
      </c>
      <c r="BP69" s="7" t="s">
        <v>5</v>
      </c>
      <c r="BQ69" s="8"/>
      <c r="BR69" s="9"/>
      <c r="BS69" s="5" t="s">
        <v>3</v>
      </c>
      <c r="BT69" s="5" t="s">
        <v>6</v>
      </c>
      <c r="BU69" s="5" t="s">
        <v>3</v>
      </c>
      <c r="BV69" s="5" t="s">
        <v>7</v>
      </c>
      <c r="BW69" s="5" t="s">
        <v>3</v>
      </c>
      <c r="BX69" s="10" t="s">
        <v>8</v>
      </c>
      <c r="CB69" s="4"/>
      <c r="CC69" s="5" t="s">
        <v>3</v>
      </c>
      <c r="CD69" s="6" t="s">
        <v>4</v>
      </c>
      <c r="CE69" s="5" t="s">
        <v>3</v>
      </c>
      <c r="CF69" s="7" t="s">
        <v>5</v>
      </c>
      <c r="CG69" s="8"/>
      <c r="CH69" s="9"/>
      <c r="CI69" s="5" t="s">
        <v>3</v>
      </c>
      <c r="CJ69" s="5" t="s">
        <v>6</v>
      </c>
      <c r="CK69" s="5" t="s">
        <v>3</v>
      </c>
      <c r="CL69" s="5" t="s">
        <v>7</v>
      </c>
      <c r="CM69" s="5" t="s">
        <v>3</v>
      </c>
      <c r="CN69" s="10" t="s">
        <v>8</v>
      </c>
      <c r="CQ69" s="4"/>
      <c r="CR69" s="5" t="s">
        <v>3</v>
      </c>
      <c r="CS69" s="6" t="s">
        <v>4</v>
      </c>
      <c r="CT69" s="5" t="s">
        <v>3</v>
      </c>
      <c r="CU69" s="7" t="s">
        <v>5</v>
      </c>
      <c r="CV69" s="8"/>
      <c r="CW69" s="9"/>
      <c r="CX69" s="5" t="s">
        <v>3</v>
      </c>
      <c r="CY69" s="5" t="s">
        <v>6</v>
      </c>
      <c r="CZ69" s="5" t="s">
        <v>3</v>
      </c>
      <c r="DA69" s="5" t="s">
        <v>7</v>
      </c>
      <c r="DB69" s="5" t="s">
        <v>3</v>
      </c>
      <c r="DC69" s="10" t="s">
        <v>8</v>
      </c>
      <c r="DF69" s="4"/>
      <c r="DG69" s="5" t="s">
        <v>3</v>
      </c>
      <c r="DH69" s="6" t="s">
        <v>4</v>
      </c>
      <c r="DI69" s="5" t="s">
        <v>3</v>
      </c>
      <c r="DJ69" s="7" t="s">
        <v>5</v>
      </c>
      <c r="DK69" s="8"/>
      <c r="DL69" s="9"/>
      <c r="DM69" s="5" t="s">
        <v>3</v>
      </c>
      <c r="DN69" s="5" t="s">
        <v>6</v>
      </c>
      <c r="DO69" s="5" t="s">
        <v>3</v>
      </c>
      <c r="DP69" s="5" t="s">
        <v>7</v>
      </c>
      <c r="DQ69" s="5" t="s">
        <v>3</v>
      </c>
      <c r="DR69" s="10" t="s">
        <v>8</v>
      </c>
      <c r="DU69" s="4"/>
      <c r="DV69" s="5" t="s">
        <v>3</v>
      </c>
      <c r="DW69" s="6" t="s">
        <v>4</v>
      </c>
      <c r="DX69" s="5" t="s">
        <v>3</v>
      </c>
      <c r="DY69" s="7" t="s">
        <v>5</v>
      </c>
      <c r="DZ69" s="8"/>
      <c r="EA69" s="9"/>
      <c r="EB69" s="5" t="s">
        <v>3</v>
      </c>
      <c r="EC69" s="5" t="s">
        <v>6</v>
      </c>
      <c r="ED69" s="5" t="s">
        <v>3</v>
      </c>
      <c r="EE69" s="5" t="s">
        <v>7</v>
      </c>
      <c r="EF69" s="5" t="s">
        <v>3</v>
      </c>
      <c r="EG69" s="10" t="s">
        <v>8</v>
      </c>
      <c r="EJ69" s="4"/>
      <c r="EK69" s="5" t="s">
        <v>3</v>
      </c>
      <c r="EL69" s="6" t="s">
        <v>4</v>
      </c>
      <c r="EM69" s="5" t="s">
        <v>3</v>
      </c>
      <c r="EN69" s="7" t="s">
        <v>5</v>
      </c>
      <c r="EO69" s="8"/>
      <c r="EP69" s="9"/>
      <c r="EQ69" s="5" t="s">
        <v>3</v>
      </c>
      <c r="ER69" s="5" t="s">
        <v>6</v>
      </c>
      <c r="ES69" s="5" t="s">
        <v>3</v>
      </c>
      <c r="ET69" s="5" t="s">
        <v>7</v>
      </c>
      <c r="EU69" s="5" t="s">
        <v>3</v>
      </c>
      <c r="EV69" s="10" t="s">
        <v>8</v>
      </c>
      <c r="EY69" s="4"/>
      <c r="EZ69" s="5" t="s">
        <v>3</v>
      </c>
      <c r="FA69" s="6" t="s">
        <v>4</v>
      </c>
      <c r="FB69" s="5" t="s">
        <v>3</v>
      </c>
      <c r="FC69" s="7" t="s">
        <v>5</v>
      </c>
      <c r="FD69" s="8"/>
      <c r="FE69" s="9"/>
      <c r="FF69" s="5" t="s">
        <v>3</v>
      </c>
      <c r="FG69" s="5" t="s">
        <v>6</v>
      </c>
      <c r="FH69" s="5" t="s">
        <v>3</v>
      </c>
      <c r="FI69" s="5" t="s">
        <v>7</v>
      </c>
      <c r="FJ69" s="5" t="s">
        <v>3</v>
      </c>
      <c r="FK69" s="10" t="s">
        <v>8</v>
      </c>
      <c r="FN69" s="4"/>
      <c r="FO69" s="5" t="s">
        <v>3</v>
      </c>
      <c r="FP69" s="6" t="s">
        <v>4</v>
      </c>
      <c r="FQ69" s="5" t="s">
        <v>3</v>
      </c>
      <c r="FR69" s="7" t="s">
        <v>5</v>
      </c>
      <c r="FS69" s="8"/>
      <c r="FT69" s="9"/>
      <c r="FU69" s="5" t="s">
        <v>3</v>
      </c>
      <c r="FV69" s="5" t="s">
        <v>6</v>
      </c>
      <c r="FW69" s="5" t="s">
        <v>3</v>
      </c>
      <c r="FX69" s="5" t="s">
        <v>7</v>
      </c>
      <c r="FY69" s="5" t="s">
        <v>3</v>
      </c>
      <c r="FZ69" s="10" t="s">
        <v>8</v>
      </c>
      <c r="GC69" s="4"/>
      <c r="GD69" s="5" t="s">
        <v>3</v>
      </c>
      <c r="GE69" s="6" t="s">
        <v>4</v>
      </c>
      <c r="GF69" s="5" t="s">
        <v>3</v>
      </c>
      <c r="GG69" s="7" t="s">
        <v>5</v>
      </c>
      <c r="GH69" s="8"/>
      <c r="GI69" s="9"/>
      <c r="GJ69" s="5" t="s">
        <v>3</v>
      </c>
      <c r="GK69" s="5" t="s">
        <v>6</v>
      </c>
      <c r="GL69" s="5" t="s">
        <v>3</v>
      </c>
      <c r="GM69" s="5" t="s">
        <v>7</v>
      </c>
      <c r="GN69" s="5" t="s">
        <v>3</v>
      </c>
      <c r="GO69" s="10" t="s">
        <v>8</v>
      </c>
      <c r="GR69" s="4"/>
      <c r="GS69" s="5" t="s">
        <v>3</v>
      </c>
      <c r="GT69" s="6" t="s">
        <v>4</v>
      </c>
      <c r="GU69" s="5" t="s">
        <v>3</v>
      </c>
      <c r="GV69" s="7" t="s">
        <v>5</v>
      </c>
      <c r="GW69" s="8"/>
      <c r="GX69" s="9"/>
      <c r="GY69" s="5" t="s">
        <v>3</v>
      </c>
      <c r="GZ69" s="5" t="s">
        <v>6</v>
      </c>
      <c r="HA69" s="5" t="s">
        <v>3</v>
      </c>
      <c r="HB69" s="5" t="s">
        <v>7</v>
      </c>
      <c r="HC69" s="5" t="s">
        <v>3</v>
      </c>
      <c r="HD69" s="10" t="s">
        <v>8</v>
      </c>
      <c r="HH69" s="4"/>
      <c r="HI69" s="5" t="s">
        <v>3</v>
      </c>
      <c r="HJ69" s="6" t="s">
        <v>4</v>
      </c>
      <c r="HK69" s="5" t="s">
        <v>3</v>
      </c>
      <c r="HL69" s="7" t="s">
        <v>5</v>
      </c>
      <c r="HM69" s="8"/>
      <c r="HN69" s="9"/>
      <c r="HO69" s="5" t="s">
        <v>3</v>
      </c>
      <c r="HP69" s="5" t="s">
        <v>6</v>
      </c>
      <c r="HQ69" s="5" t="s">
        <v>3</v>
      </c>
      <c r="HR69" s="5" t="s">
        <v>7</v>
      </c>
      <c r="HS69" s="5" t="s">
        <v>3</v>
      </c>
      <c r="HT69" s="10" t="s">
        <v>8</v>
      </c>
      <c r="HW69" s="4"/>
      <c r="HX69" s="5" t="s">
        <v>3</v>
      </c>
      <c r="HY69" s="6" t="s">
        <v>4</v>
      </c>
      <c r="HZ69" s="5" t="s">
        <v>3</v>
      </c>
      <c r="IA69" s="7" t="s">
        <v>5</v>
      </c>
      <c r="IB69" s="8"/>
      <c r="IC69" s="9"/>
      <c r="ID69" s="5" t="s">
        <v>3</v>
      </c>
      <c r="IE69" s="5" t="s">
        <v>6</v>
      </c>
      <c r="IF69" s="5" t="s">
        <v>3</v>
      </c>
      <c r="IG69" s="5" t="s">
        <v>7</v>
      </c>
      <c r="IH69" s="5" t="s">
        <v>3</v>
      </c>
      <c r="II69" s="10" t="s">
        <v>8</v>
      </c>
      <c r="IM69" s="4"/>
      <c r="IN69" s="5" t="s">
        <v>3</v>
      </c>
      <c r="IO69" s="6" t="s">
        <v>4</v>
      </c>
      <c r="IP69" s="5" t="s">
        <v>3</v>
      </c>
      <c r="IQ69" s="7" t="s">
        <v>5</v>
      </c>
      <c r="IR69" s="8"/>
      <c r="IS69" s="9"/>
      <c r="IT69" s="5" t="s">
        <v>3</v>
      </c>
      <c r="IU69" s="5" t="s">
        <v>6</v>
      </c>
      <c r="IV69" s="5" t="s">
        <v>3</v>
      </c>
      <c r="IW69" s="5" t="s">
        <v>7</v>
      </c>
      <c r="IX69" s="5" t="s">
        <v>3</v>
      </c>
      <c r="IY69" s="10" t="s">
        <v>8</v>
      </c>
      <c r="JC69" s="4"/>
      <c r="JD69" s="5" t="s">
        <v>3</v>
      </c>
      <c r="JE69" s="6" t="s">
        <v>4</v>
      </c>
      <c r="JF69" s="5" t="s">
        <v>3</v>
      </c>
      <c r="JG69" s="7" t="s">
        <v>5</v>
      </c>
      <c r="JH69" s="8"/>
      <c r="JI69" s="9"/>
      <c r="JJ69" s="5" t="s">
        <v>3</v>
      </c>
      <c r="JK69" s="5" t="s">
        <v>6</v>
      </c>
      <c r="JL69" s="5" t="s">
        <v>3</v>
      </c>
      <c r="JM69" s="5" t="s">
        <v>7</v>
      </c>
      <c r="JN69" s="5" t="s">
        <v>3</v>
      </c>
      <c r="JO69" s="10" t="s">
        <v>8</v>
      </c>
      <c r="JS69" s="4"/>
      <c r="JT69" s="5" t="s">
        <v>3</v>
      </c>
      <c r="JU69" s="6" t="s">
        <v>4</v>
      </c>
      <c r="JV69" s="5" t="s">
        <v>3</v>
      </c>
      <c r="JW69" s="7" t="s">
        <v>5</v>
      </c>
      <c r="JX69" s="8"/>
      <c r="JY69" s="9"/>
      <c r="JZ69" s="5" t="s">
        <v>3</v>
      </c>
      <c r="KA69" s="5" t="s">
        <v>6</v>
      </c>
      <c r="KB69" s="5" t="s">
        <v>3</v>
      </c>
      <c r="KC69" s="5" t="s">
        <v>7</v>
      </c>
      <c r="KD69" s="5" t="s">
        <v>3</v>
      </c>
      <c r="KE69" s="10" t="s">
        <v>8</v>
      </c>
      <c r="KH69" s="4"/>
      <c r="KI69" s="5" t="s">
        <v>3</v>
      </c>
      <c r="KJ69" s="6" t="s">
        <v>4</v>
      </c>
      <c r="KK69" s="5" t="s">
        <v>3</v>
      </c>
      <c r="KL69" s="7" t="s">
        <v>5</v>
      </c>
      <c r="KM69" s="8"/>
      <c r="KN69" s="9"/>
      <c r="KO69" s="5" t="s">
        <v>3</v>
      </c>
      <c r="KP69" s="5" t="s">
        <v>6</v>
      </c>
      <c r="KQ69" s="5" t="s">
        <v>3</v>
      </c>
      <c r="KR69" s="5" t="s">
        <v>7</v>
      </c>
      <c r="KS69" s="5" t="s">
        <v>3</v>
      </c>
      <c r="KT69" s="10" t="s">
        <v>8</v>
      </c>
      <c r="KW69" s="4"/>
      <c r="KX69" s="5" t="s">
        <v>3</v>
      </c>
      <c r="KY69" s="6" t="s">
        <v>4</v>
      </c>
      <c r="KZ69" s="5" t="s">
        <v>3</v>
      </c>
      <c r="LA69" s="7" t="s">
        <v>5</v>
      </c>
      <c r="LB69" s="8"/>
      <c r="LC69" s="9"/>
      <c r="LD69" s="5" t="s">
        <v>3</v>
      </c>
      <c r="LE69" s="5" t="s">
        <v>6</v>
      </c>
      <c r="LF69" s="5" t="s">
        <v>3</v>
      </c>
      <c r="LG69" s="5" t="s">
        <v>7</v>
      </c>
      <c r="LH69" s="5" t="s">
        <v>3</v>
      </c>
      <c r="LI69" s="10" t="s">
        <v>8</v>
      </c>
      <c r="LM69" s="4"/>
      <c r="LN69" s="5" t="s">
        <v>3</v>
      </c>
      <c r="LO69" s="6" t="s">
        <v>4</v>
      </c>
      <c r="LP69" s="5" t="s">
        <v>3</v>
      </c>
      <c r="LQ69" s="7" t="s">
        <v>5</v>
      </c>
      <c r="LR69" s="8"/>
      <c r="LS69" s="9"/>
      <c r="LT69" s="5" t="s">
        <v>3</v>
      </c>
      <c r="LU69" s="5" t="s">
        <v>6</v>
      </c>
      <c r="LV69" s="5" t="s">
        <v>3</v>
      </c>
      <c r="LW69" s="5" t="s">
        <v>7</v>
      </c>
      <c r="LX69" s="5" t="s">
        <v>3</v>
      </c>
      <c r="LY69" s="10" t="s">
        <v>8</v>
      </c>
      <c r="MB69" s="4"/>
      <c r="MC69" s="5" t="s">
        <v>3</v>
      </c>
      <c r="MD69" s="6" t="s">
        <v>4</v>
      </c>
      <c r="ME69" s="5" t="s">
        <v>3</v>
      </c>
      <c r="MF69" s="7" t="s">
        <v>5</v>
      </c>
      <c r="MG69" s="8"/>
      <c r="MH69" s="9"/>
      <c r="MI69" s="5" t="s">
        <v>3</v>
      </c>
      <c r="MJ69" s="5" t="s">
        <v>6</v>
      </c>
      <c r="MK69" s="5" t="s">
        <v>3</v>
      </c>
      <c r="ML69" s="5" t="s">
        <v>7</v>
      </c>
      <c r="MM69" s="5" t="s">
        <v>3</v>
      </c>
      <c r="MN69" s="10" t="s">
        <v>8</v>
      </c>
      <c r="MR69" s="4"/>
      <c r="MS69" s="5" t="s">
        <v>3</v>
      </c>
      <c r="MT69" s="6" t="s">
        <v>4</v>
      </c>
      <c r="MU69" s="5" t="s">
        <v>3</v>
      </c>
      <c r="MV69" s="7" t="s">
        <v>5</v>
      </c>
      <c r="MW69" s="8"/>
      <c r="MX69" s="9"/>
      <c r="MY69" s="5" t="s">
        <v>3</v>
      </c>
      <c r="MZ69" s="5" t="s">
        <v>6</v>
      </c>
      <c r="NA69" s="5" t="s">
        <v>3</v>
      </c>
      <c r="NB69" s="5" t="s">
        <v>7</v>
      </c>
      <c r="NC69" s="5" t="s">
        <v>3</v>
      </c>
      <c r="ND69" s="10" t="s">
        <v>8</v>
      </c>
      <c r="NH69" s="4"/>
      <c r="NI69" s="5" t="s">
        <v>3</v>
      </c>
      <c r="NJ69" s="6" t="s">
        <v>4</v>
      </c>
      <c r="NK69" s="5" t="s">
        <v>3</v>
      </c>
      <c r="NL69" s="7" t="s">
        <v>5</v>
      </c>
      <c r="NM69" s="8"/>
      <c r="NN69" s="9"/>
      <c r="NO69" s="5" t="s">
        <v>3</v>
      </c>
      <c r="NP69" s="5" t="s">
        <v>6</v>
      </c>
      <c r="NQ69" s="5" t="s">
        <v>3</v>
      </c>
      <c r="NR69" s="5" t="s">
        <v>7</v>
      </c>
      <c r="NS69" s="5" t="s">
        <v>3</v>
      </c>
      <c r="NT69" s="10" t="s">
        <v>8</v>
      </c>
      <c r="NX69" s="4"/>
      <c r="NY69" s="5" t="s">
        <v>3</v>
      </c>
      <c r="NZ69" s="6" t="s">
        <v>4</v>
      </c>
      <c r="OA69" s="5" t="s">
        <v>3</v>
      </c>
      <c r="OB69" s="7" t="s">
        <v>5</v>
      </c>
      <c r="OC69" s="8"/>
      <c r="OD69" s="9"/>
      <c r="OE69" s="5" t="s">
        <v>3</v>
      </c>
      <c r="OF69" s="5" t="s">
        <v>6</v>
      </c>
      <c r="OG69" s="5" t="s">
        <v>3</v>
      </c>
      <c r="OH69" s="5" t="s">
        <v>7</v>
      </c>
      <c r="OI69" s="5" t="s">
        <v>3</v>
      </c>
      <c r="OJ69" s="10" t="s">
        <v>8</v>
      </c>
      <c r="OM69" s="4"/>
      <c r="ON69" s="5" t="s">
        <v>3</v>
      </c>
      <c r="OO69" s="6" t="s">
        <v>4</v>
      </c>
      <c r="OP69" s="5" t="s">
        <v>3</v>
      </c>
      <c r="OQ69" s="7" t="s">
        <v>5</v>
      </c>
      <c r="OR69" s="8"/>
      <c r="OS69" s="9"/>
      <c r="OT69" s="5" t="s">
        <v>3</v>
      </c>
      <c r="OU69" s="5" t="s">
        <v>6</v>
      </c>
      <c r="OV69" s="5" t="s">
        <v>3</v>
      </c>
      <c r="OW69" s="5" t="s">
        <v>7</v>
      </c>
      <c r="OX69" s="5" t="s">
        <v>3</v>
      </c>
      <c r="OY69" s="10" t="s">
        <v>8</v>
      </c>
      <c r="PB69" s="4"/>
      <c r="PC69" s="5" t="s">
        <v>3</v>
      </c>
      <c r="PD69" s="6" t="s">
        <v>4</v>
      </c>
      <c r="PE69" s="5" t="s">
        <v>3</v>
      </c>
      <c r="PF69" s="7" t="s">
        <v>5</v>
      </c>
      <c r="PG69" s="8"/>
      <c r="PH69" s="9"/>
      <c r="PI69" s="5" t="s">
        <v>3</v>
      </c>
      <c r="PJ69" s="5" t="s">
        <v>6</v>
      </c>
      <c r="PK69" s="5" t="s">
        <v>3</v>
      </c>
      <c r="PL69" s="5" t="s">
        <v>7</v>
      </c>
      <c r="PM69" s="5" t="s">
        <v>3</v>
      </c>
      <c r="PN69" s="10" t="s">
        <v>8</v>
      </c>
      <c r="PR69" s="4"/>
      <c r="PS69" s="5" t="s">
        <v>3</v>
      </c>
      <c r="PT69" s="6" t="s">
        <v>4</v>
      </c>
      <c r="PU69" s="5" t="s">
        <v>3</v>
      </c>
      <c r="PV69" s="7" t="s">
        <v>5</v>
      </c>
      <c r="PW69" s="8"/>
      <c r="PX69" s="9"/>
      <c r="PY69" s="5" t="s">
        <v>3</v>
      </c>
      <c r="PZ69" s="5" t="s">
        <v>6</v>
      </c>
      <c r="QA69" s="5" t="s">
        <v>3</v>
      </c>
      <c r="QB69" s="5" t="s">
        <v>7</v>
      </c>
      <c r="QC69" s="5" t="s">
        <v>3</v>
      </c>
      <c r="QD69" s="10" t="s">
        <v>8</v>
      </c>
    </row>
    <row r="70" spans="15:446" x14ac:dyDescent="0.25">
      <c r="O70" s="11" t="s">
        <v>9</v>
      </c>
      <c r="P70" s="12"/>
      <c r="Q70" s="12">
        <f>P70/10</f>
        <v>0</v>
      </c>
      <c r="R70" s="12"/>
      <c r="S70" s="12">
        <f>R70/20</f>
        <v>0</v>
      </c>
      <c r="T70" s="12"/>
      <c r="U70" s="13"/>
      <c r="V70" s="12"/>
      <c r="W70" s="12">
        <f>V70/6</f>
        <v>0</v>
      </c>
      <c r="X70" s="12"/>
      <c r="Y70" s="12">
        <f>X70/5</f>
        <v>0</v>
      </c>
      <c r="Z70" s="12"/>
      <c r="AA70" s="14">
        <f>Z70/13</f>
        <v>0</v>
      </c>
      <c r="AF70" s="11" t="s">
        <v>9</v>
      </c>
      <c r="AG70" s="12"/>
      <c r="AH70" s="12">
        <f>AG70/10</f>
        <v>0</v>
      </c>
      <c r="AI70" s="12"/>
      <c r="AJ70" s="12">
        <f>AI70/20</f>
        <v>0</v>
      </c>
      <c r="AK70" s="12"/>
      <c r="AL70" s="13"/>
      <c r="AM70" s="12"/>
      <c r="AN70" s="12">
        <f>AM70/6</f>
        <v>0</v>
      </c>
      <c r="AO70" s="12"/>
      <c r="AP70" s="12">
        <f>AO70/5</f>
        <v>0</v>
      </c>
      <c r="AQ70" s="12"/>
      <c r="AR70" s="14">
        <f>AQ70/13</f>
        <v>0</v>
      </c>
      <c r="AV70" s="11" t="s">
        <v>9</v>
      </c>
      <c r="AW70" s="12"/>
      <c r="AX70" s="12">
        <f>AW70/10</f>
        <v>0</v>
      </c>
      <c r="AY70" s="12">
        <v>2.653</v>
      </c>
      <c r="AZ70" s="12">
        <f>AY70/20</f>
        <v>0.13264999999999999</v>
      </c>
      <c r="BA70" s="12"/>
      <c r="BB70" s="13"/>
      <c r="BC70" s="12"/>
      <c r="BD70" s="12">
        <f>BC70/6</f>
        <v>0</v>
      </c>
      <c r="BE70" s="12">
        <v>0.35499999999999998</v>
      </c>
      <c r="BF70" s="12">
        <f>BE70/5</f>
        <v>7.0999999999999994E-2</v>
      </c>
      <c r="BG70" s="12">
        <v>0.35499999999999998</v>
      </c>
      <c r="BH70" s="14">
        <f>BG70/13</f>
        <v>2.7307692307692307E-2</v>
      </c>
      <c r="BL70" s="11" t="s">
        <v>9</v>
      </c>
      <c r="BM70" s="12"/>
      <c r="BN70" s="12">
        <f>BM70/10</f>
        <v>0</v>
      </c>
      <c r="BO70" s="12">
        <v>0.11799999999999999</v>
      </c>
      <c r="BP70" s="12">
        <f>BO70/20</f>
        <v>5.8999999999999999E-3</v>
      </c>
      <c r="BQ70" s="12"/>
      <c r="BR70" s="13"/>
      <c r="BS70" s="12"/>
      <c r="BT70" s="12">
        <f>BS70/6</f>
        <v>0</v>
      </c>
      <c r="BU70" s="12"/>
      <c r="BV70" s="12">
        <f>BU70/5</f>
        <v>0</v>
      </c>
      <c r="BW70" s="12"/>
      <c r="BX70" s="14">
        <f>BW70/13</f>
        <v>0</v>
      </c>
      <c r="CB70" s="11" t="s">
        <v>9</v>
      </c>
      <c r="CC70" s="12"/>
      <c r="CD70" s="12">
        <f>CC70/10</f>
        <v>0</v>
      </c>
      <c r="CE70" s="12"/>
      <c r="CF70" s="12">
        <f>CE70/20</f>
        <v>0</v>
      </c>
      <c r="CG70" s="12"/>
      <c r="CH70" s="13"/>
      <c r="CI70" s="12"/>
      <c r="CJ70" s="12">
        <f>CI70/6</f>
        <v>0</v>
      </c>
      <c r="CK70" s="12"/>
      <c r="CL70" s="12">
        <f>CK70/5</f>
        <v>0</v>
      </c>
      <c r="CM70" s="12"/>
      <c r="CN70" s="14">
        <f>CM70/13</f>
        <v>0</v>
      </c>
      <c r="CQ70" s="11" t="s">
        <v>9</v>
      </c>
      <c r="CR70" s="12"/>
      <c r="CS70" s="12">
        <f>CR70/10</f>
        <v>0</v>
      </c>
      <c r="CT70" s="12"/>
      <c r="CU70" s="12">
        <f>CT70/20</f>
        <v>0</v>
      </c>
      <c r="CV70" s="12"/>
      <c r="CW70" s="13"/>
      <c r="CX70" s="12"/>
      <c r="CY70" s="12">
        <f>CX70/6</f>
        <v>0</v>
      </c>
      <c r="CZ70" s="12"/>
      <c r="DA70" s="12">
        <f>CZ70/5</f>
        <v>0</v>
      </c>
      <c r="DB70" s="12"/>
      <c r="DC70" s="14">
        <f>DB70/13</f>
        <v>0</v>
      </c>
      <c r="DF70" s="11" t="s">
        <v>9</v>
      </c>
      <c r="DG70" s="12">
        <f>CR70+CC70+BM70+AW70+AG70</f>
        <v>0</v>
      </c>
      <c r="DH70" s="12">
        <f>DG70/10</f>
        <v>0</v>
      </c>
      <c r="DI70" s="12">
        <f>CT70+CE70+BO70+AY70+AI70</f>
        <v>2.7709999999999999</v>
      </c>
      <c r="DJ70" s="12">
        <f>DI70/20</f>
        <v>0.13855000000000001</v>
      </c>
      <c r="DK70" s="12"/>
      <c r="DL70" s="13"/>
      <c r="DM70" s="12">
        <f>CX70+CI70+BS70+BC70+AM70</f>
        <v>0</v>
      </c>
      <c r="DN70" s="12">
        <f>DM70/6</f>
        <v>0</v>
      </c>
      <c r="DO70" s="12">
        <f>CZ70+CK70+BU70+BE70+AO70</f>
        <v>0.35499999999999998</v>
      </c>
      <c r="DP70" s="12">
        <f>DO70/5</f>
        <v>7.0999999999999994E-2</v>
      </c>
      <c r="DQ70" s="12">
        <f>DB70+CM70+BW70+BG70+AQ70</f>
        <v>0.35499999999999998</v>
      </c>
      <c r="DR70" s="14">
        <f>DQ70/13</f>
        <v>2.7307692307692307E-2</v>
      </c>
      <c r="DU70" s="11" t="s">
        <v>9</v>
      </c>
      <c r="DV70" s="12"/>
      <c r="DW70" s="12">
        <f>DV70/10</f>
        <v>0</v>
      </c>
      <c r="DX70" s="12">
        <v>18.513000000000002</v>
      </c>
      <c r="DY70" s="12">
        <f>DX70/20</f>
        <v>0.92565000000000008</v>
      </c>
      <c r="DZ70" s="12"/>
      <c r="EA70" s="13"/>
      <c r="EB70" s="12"/>
      <c r="EC70" s="12">
        <f>EB70/6</f>
        <v>0</v>
      </c>
      <c r="ED70" s="12"/>
      <c r="EE70" s="12">
        <f>ED70/5</f>
        <v>0</v>
      </c>
      <c r="EF70" s="12"/>
      <c r="EG70" s="14">
        <f>EF70/13</f>
        <v>0</v>
      </c>
      <c r="EJ70" s="11" t="s">
        <v>9</v>
      </c>
      <c r="EK70" s="12"/>
      <c r="EL70" s="12">
        <f>EK70/10</f>
        <v>0</v>
      </c>
      <c r="EM70" s="12"/>
      <c r="EN70" s="12">
        <f>EM70/20</f>
        <v>0</v>
      </c>
      <c r="EO70" s="12"/>
      <c r="EP70" s="13"/>
      <c r="EQ70" s="12"/>
      <c r="ER70" s="12">
        <f>EQ70/6</f>
        <v>0</v>
      </c>
      <c r="ES70" s="12"/>
      <c r="ET70" s="12">
        <f>ES70/5</f>
        <v>0</v>
      </c>
      <c r="EU70" s="12">
        <v>1.0229999999999999</v>
      </c>
      <c r="EV70" s="14">
        <f>EU70/13</f>
        <v>7.8692307692307686E-2</v>
      </c>
      <c r="EY70" s="11" t="s">
        <v>9</v>
      </c>
      <c r="EZ70" s="12"/>
      <c r="FA70" s="12">
        <f>EZ70/10</f>
        <v>0</v>
      </c>
      <c r="FB70" s="12"/>
      <c r="FC70" s="12">
        <f>FB70/20</f>
        <v>0</v>
      </c>
      <c r="FD70" s="12"/>
      <c r="FE70" s="13"/>
      <c r="FF70" s="12"/>
      <c r="FG70" s="12">
        <f>FF70/6</f>
        <v>0</v>
      </c>
      <c r="FH70" s="12"/>
      <c r="FI70" s="12">
        <f>FH70/5</f>
        <v>0</v>
      </c>
      <c r="FJ70" s="12">
        <v>9.2565000000000008</v>
      </c>
      <c r="FK70" s="14">
        <f>FJ70/13</f>
        <v>0.71203846153846162</v>
      </c>
      <c r="FN70" s="11" t="s">
        <v>9</v>
      </c>
      <c r="FO70" s="12"/>
      <c r="FP70" s="12">
        <f>FO70/10</f>
        <v>0</v>
      </c>
      <c r="FQ70" s="12"/>
      <c r="FR70" s="12">
        <f>FQ70/20</f>
        <v>0</v>
      </c>
      <c r="FS70" s="12"/>
      <c r="FT70" s="13"/>
      <c r="FU70" s="12"/>
      <c r="FV70" s="12">
        <f>FU70/6</f>
        <v>0</v>
      </c>
      <c r="FW70" s="12"/>
      <c r="FX70" s="12">
        <f>FW70/5</f>
        <v>0</v>
      </c>
      <c r="FY70" s="12"/>
      <c r="FZ70" s="14">
        <f>FY70/13</f>
        <v>0</v>
      </c>
      <c r="GC70" s="11" t="s">
        <v>9</v>
      </c>
      <c r="GD70" s="12"/>
      <c r="GE70" s="12">
        <f>GD70/10</f>
        <v>0</v>
      </c>
      <c r="GF70" s="12"/>
      <c r="GG70" s="12">
        <f>GF70/20</f>
        <v>0</v>
      </c>
      <c r="GH70" s="12"/>
      <c r="GI70" s="13"/>
      <c r="GJ70" s="12"/>
      <c r="GK70" s="12">
        <f>GJ70/6</f>
        <v>0</v>
      </c>
      <c r="GL70" s="12"/>
      <c r="GM70" s="12">
        <f>GL70/5</f>
        <v>0</v>
      </c>
      <c r="GN70" s="12"/>
      <c r="GO70" s="14">
        <f>GN70/13</f>
        <v>0</v>
      </c>
      <c r="GR70" s="11" t="s">
        <v>9</v>
      </c>
      <c r="GS70" s="12">
        <f>GD70+FO70+EZ70+EK70+DV70</f>
        <v>0</v>
      </c>
      <c r="GT70" s="12">
        <f>GS70/10</f>
        <v>0</v>
      </c>
      <c r="GU70" s="12">
        <f>GF70+FQ70+FB70+EM70+DX70</f>
        <v>18.513000000000002</v>
      </c>
      <c r="GV70" s="12">
        <f>GU70/20</f>
        <v>0.92565000000000008</v>
      </c>
      <c r="GW70" s="12"/>
      <c r="GX70" s="13"/>
      <c r="GY70" s="12">
        <f>GJ70+FU70+FF70+EQ70+EB70</f>
        <v>0</v>
      </c>
      <c r="GZ70" s="12">
        <f>GY70/6</f>
        <v>0</v>
      </c>
      <c r="HA70" s="12">
        <f>GL70+FW70+FH70+ES70+ED70</f>
        <v>0</v>
      </c>
      <c r="HB70" s="12">
        <f>HA70/5</f>
        <v>0</v>
      </c>
      <c r="HC70" s="12">
        <f>GN70+FY70+FJ70+EU70+EF70</f>
        <v>10.279500000000001</v>
      </c>
      <c r="HD70" s="14">
        <f>HC70/13</f>
        <v>0.79073076923076924</v>
      </c>
      <c r="HH70" s="11" t="s">
        <v>9</v>
      </c>
      <c r="HI70" s="12">
        <f>GS70+DG70+P70</f>
        <v>0</v>
      </c>
      <c r="HJ70" s="12">
        <f>HI70/10</f>
        <v>0</v>
      </c>
      <c r="HK70" s="12">
        <f>GU70+DI70+R70</f>
        <v>21.284000000000002</v>
      </c>
      <c r="HL70" s="12">
        <f>HK70/20</f>
        <v>1.0642</v>
      </c>
      <c r="HM70" s="12"/>
      <c r="HN70" s="13"/>
      <c r="HO70" s="12">
        <f>GY70+DM70+V70</f>
        <v>0</v>
      </c>
      <c r="HP70" s="12">
        <f>HO70/6</f>
        <v>0</v>
      </c>
      <c r="HQ70" s="12">
        <f>HA70+DO70+X70</f>
        <v>0.35499999999999998</v>
      </c>
      <c r="HR70" s="12">
        <f>HQ70/5</f>
        <v>7.0999999999999994E-2</v>
      </c>
      <c r="HS70" s="12">
        <f>HC70+DQ70+Z70</f>
        <v>10.634500000000001</v>
      </c>
      <c r="HT70" s="14">
        <f>HS70/13</f>
        <v>0.8180384615384616</v>
      </c>
      <c r="HW70" s="11" t="s">
        <v>9</v>
      </c>
      <c r="HX70" s="12"/>
      <c r="HY70" s="12">
        <f>HX70/10</f>
        <v>0</v>
      </c>
      <c r="HZ70" s="12"/>
      <c r="IA70" s="12">
        <f>HZ70/20</f>
        <v>0</v>
      </c>
      <c r="IB70" s="12"/>
      <c r="IC70" s="13"/>
      <c r="ID70" s="12"/>
      <c r="IE70" s="12">
        <f>ID70/6</f>
        <v>0</v>
      </c>
      <c r="IF70" s="12"/>
      <c r="IG70" s="12">
        <f>IF70/5</f>
        <v>0</v>
      </c>
      <c r="IH70" s="12"/>
      <c r="II70" s="14">
        <f>IH70/13</f>
        <v>0</v>
      </c>
      <c r="IM70" s="11" t="s">
        <v>9</v>
      </c>
      <c r="IN70" s="12"/>
      <c r="IO70" s="12">
        <f>IN70/10</f>
        <v>0</v>
      </c>
      <c r="IP70" s="12"/>
      <c r="IQ70" s="12">
        <f>IP70/20</f>
        <v>0</v>
      </c>
      <c r="IR70" s="12"/>
      <c r="IS70" s="13"/>
      <c r="IT70" s="12"/>
      <c r="IU70" s="12">
        <f>IT70/6</f>
        <v>0</v>
      </c>
      <c r="IV70" s="12">
        <v>25.297000000000001</v>
      </c>
      <c r="IW70" s="12">
        <f>IV70/5</f>
        <v>5.0594000000000001</v>
      </c>
      <c r="IX70" s="12">
        <v>25.297999999999998</v>
      </c>
      <c r="IY70" s="14">
        <f>IX70/13</f>
        <v>1.946</v>
      </c>
      <c r="JC70" s="11" t="s">
        <v>9</v>
      </c>
      <c r="JD70" s="12"/>
      <c r="JE70" s="12">
        <f>JD70/10</f>
        <v>0</v>
      </c>
      <c r="JF70" s="12"/>
      <c r="JG70" s="12">
        <f>JF70/20</f>
        <v>0</v>
      </c>
      <c r="JH70" s="12"/>
      <c r="JI70" s="13"/>
      <c r="JJ70" s="12"/>
      <c r="JK70" s="12">
        <f>JJ70/6</f>
        <v>0</v>
      </c>
      <c r="JL70" s="12"/>
      <c r="JM70" s="12">
        <f>JL70/5</f>
        <v>0</v>
      </c>
      <c r="JN70" s="12"/>
      <c r="JO70" s="14">
        <f>JN70/13</f>
        <v>0</v>
      </c>
      <c r="JS70" s="11" t="s">
        <v>9</v>
      </c>
      <c r="JT70" s="12"/>
      <c r="JU70" s="12">
        <f>JT70/10</f>
        <v>0</v>
      </c>
      <c r="JV70" s="12"/>
      <c r="JW70" s="12">
        <f>JV70/20</f>
        <v>0</v>
      </c>
      <c r="JX70" s="12"/>
      <c r="JY70" s="13"/>
      <c r="JZ70" s="12"/>
      <c r="KA70" s="12">
        <f>JZ70/6</f>
        <v>0</v>
      </c>
      <c r="KB70" s="12"/>
      <c r="KC70" s="12">
        <f>KB70/5</f>
        <v>0</v>
      </c>
      <c r="KD70" s="12"/>
      <c r="KE70" s="14">
        <f>KD70/13</f>
        <v>0</v>
      </c>
      <c r="KH70" s="11" t="s">
        <v>9</v>
      </c>
      <c r="KI70" s="12"/>
      <c r="KJ70" s="12">
        <f>KI70/10</f>
        <v>0</v>
      </c>
      <c r="KK70" s="12"/>
      <c r="KL70" s="12">
        <f>KK70/20</f>
        <v>0</v>
      </c>
      <c r="KM70" s="12"/>
      <c r="KN70" s="13"/>
      <c r="KO70" s="12"/>
      <c r="KP70" s="12">
        <f>KO70/6</f>
        <v>0</v>
      </c>
      <c r="KQ70" s="12"/>
      <c r="KR70" s="12">
        <f>KQ70/5</f>
        <v>0</v>
      </c>
      <c r="KS70" s="12"/>
      <c r="KT70" s="14">
        <f>KS70/13</f>
        <v>0</v>
      </c>
      <c r="KW70" s="11" t="s">
        <v>9</v>
      </c>
      <c r="KX70" s="12">
        <f>KI70+JT70+JD70+IN70+HX70</f>
        <v>0</v>
      </c>
      <c r="KY70" s="12">
        <f>KX70/10</f>
        <v>0</v>
      </c>
      <c r="KZ70" s="12">
        <f>KK70+JV70+JF70+IP70+HZ70</f>
        <v>0</v>
      </c>
      <c r="LA70" s="12">
        <f>KZ70/20</f>
        <v>0</v>
      </c>
      <c r="LB70" s="12"/>
      <c r="LC70" s="13"/>
      <c r="LD70" s="12">
        <f>KO70+JZ70+JJ70+IT70+ID70</f>
        <v>0</v>
      </c>
      <c r="LE70" s="12">
        <f>LD70/6</f>
        <v>0</v>
      </c>
      <c r="LF70" s="12">
        <f>KQ70+KB70+JL70+IV70+IF70</f>
        <v>25.297000000000001</v>
      </c>
      <c r="LG70" s="12">
        <f>LF70/5</f>
        <v>5.0594000000000001</v>
      </c>
      <c r="LH70" s="12">
        <f>KS70+KD70+JN70+IX70+IH70</f>
        <v>25.297999999999998</v>
      </c>
      <c r="LI70" s="14">
        <f>LH70/13</f>
        <v>1.946</v>
      </c>
      <c r="LM70" s="11" t="s">
        <v>9</v>
      </c>
      <c r="LN70" s="12">
        <f>KX70+HI70</f>
        <v>0</v>
      </c>
      <c r="LO70" s="12">
        <f>LN70/10</f>
        <v>0</v>
      </c>
      <c r="LP70" s="12">
        <f>KZ70+HK70</f>
        <v>21.284000000000002</v>
      </c>
      <c r="LQ70" s="12">
        <f>LP70/20</f>
        <v>1.0642</v>
      </c>
      <c r="LR70" s="12"/>
      <c r="LS70" s="13"/>
      <c r="LT70" s="12">
        <f>LD70+HO70</f>
        <v>0</v>
      </c>
      <c r="LU70" s="12">
        <f>LT70/6</f>
        <v>0</v>
      </c>
      <c r="LV70" s="12">
        <f>LF70+HQ70</f>
        <v>25.652000000000001</v>
      </c>
      <c r="LW70" s="12">
        <f>LV70/5</f>
        <v>5.1303999999999998</v>
      </c>
      <c r="LX70" s="12">
        <f>LH70+HS70</f>
        <v>35.932499999999997</v>
      </c>
      <c r="LY70" s="14">
        <f>LX70/13</f>
        <v>2.7640384615384614</v>
      </c>
      <c r="MB70" s="11" t="s">
        <v>9</v>
      </c>
      <c r="MC70" s="12"/>
      <c r="MD70" s="12">
        <f>MC70/10</f>
        <v>0</v>
      </c>
      <c r="ME70" s="12">
        <v>20.448</v>
      </c>
      <c r="MF70" s="12">
        <f>ME70/20</f>
        <v>1.0224</v>
      </c>
      <c r="MG70" s="12"/>
      <c r="MH70" s="13"/>
      <c r="MI70" s="12">
        <v>13.997999999999999</v>
      </c>
      <c r="MJ70" s="12">
        <f>MI70/6</f>
        <v>2.3329999999999997</v>
      </c>
      <c r="MK70" s="12"/>
      <c r="ML70" s="12">
        <f>MK70/5</f>
        <v>0</v>
      </c>
      <c r="MM70" s="12"/>
      <c r="MN70" s="14">
        <f>MM70/13</f>
        <v>0</v>
      </c>
      <c r="MR70" s="11" t="s">
        <v>9</v>
      </c>
      <c r="MS70" s="12"/>
      <c r="MT70" s="12">
        <f>MS70/10</f>
        <v>0</v>
      </c>
      <c r="MU70" s="12">
        <v>10.680999999999999</v>
      </c>
      <c r="MV70" s="12">
        <f>MU70/20</f>
        <v>0.53404999999999991</v>
      </c>
      <c r="MW70" s="12"/>
      <c r="MX70" s="13"/>
      <c r="MY70" s="12">
        <v>13.756</v>
      </c>
      <c r="MZ70" s="12">
        <f>MY70/6</f>
        <v>2.2926666666666669</v>
      </c>
      <c r="NA70" s="12">
        <v>20.488</v>
      </c>
      <c r="NB70" s="12">
        <f>NA70/5</f>
        <v>4.0975999999999999</v>
      </c>
      <c r="NC70" s="12">
        <v>20.448</v>
      </c>
      <c r="ND70" s="14">
        <f>NC70/13</f>
        <v>1.5729230769230769</v>
      </c>
      <c r="NH70" s="11" t="s">
        <v>9</v>
      </c>
      <c r="NI70" s="12"/>
      <c r="NJ70" s="12">
        <f>NI70/10</f>
        <v>0</v>
      </c>
      <c r="NK70" s="12"/>
      <c r="NL70" s="12">
        <f>NK70/20</f>
        <v>0</v>
      </c>
      <c r="NM70" s="12"/>
      <c r="NN70" s="13"/>
      <c r="NO70" s="12"/>
      <c r="NP70" s="12">
        <f>NO70/6</f>
        <v>0</v>
      </c>
      <c r="NQ70" s="12">
        <v>10.680999999999999</v>
      </c>
      <c r="NR70" s="12">
        <f>NQ70/5</f>
        <v>2.1361999999999997</v>
      </c>
      <c r="NS70" s="12">
        <v>10.680999999999999</v>
      </c>
      <c r="NT70" s="14">
        <f>NS70/13</f>
        <v>0.82161538461538453</v>
      </c>
      <c r="NX70" s="11" t="s">
        <v>9</v>
      </c>
      <c r="NY70" s="12"/>
      <c r="NZ70" s="12">
        <f>NY70/10</f>
        <v>0</v>
      </c>
      <c r="OA70" s="12"/>
      <c r="OB70" s="12">
        <f>OA70/20</f>
        <v>0</v>
      </c>
      <c r="OC70" s="12"/>
      <c r="OD70" s="13"/>
      <c r="OE70" s="12"/>
      <c r="OF70" s="12">
        <f>OE70/6</f>
        <v>0</v>
      </c>
      <c r="OG70" s="12"/>
      <c r="OH70" s="12">
        <f>OG70/5</f>
        <v>0</v>
      </c>
      <c r="OI70" s="12"/>
      <c r="OJ70" s="14">
        <f>OI70/13</f>
        <v>0</v>
      </c>
      <c r="OM70" s="11" t="s">
        <v>9</v>
      </c>
      <c r="ON70" s="12"/>
      <c r="OO70" s="12">
        <f>ON70/10</f>
        <v>0</v>
      </c>
      <c r="OP70" s="12">
        <v>23.23</v>
      </c>
      <c r="OQ70" s="12">
        <f>OP70/20</f>
        <v>1.1615</v>
      </c>
      <c r="OR70" s="12"/>
      <c r="OS70" s="13"/>
      <c r="OT70" s="12">
        <v>0.36899999999999999</v>
      </c>
      <c r="OU70" s="12">
        <f>OT70/6</f>
        <v>6.1499999999999999E-2</v>
      </c>
      <c r="OV70" s="12">
        <v>0.36799999999999999</v>
      </c>
      <c r="OW70" s="12">
        <f>OV70/5</f>
        <v>7.3599999999999999E-2</v>
      </c>
      <c r="OX70" s="12"/>
      <c r="OY70" s="14">
        <f>OX70/13</f>
        <v>0</v>
      </c>
      <c r="PB70" s="11" t="s">
        <v>9</v>
      </c>
      <c r="PC70" s="12">
        <f>ON70+NY70+NI70+MS70+MC70</f>
        <v>0</v>
      </c>
      <c r="PD70" s="12">
        <f>PC70/10</f>
        <v>0</v>
      </c>
      <c r="PE70" s="12">
        <f>OP70+OA70+NK70+MU70+ME70</f>
        <v>54.359000000000002</v>
      </c>
      <c r="PF70" s="12">
        <f>PE70/20</f>
        <v>2.7179500000000001</v>
      </c>
      <c r="PG70" s="12"/>
      <c r="PH70" s="13"/>
      <c r="PI70" s="12">
        <f>OT70+OE70+NO70+MY70+MI70</f>
        <v>28.122999999999998</v>
      </c>
      <c r="PJ70" s="12">
        <f>PI70/6</f>
        <v>4.6871666666666663</v>
      </c>
      <c r="PK70" s="12">
        <f>OV70+OG70+NQ70+NA70+MK70</f>
        <v>31.536999999999999</v>
      </c>
      <c r="PL70" s="12">
        <f>PK70/5</f>
        <v>6.3073999999999995</v>
      </c>
      <c r="PM70" s="12">
        <f>OX70+OI70+NS70+NC70+MM70</f>
        <v>31.128999999999998</v>
      </c>
      <c r="PN70" s="14">
        <f>PM70/13</f>
        <v>2.3945384615384615</v>
      </c>
      <c r="PR70" s="11" t="s">
        <v>9</v>
      </c>
      <c r="PS70" s="12">
        <f>PC70+LN70</f>
        <v>0</v>
      </c>
      <c r="PT70" s="12">
        <f>PS70/10</f>
        <v>0</v>
      </c>
      <c r="PU70" s="12">
        <f>PE70+LP70</f>
        <v>75.643000000000001</v>
      </c>
      <c r="PV70" s="12">
        <f>PU70/20</f>
        <v>3.7821500000000001</v>
      </c>
      <c r="PW70" s="12"/>
      <c r="PX70" s="13"/>
      <c r="PY70" s="12">
        <f>PI70+LT70</f>
        <v>28.122999999999998</v>
      </c>
      <c r="PZ70" s="12">
        <f>PY70/6</f>
        <v>4.6871666666666663</v>
      </c>
      <c r="QA70" s="12">
        <f>PK70+LV70</f>
        <v>57.189</v>
      </c>
      <c r="QB70" s="12">
        <f>QA70/5</f>
        <v>11.437799999999999</v>
      </c>
      <c r="QC70" s="12">
        <f>PM70+LX70</f>
        <v>67.061499999999995</v>
      </c>
      <c r="QD70" s="14">
        <f>QC70/13</f>
        <v>5.1585769230769225</v>
      </c>
    </row>
    <row r="71" spans="15:446" x14ac:dyDescent="0.25">
      <c r="O71" s="11" t="s">
        <v>10</v>
      </c>
      <c r="P71" s="12"/>
      <c r="Q71" s="12">
        <f>P71/10</f>
        <v>0</v>
      </c>
      <c r="R71" s="12"/>
      <c r="S71" s="12">
        <f>R71/15</f>
        <v>0</v>
      </c>
      <c r="T71" s="12"/>
      <c r="U71" s="13"/>
      <c r="V71" s="12">
        <v>26.37</v>
      </c>
      <c r="W71" s="12">
        <f>V71/8</f>
        <v>3.2962500000000001</v>
      </c>
      <c r="X71" s="12"/>
      <c r="Y71" s="12">
        <f>X71/5</f>
        <v>0</v>
      </c>
      <c r="Z71" s="12"/>
      <c r="AA71" s="14">
        <f>Z71/13</f>
        <v>0</v>
      </c>
      <c r="AF71" s="11" t="s">
        <v>10</v>
      </c>
      <c r="AG71" s="12"/>
      <c r="AH71" s="12">
        <f>AG71/10</f>
        <v>0</v>
      </c>
      <c r="AI71" s="12">
        <v>23.058</v>
      </c>
      <c r="AJ71" s="12">
        <f>AI71/15</f>
        <v>1.5371999999999999</v>
      </c>
      <c r="AK71" s="12"/>
      <c r="AL71" s="13"/>
      <c r="AM71" s="12"/>
      <c r="AN71" s="12">
        <f>AM71/8</f>
        <v>0</v>
      </c>
      <c r="AO71" s="12"/>
      <c r="AP71" s="12">
        <f>AO71/5</f>
        <v>0</v>
      </c>
      <c r="AQ71" s="12"/>
      <c r="AR71" s="14">
        <f>AQ71/13</f>
        <v>0</v>
      </c>
      <c r="AV71" s="11" t="s">
        <v>10</v>
      </c>
      <c r="AW71" s="12"/>
      <c r="AX71" s="12">
        <f>AW71/10</f>
        <v>0</v>
      </c>
      <c r="AY71" s="12">
        <v>1.2615000000000001</v>
      </c>
      <c r="AZ71" s="12">
        <f>AY71/15</f>
        <v>8.4100000000000008E-2</v>
      </c>
      <c r="BA71" s="12"/>
      <c r="BB71" s="13"/>
      <c r="BC71" s="12"/>
      <c r="BD71" s="12">
        <f>BC71/8</f>
        <v>0</v>
      </c>
      <c r="BE71" s="12">
        <v>13.417</v>
      </c>
      <c r="BF71" s="12">
        <f>BE71/5</f>
        <v>2.6833999999999998</v>
      </c>
      <c r="BG71" s="12">
        <v>30.859000000000002</v>
      </c>
      <c r="BH71" s="14">
        <f>BG71/13</f>
        <v>2.3737692307692311</v>
      </c>
      <c r="BL71" s="11" t="s">
        <v>10</v>
      </c>
      <c r="BM71" s="12"/>
      <c r="BN71" s="12">
        <f>BM71/10</f>
        <v>0</v>
      </c>
      <c r="BO71" s="12">
        <v>0.59199999999999997</v>
      </c>
      <c r="BP71" s="12">
        <f>BO71/15</f>
        <v>3.9466666666666664E-2</v>
      </c>
      <c r="BQ71" s="12"/>
      <c r="BR71" s="13"/>
      <c r="BS71" s="12"/>
      <c r="BT71" s="12">
        <f>BS71/8</f>
        <v>0</v>
      </c>
      <c r="BU71" s="12"/>
      <c r="BV71" s="12">
        <f>BU71/5</f>
        <v>0</v>
      </c>
      <c r="BW71" s="12"/>
      <c r="BX71" s="14">
        <f>BW71/13</f>
        <v>0</v>
      </c>
      <c r="CB71" s="11" t="s">
        <v>10</v>
      </c>
      <c r="CC71" s="12"/>
      <c r="CD71" s="12">
        <f>CC71/10</f>
        <v>0</v>
      </c>
      <c r="CE71" s="12"/>
      <c r="CF71" s="12">
        <f>CE71/15</f>
        <v>0</v>
      </c>
      <c r="CG71" s="12"/>
      <c r="CH71" s="13"/>
      <c r="CI71" s="12"/>
      <c r="CJ71" s="12">
        <f>CI71/8</f>
        <v>0</v>
      </c>
      <c r="CK71" s="12"/>
      <c r="CL71" s="12">
        <f>CK71/5</f>
        <v>0</v>
      </c>
      <c r="CM71" s="12"/>
      <c r="CN71" s="14">
        <f>CM71/13</f>
        <v>0</v>
      </c>
      <c r="CQ71" s="11" t="s">
        <v>10</v>
      </c>
      <c r="CR71" s="12"/>
      <c r="CS71" s="12">
        <f>CR71/10</f>
        <v>0</v>
      </c>
      <c r="CT71" s="12">
        <v>70.575000000000003</v>
      </c>
      <c r="CU71" s="12">
        <f>CT71/15</f>
        <v>4.7050000000000001</v>
      </c>
      <c r="CV71" s="12"/>
      <c r="CW71" s="13"/>
      <c r="CX71" s="12"/>
      <c r="CY71" s="12">
        <f>CX71/8</f>
        <v>0</v>
      </c>
      <c r="CZ71" s="12"/>
      <c r="DA71" s="12">
        <f>CZ71/5</f>
        <v>0</v>
      </c>
      <c r="DB71" s="12"/>
      <c r="DC71" s="14">
        <f>DB71/13</f>
        <v>0</v>
      </c>
      <c r="DF71" s="11" t="s">
        <v>10</v>
      </c>
      <c r="DG71" s="12">
        <f t="shared" ref="DG71:DG83" si="415">CR71+CC71+BM71+AW71+AG71</f>
        <v>0</v>
      </c>
      <c r="DH71" s="12">
        <f>DG71/10</f>
        <v>0</v>
      </c>
      <c r="DI71" s="12">
        <f t="shared" ref="DI71:DI83" si="416">CT71+CE71+BO71+AY71+AI71</f>
        <v>95.486500000000007</v>
      </c>
      <c r="DJ71" s="12">
        <f>DI71/15</f>
        <v>6.3657666666666675</v>
      </c>
      <c r="DK71" s="12"/>
      <c r="DL71" s="13"/>
      <c r="DM71" s="12">
        <f t="shared" ref="DM71:DM83" si="417">CX71+CI71+BS71+BC71+AM71</f>
        <v>0</v>
      </c>
      <c r="DN71" s="12">
        <f>DM71/8</f>
        <v>0</v>
      </c>
      <c r="DO71" s="12">
        <f t="shared" ref="DO71:DO83" si="418">CZ71+CK71+BU71+BE71+AO71</f>
        <v>13.417</v>
      </c>
      <c r="DP71" s="12">
        <f>DO71/5</f>
        <v>2.6833999999999998</v>
      </c>
      <c r="DQ71" s="12">
        <f t="shared" ref="DQ71:DQ83" si="419">DB71+CM71+BW71+BG71+AQ71</f>
        <v>30.859000000000002</v>
      </c>
      <c r="DR71" s="14">
        <f>DQ71/13</f>
        <v>2.3737692307692311</v>
      </c>
      <c r="DU71" s="11" t="s">
        <v>10</v>
      </c>
      <c r="DV71" s="12"/>
      <c r="DW71" s="12">
        <f>DV71/10</f>
        <v>0</v>
      </c>
      <c r="DX71" s="12"/>
      <c r="DY71" s="12">
        <f>DX71/15</f>
        <v>0</v>
      </c>
      <c r="DZ71" s="12"/>
      <c r="EA71" s="13"/>
      <c r="EB71" s="12">
        <f>17.3+2.96+1.023</f>
        <v>21.283000000000001</v>
      </c>
      <c r="EC71" s="12">
        <f>EB71/8</f>
        <v>2.6603750000000002</v>
      </c>
      <c r="ED71" s="12"/>
      <c r="EE71" s="12">
        <f>ED71/5</f>
        <v>0</v>
      </c>
      <c r="EF71" s="12">
        <v>15.276999999999999</v>
      </c>
      <c r="EG71" s="14">
        <f>EF71/13</f>
        <v>1.175153846153846</v>
      </c>
      <c r="EJ71" s="11" t="s">
        <v>10</v>
      </c>
      <c r="EK71" s="12"/>
      <c r="EL71" s="12">
        <f>EK71/10</f>
        <v>0</v>
      </c>
      <c r="EM71" s="12">
        <v>28.245000000000001</v>
      </c>
      <c r="EN71" s="12">
        <f>EM71/15</f>
        <v>1.883</v>
      </c>
      <c r="EO71" s="12"/>
      <c r="EP71" s="13"/>
      <c r="EQ71" s="12"/>
      <c r="ER71" s="12">
        <f>EQ71/8</f>
        <v>0</v>
      </c>
      <c r="ES71" s="12"/>
      <c r="ET71" s="12">
        <f>ES71/5</f>
        <v>0</v>
      </c>
      <c r="EU71" s="12"/>
      <c r="EV71" s="14">
        <f>EU71/13</f>
        <v>0</v>
      </c>
      <c r="EY71" s="11" t="s">
        <v>10</v>
      </c>
      <c r="EZ71" s="12"/>
      <c r="FA71" s="12">
        <f>EZ71/10</f>
        <v>0</v>
      </c>
      <c r="FB71" s="12"/>
      <c r="FC71" s="12">
        <f>FB71/15</f>
        <v>0</v>
      </c>
      <c r="FD71" s="12"/>
      <c r="FE71" s="13"/>
      <c r="FF71" s="12"/>
      <c r="FG71" s="12">
        <f>FF71/8</f>
        <v>0</v>
      </c>
      <c r="FH71" s="12"/>
      <c r="FI71" s="12">
        <f>FH71/5</f>
        <v>0</v>
      </c>
      <c r="FJ71" s="12"/>
      <c r="FK71" s="14">
        <f>FJ71/13</f>
        <v>0</v>
      </c>
      <c r="FN71" s="11" t="s">
        <v>10</v>
      </c>
      <c r="FO71" s="12"/>
      <c r="FP71" s="12">
        <f>FO71/10</f>
        <v>0</v>
      </c>
      <c r="FQ71" s="12">
        <v>10.672000000000001</v>
      </c>
      <c r="FR71" s="12">
        <f>FQ71/15</f>
        <v>0.71146666666666669</v>
      </c>
      <c r="FS71" s="12"/>
      <c r="FT71" s="13"/>
      <c r="FU71" s="12">
        <v>44.737000000000002</v>
      </c>
      <c r="FV71" s="12">
        <f>FU71/8</f>
        <v>5.5921250000000002</v>
      </c>
      <c r="FW71" s="12">
        <v>34.064999999999998</v>
      </c>
      <c r="FX71" s="12">
        <f>FW71/5</f>
        <v>6.8129999999999997</v>
      </c>
      <c r="FY71" s="12"/>
      <c r="FZ71" s="14">
        <f>FY71/13</f>
        <v>0</v>
      </c>
      <c r="GC71" s="11" t="s">
        <v>10</v>
      </c>
      <c r="GD71" s="12"/>
      <c r="GE71" s="12">
        <f>GD71/10</f>
        <v>0</v>
      </c>
      <c r="GF71" s="12"/>
      <c r="GG71" s="12">
        <f>GF71/15</f>
        <v>0</v>
      </c>
      <c r="GH71" s="12"/>
      <c r="GI71" s="13"/>
      <c r="GJ71" s="12"/>
      <c r="GK71" s="12">
        <f>GJ71/8</f>
        <v>0</v>
      </c>
      <c r="GL71" s="12"/>
      <c r="GM71" s="12">
        <f>GL71/5</f>
        <v>0</v>
      </c>
      <c r="GN71" s="12"/>
      <c r="GO71" s="14">
        <f>GN71/13</f>
        <v>0</v>
      </c>
      <c r="GR71" s="11" t="s">
        <v>10</v>
      </c>
      <c r="GS71" s="12">
        <f t="shared" ref="GS71:GS83" si="420">GD71+FO71+EZ71+EK71+DV71</f>
        <v>0</v>
      </c>
      <c r="GT71" s="12">
        <f>GS71/10</f>
        <v>0</v>
      </c>
      <c r="GU71" s="12">
        <f t="shared" ref="GU71:GU83" si="421">GF71+FQ71+FB71+EM71+DX71</f>
        <v>38.917000000000002</v>
      </c>
      <c r="GV71" s="12">
        <f>GU71/15</f>
        <v>2.5944666666666669</v>
      </c>
      <c r="GW71" s="12"/>
      <c r="GX71" s="13"/>
      <c r="GY71" s="12">
        <f t="shared" ref="GY71:GY83" si="422">GJ71+FU71+FF71+EQ71+EB71</f>
        <v>66.02000000000001</v>
      </c>
      <c r="GZ71" s="12">
        <f>GY71/8</f>
        <v>8.2525000000000013</v>
      </c>
      <c r="HA71" s="12">
        <f t="shared" ref="HA71:HA83" si="423">GL71+FW71+FH71+ES71+ED71</f>
        <v>34.064999999999998</v>
      </c>
      <c r="HB71" s="12">
        <f>HA71/5</f>
        <v>6.8129999999999997</v>
      </c>
      <c r="HC71" s="12">
        <f t="shared" ref="HC71:HC83" si="424">GN71+FY71+FI71+ES71+EC71</f>
        <v>2.6603750000000002</v>
      </c>
      <c r="HD71" s="14">
        <f>HC71/13</f>
        <v>0.20464423076923077</v>
      </c>
      <c r="HH71" s="11" t="s">
        <v>10</v>
      </c>
      <c r="HI71" s="12">
        <f>GS71+DG71+P71</f>
        <v>0</v>
      </c>
      <c r="HJ71" s="12">
        <f>HI71/10</f>
        <v>0</v>
      </c>
      <c r="HK71" s="12">
        <f t="shared" ref="HK71:HK83" si="425">GU71+DI71+R71</f>
        <v>134.40350000000001</v>
      </c>
      <c r="HL71" s="12">
        <f>HK71/15</f>
        <v>8.9602333333333331</v>
      </c>
      <c r="HM71" s="12"/>
      <c r="HN71" s="13"/>
      <c r="HO71" s="12">
        <f t="shared" ref="HO71:HO78" si="426">GY71+DM71+V71</f>
        <v>92.390000000000015</v>
      </c>
      <c r="HP71" s="12">
        <f>HO71/8</f>
        <v>11.548750000000002</v>
      </c>
      <c r="HQ71" s="12">
        <f t="shared" ref="HQ71:HQ78" si="427">HA71+DO71+X71</f>
        <v>47.481999999999999</v>
      </c>
      <c r="HR71" s="12">
        <f>HQ71/5</f>
        <v>9.4963999999999995</v>
      </c>
      <c r="HS71" s="12">
        <f t="shared" ref="HS71:HS78" si="428">HC71+DQ71+Z71</f>
        <v>33.519375000000004</v>
      </c>
      <c r="HT71" s="14">
        <f>HS71/13</f>
        <v>2.578413461538462</v>
      </c>
      <c r="HW71" s="11" t="s">
        <v>10</v>
      </c>
      <c r="HX71" s="12"/>
      <c r="HY71" s="12">
        <f>HX71/10</f>
        <v>0</v>
      </c>
      <c r="HZ71" s="12"/>
      <c r="IA71" s="12">
        <f>HZ71/15</f>
        <v>0</v>
      </c>
      <c r="IB71" s="12"/>
      <c r="IC71" s="13"/>
      <c r="ID71" s="12"/>
      <c r="IE71" s="12">
        <f>ID71/8</f>
        <v>0</v>
      </c>
      <c r="IF71" s="12"/>
      <c r="IG71" s="12">
        <f>IF71/5</f>
        <v>0</v>
      </c>
      <c r="IH71" s="12"/>
      <c r="II71" s="14">
        <f>IH71/13</f>
        <v>0</v>
      </c>
      <c r="IM71" s="11" t="s">
        <v>10</v>
      </c>
      <c r="IN71" s="12"/>
      <c r="IO71" s="12">
        <f>IN71/10</f>
        <v>0</v>
      </c>
      <c r="IP71" s="12"/>
      <c r="IQ71" s="12">
        <f>IP71/15</f>
        <v>0</v>
      </c>
      <c r="IR71" s="12"/>
      <c r="IS71" s="13"/>
      <c r="IT71" s="12"/>
      <c r="IU71" s="12">
        <f>IT71/8</f>
        <v>0</v>
      </c>
      <c r="IV71" s="12">
        <v>13.045999999999999</v>
      </c>
      <c r="IW71" s="12">
        <f>IV71/5</f>
        <v>2.6092</v>
      </c>
      <c r="IX71" s="12">
        <v>13.045999999999999</v>
      </c>
      <c r="IY71" s="14">
        <f>IX71/13</f>
        <v>1.0035384615384615</v>
      </c>
      <c r="JC71" s="11" t="s">
        <v>10</v>
      </c>
      <c r="JD71" s="12"/>
      <c r="JE71" s="12">
        <f>JD71/10</f>
        <v>0</v>
      </c>
      <c r="JF71" s="12"/>
      <c r="JG71" s="12">
        <f>JF71/15</f>
        <v>0</v>
      </c>
      <c r="JH71" s="12"/>
      <c r="JI71" s="13"/>
      <c r="JJ71" s="12"/>
      <c r="JK71" s="12">
        <f>JJ71/8</f>
        <v>0</v>
      </c>
      <c r="JL71" s="12"/>
      <c r="JM71" s="12">
        <f>JL71/5</f>
        <v>0</v>
      </c>
      <c r="JN71" s="12"/>
      <c r="JO71" s="14">
        <f>JN71/13</f>
        <v>0</v>
      </c>
      <c r="JS71" s="11" t="s">
        <v>10</v>
      </c>
      <c r="JT71" s="12"/>
      <c r="JU71" s="12">
        <f>JT71/10</f>
        <v>0</v>
      </c>
      <c r="JV71" s="12"/>
      <c r="JW71" s="12">
        <f>JV71/15</f>
        <v>0</v>
      </c>
      <c r="JX71" s="12"/>
      <c r="JY71" s="13"/>
      <c r="JZ71" s="12"/>
      <c r="KA71" s="12">
        <f>JZ71/8</f>
        <v>0</v>
      </c>
      <c r="KB71" s="12"/>
      <c r="KC71" s="12">
        <f>KB71/5</f>
        <v>0</v>
      </c>
      <c r="KD71" s="12"/>
      <c r="KE71" s="14">
        <f>KD71/13</f>
        <v>0</v>
      </c>
      <c r="KH71" s="11" t="s">
        <v>10</v>
      </c>
      <c r="KI71" s="12"/>
      <c r="KJ71" s="12">
        <f>KI71/10</f>
        <v>0</v>
      </c>
      <c r="KK71" s="12"/>
      <c r="KL71" s="12">
        <f>KK71/15</f>
        <v>0</v>
      </c>
      <c r="KM71" s="12"/>
      <c r="KN71" s="13"/>
      <c r="KO71" s="12"/>
      <c r="KP71" s="12">
        <f>KO71/8</f>
        <v>0</v>
      </c>
      <c r="KQ71" s="12">
        <v>22.308</v>
      </c>
      <c r="KR71" s="12">
        <f>KQ71/5</f>
        <v>4.4615999999999998</v>
      </c>
      <c r="KS71" s="12">
        <v>2.3079999999999998</v>
      </c>
      <c r="KT71" s="14">
        <f>KS71/13</f>
        <v>0.17753846153846153</v>
      </c>
      <c r="KW71" s="11" t="s">
        <v>10</v>
      </c>
      <c r="KX71" s="12">
        <f t="shared" ref="KX71:KX83" si="429">KI71+JT71+JD71+IN71+HX71</f>
        <v>0</v>
      </c>
      <c r="KY71" s="12">
        <f>KX71/10</f>
        <v>0</v>
      </c>
      <c r="KZ71" s="12">
        <f t="shared" ref="KZ71:KZ78" si="430">KK71+JV71+JF71+IP71+HZ71</f>
        <v>0</v>
      </c>
      <c r="LA71" s="12">
        <f>KZ71/15</f>
        <v>0</v>
      </c>
      <c r="LB71" s="12"/>
      <c r="LC71" s="13"/>
      <c r="LD71" s="12">
        <f>KO71+JZ71+JJ71+IT71+ID71</f>
        <v>0</v>
      </c>
      <c r="LE71" s="12">
        <f>LD71/8</f>
        <v>0</v>
      </c>
      <c r="LF71" s="12">
        <f t="shared" ref="LF71:LF78" si="431">KQ71+KB71+JL71+IV71+IF71</f>
        <v>35.353999999999999</v>
      </c>
      <c r="LG71" s="12">
        <f>LF71/5</f>
        <v>7.0708000000000002</v>
      </c>
      <c r="LH71" s="12">
        <f t="shared" ref="LH71:LH78" si="432">KS71+KD71+JN71+IX71+IH71</f>
        <v>15.353999999999999</v>
      </c>
      <c r="LI71" s="14">
        <f>LH71/13</f>
        <v>1.1810769230769229</v>
      </c>
      <c r="LM71" s="11" t="s">
        <v>10</v>
      </c>
      <c r="LN71" s="12">
        <f t="shared" ref="LN71:LN83" si="433">KX71+HI71</f>
        <v>0</v>
      </c>
      <c r="LO71" s="12">
        <f>LN71/10</f>
        <v>0</v>
      </c>
      <c r="LP71" s="12">
        <f t="shared" ref="LP71:LP75" si="434">KZ71+HK71</f>
        <v>134.40350000000001</v>
      </c>
      <c r="LQ71" s="12">
        <f>LP71/15</f>
        <v>8.9602333333333331</v>
      </c>
      <c r="LR71" s="12"/>
      <c r="LS71" s="13"/>
      <c r="LT71" s="12">
        <f t="shared" ref="LT71:LT78" si="435">LD71+HO71</f>
        <v>92.390000000000015</v>
      </c>
      <c r="LU71" s="12">
        <f>LT71/8</f>
        <v>11.548750000000002</v>
      </c>
      <c r="LV71" s="12">
        <f t="shared" ref="LV71:LV72" si="436">LF71+HQ71</f>
        <v>82.835999999999999</v>
      </c>
      <c r="LW71" s="12">
        <f>LV71/5</f>
        <v>16.5672</v>
      </c>
      <c r="LX71" s="12">
        <f t="shared" ref="LX71:LX78" si="437">LH71+HS71</f>
        <v>48.873375000000003</v>
      </c>
      <c r="LY71" s="14">
        <f>LX71/13</f>
        <v>3.7594903846153849</v>
      </c>
      <c r="MB71" s="11" t="s">
        <v>10</v>
      </c>
      <c r="MC71" s="12"/>
      <c r="MD71" s="12">
        <f>MC71/10</f>
        <v>0</v>
      </c>
      <c r="ME71" s="12"/>
      <c r="MF71" s="12">
        <f>ME71/15</f>
        <v>0</v>
      </c>
      <c r="MG71" s="12"/>
      <c r="MH71" s="13"/>
      <c r="MI71" s="12">
        <v>3.2709999999999999</v>
      </c>
      <c r="MJ71" s="12">
        <f>MI71/8</f>
        <v>0.40887499999999999</v>
      </c>
      <c r="MK71" s="12"/>
      <c r="ML71" s="12">
        <f>MK71/5</f>
        <v>0</v>
      </c>
      <c r="MM71" s="12"/>
      <c r="MN71" s="14">
        <f>MM71/13</f>
        <v>0</v>
      </c>
      <c r="MR71" s="11" t="s">
        <v>10</v>
      </c>
      <c r="MS71" s="12"/>
      <c r="MT71" s="12">
        <f>MS71/10</f>
        <v>0</v>
      </c>
      <c r="MU71" s="12"/>
      <c r="MV71" s="12">
        <f>MU71/15</f>
        <v>0</v>
      </c>
      <c r="MW71" s="12"/>
      <c r="MX71" s="13"/>
      <c r="MY71" s="12"/>
      <c r="MZ71" s="12">
        <f>MY71/8</f>
        <v>0</v>
      </c>
      <c r="NA71" s="12">
        <v>13.756</v>
      </c>
      <c r="NB71" s="12">
        <f>NA71/5</f>
        <v>2.7511999999999999</v>
      </c>
      <c r="NC71" s="12"/>
      <c r="ND71" s="14">
        <f>NC71/13</f>
        <v>0</v>
      </c>
      <c r="NH71" s="11" t="s">
        <v>10</v>
      </c>
      <c r="NI71" s="12">
        <v>35.146999999999998</v>
      </c>
      <c r="NJ71" s="12">
        <f>NI71/10</f>
        <v>3.5146999999999999</v>
      </c>
      <c r="NK71" s="12">
        <v>38.078000000000003</v>
      </c>
      <c r="NL71" s="12">
        <f>NK71/15</f>
        <v>2.5385333333333335</v>
      </c>
      <c r="NM71" s="12"/>
      <c r="NN71" s="13"/>
      <c r="NO71" s="12">
        <v>24.4</v>
      </c>
      <c r="NP71" s="12">
        <f>NO71/8</f>
        <v>3.05</v>
      </c>
      <c r="NQ71" s="12">
        <v>27.335999999999999</v>
      </c>
      <c r="NR71" s="12">
        <f>NQ71/5</f>
        <v>5.4672000000000001</v>
      </c>
      <c r="NS71" s="12">
        <v>2.931</v>
      </c>
      <c r="NT71" s="14">
        <f>NS71/13</f>
        <v>0.22546153846153846</v>
      </c>
      <c r="NX71" s="11" t="s">
        <v>10</v>
      </c>
      <c r="NY71" s="12"/>
      <c r="NZ71" s="12">
        <f>NY71/10</f>
        <v>0</v>
      </c>
      <c r="OA71" s="12">
        <v>4.5540000000000003</v>
      </c>
      <c r="OB71" s="12">
        <f>OA71/15</f>
        <v>0.30360000000000004</v>
      </c>
      <c r="OC71" s="12"/>
      <c r="OD71" s="13"/>
      <c r="OE71" s="12"/>
      <c r="OF71" s="12">
        <f>OE71/8</f>
        <v>0</v>
      </c>
      <c r="OG71" s="12"/>
      <c r="OH71" s="12">
        <f>OG71/5</f>
        <v>0</v>
      </c>
      <c r="OI71" s="12"/>
      <c r="OJ71" s="14">
        <f>OI71/13</f>
        <v>0</v>
      </c>
      <c r="OM71" s="11" t="s">
        <v>10</v>
      </c>
      <c r="ON71" s="12"/>
      <c r="OO71" s="12">
        <f>ON71/10</f>
        <v>0</v>
      </c>
      <c r="OP71" s="12"/>
      <c r="OQ71" s="12">
        <f>OP71/15</f>
        <v>0</v>
      </c>
      <c r="OR71" s="12"/>
      <c r="OS71" s="13"/>
      <c r="OT71" s="12">
        <v>26.332000000000001</v>
      </c>
      <c r="OU71" s="12">
        <f>OT71/8</f>
        <v>3.2915000000000001</v>
      </c>
      <c r="OV71" s="12">
        <v>26.331</v>
      </c>
      <c r="OW71" s="12">
        <f>OV71/5</f>
        <v>5.2661999999999995</v>
      </c>
      <c r="OX71" s="12"/>
      <c r="OY71" s="14">
        <f>OX71/13</f>
        <v>0</v>
      </c>
      <c r="PB71" s="11" t="s">
        <v>10</v>
      </c>
      <c r="PC71" s="12">
        <f t="shared" ref="PC71:PC83" si="438">ON71+NY71+NI71+MS71+MC71</f>
        <v>35.146999999999998</v>
      </c>
      <c r="PD71" s="12">
        <f>PC71/10</f>
        <v>3.5146999999999999</v>
      </c>
      <c r="PE71" s="12">
        <f t="shared" ref="PE71:PE78" si="439">OP71+OA71+NK71+MU71+ME71</f>
        <v>42.632000000000005</v>
      </c>
      <c r="PF71" s="12">
        <f>PE71/15</f>
        <v>2.8421333333333338</v>
      </c>
      <c r="PG71" s="12"/>
      <c r="PH71" s="13"/>
      <c r="PI71" s="12">
        <f>OT71+OE71+NO71+MY71+MI71</f>
        <v>54.003</v>
      </c>
      <c r="PJ71" s="12">
        <f>PI71/8</f>
        <v>6.750375</v>
      </c>
      <c r="PK71" s="12">
        <f t="shared" ref="PK71" si="440">OV71+OG71+NQ71+NA71+MK71</f>
        <v>67.423000000000002</v>
      </c>
      <c r="PL71" s="12">
        <f>PK71/5</f>
        <v>13.4846</v>
      </c>
      <c r="PM71" s="12">
        <f t="shared" ref="PM71:PM72" si="441">OX71+OI71+NS71+NC71+MM71</f>
        <v>2.931</v>
      </c>
      <c r="PN71" s="14">
        <f>PM71/13</f>
        <v>0.22546153846153846</v>
      </c>
      <c r="PR71" s="11" t="s">
        <v>10</v>
      </c>
      <c r="PS71" s="12">
        <f t="shared" ref="PS71:PS83" si="442">PC71+LN71</f>
        <v>35.146999999999998</v>
      </c>
      <c r="PT71" s="12">
        <f>PS71/10</f>
        <v>3.5146999999999999</v>
      </c>
      <c r="PU71" s="12">
        <f t="shared" ref="PU71:PU75" si="443">PE71+LP71</f>
        <v>177.03550000000001</v>
      </c>
      <c r="PV71" s="12">
        <f>PU71/15</f>
        <v>11.802366666666668</v>
      </c>
      <c r="PW71" s="12"/>
      <c r="PX71" s="13"/>
      <c r="PY71" s="12">
        <f t="shared" ref="PY71:PY78" si="444">PI71+LT71</f>
        <v>146.39300000000003</v>
      </c>
      <c r="PZ71" s="12">
        <f>PY71/8</f>
        <v>18.299125000000004</v>
      </c>
      <c r="QA71" s="12">
        <f t="shared" ref="QA71:QA72" si="445">PK71+LV71</f>
        <v>150.25900000000001</v>
      </c>
      <c r="QB71" s="12">
        <f>QA71/5</f>
        <v>30.051800000000004</v>
      </c>
      <c r="QC71" s="12">
        <f t="shared" ref="QC71:QC78" si="446">PM71+LX71</f>
        <v>51.804375</v>
      </c>
      <c r="QD71" s="14">
        <f>QC71/13</f>
        <v>3.984951923076923</v>
      </c>
    </row>
    <row r="72" spans="15:446" x14ac:dyDescent="0.25">
      <c r="O72" s="11" t="s">
        <v>11</v>
      </c>
      <c r="P72" s="12">
        <v>10.461</v>
      </c>
      <c r="Q72" s="12">
        <f>P72/4.5</f>
        <v>2.3246666666666669</v>
      </c>
      <c r="R72" s="12"/>
      <c r="S72" s="12">
        <f t="shared" ref="S72:S78" si="447">R72/20</f>
        <v>0</v>
      </c>
      <c r="T72" s="12">
        <v>39.82</v>
      </c>
      <c r="U72" s="12">
        <f>T72/30</f>
        <v>1.3273333333333333</v>
      </c>
      <c r="V72" s="12">
        <v>27.641999999999999</v>
      </c>
      <c r="W72" s="12">
        <f>V72/9</f>
        <v>3.0713333333333335</v>
      </c>
      <c r="X72" s="12"/>
      <c r="Y72" s="12">
        <f>X72/4</f>
        <v>0</v>
      </c>
      <c r="Z72" s="12"/>
      <c r="AA72" s="14">
        <f>Z72/17.5</f>
        <v>0</v>
      </c>
      <c r="AF72" s="11" t="s">
        <v>11</v>
      </c>
      <c r="AG72" s="12"/>
      <c r="AH72" s="12">
        <f>AG72/4.5</f>
        <v>0</v>
      </c>
      <c r="AI72" s="12">
        <v>52.149000000000001</v>
      </c>
      <c r="AJ72" s="12">
        <f t="shared" ref="AJ72:AJ78" si="448">AI72/20</f>
        <v>2.60745</v>
      </c>
      <c r="AK72" s="12"/>
      <c r="AL72" s="12">
        <f>AK72/30</f>
        <v>0</v>
      </c>
      <c r="AM72" s="12">
        <v>4.9340000000000002</v>
      </c>
      <c r="AN72" s="12">
        <f>AM72/9</f>
        <v>0.54822222222222228</v>
      </c>
      <c r="AO72" s="12"/>
      <c r="AP72" s="12">
        <f>AO72/4</f>
        <v>0</v>
      </c>
      <c r="AQ72" s="12">
        <v>52.149000000000001</v>
      </c>
      <c r="AR72" s="14">
        <f>AQ72/17.5</f>
        <v>2.979942857142857</v>
      </c>
      <c r="AV72" s="11" t="s">
        <v>11</v>
      </c>
      <c r="AW72" s="12"/>
      <c r="AX72" s="12">
        <f>AW72/4.5</f>
        <v>0</v>
      </c>
      <c r="AY72" s="12"/>
      <c r="AZ72" s="12">
        <f t="shared" ref="AZ72:AZ78" si="449">AY72/20</f>
        <v>0</v>
      </c>
      <c r="BA72" s="12">
        <v>0.77600000000000002</v>
      </c>
      <c r="BB72" s="12">
        <f>BA72/30</f>
        <v>2.5866666666666666E-2</v>
      </c>
      <c r="BC72" s="12"/>
      <c r="BD72" s="12">
        <f>BC72/9</f>
        <v>0</v>
      </c>
      <c r="BE72" s="12">
        <v>5.71</v>
      </c>
      <c r="BF72" s="12">
        <f>BE72/4</f>
        <v>1.4275</v>
      </c>
      <c r="BG72" s="12"/>
      <c r="BH72" s="14">
        <f>BG72/17.5</f>
        <v>0</v>
      </c>
      <c r="BL72" s="11" t="s">
        <v>11</v>
      </c>
      <c r="BM72" s="12"/>
      <c r="BN72" s="12">
        <f>BM72/4.5</f>
        <v>0</v>
      </c>
      <c r="BO72" s="12"/>
      <c r="BP72" s="12">
        <f t="shared" ref="BP72:BP78" si="450">BO72/20</f>
        <v>0</v>
      </c>
      <c r="BQ72" s="12">
        <v>7.33</v>
      </c>
      <c r="BR72" s="12">
        <f>BQ72/30</f>
        <v>0.24433333333333335</v>
      </c>
      <c r="BS72" s="12">
        <v>15.404999999999999</v>
      </c>
      <c r="BT72" s="12">
        <f>BS72/9</f>
        <v>1.7116666666666667</v>
      </c>
      <c r="BU72" s="12"/>
      <c r="BV72" s="12">
        <f>BU72/4</f>
        <v>0</v>
      </c>
      <c r="BW72" s="12"/>
      <c r="BX72" s="14">
        <f>BW72/17.5</f>
        <v>0</v>
      </c>
      <c r="CB72" s="11" t="s">
        <v>11</v>
      </c>
      <c r="CC72" s="12"/>
      <c r="CD72" s="12">
        <f>CC72/4.5</f>
        <v>0</v>
      </c>
      <c r="CE72" s="12"/>
      <c r="CF72" s="12">
        <f t="shared" ref="CF72:CF78" si="451">CE72/20</f>
        <v>0</v>
      </c>
      <c r="CG72" s="12"/>
      <c r="CH72" s="12">
        <f>CG72/30</f>
        <v>0</v>
      </c>
      <c r="CI72" s="12"/>
      <c r="CJ72" s="12">
        <f>CI72/9</f>
        <v>0</v>
      </c>
      <c r="CK72" s="12"/>
      <c r="CL72" s="12">
        <f>CK72/4</f>
        <v>0</v>
      </c>
      <c r="CM72" s="12"/>
      <c r="CN72" s="14">
        <f>CM72/17.5</f>
        <v>0</v>
      </c>
      <c r="CQ72" s="11" t="s">
        <v>11</v>
      </c>
      <c r="CR72" s="12"/>
      <c r="CS72" s="12">
        <f>CR72/4.5</f>
        <v>0</v>
      </c>
      <c r="CT72" s="12"/>
      <c r="CU72" s="12">
        <f t="shared" ref="CU72:CU78" si="452">CT72/20</f>
        <v>0</v>
      </c>
      <c r="CV72" s="12">
        <v>12.680999999999999</v>
      </c>
      <c r="CW72" s="12">
        <f>CV72/30</f>
        <v>0.42269999999999996</v>
      </c>
      <c r="CX72" s="12">
        <v>12.680999999999999</v>
      </c>
      <c r="CY72" s="12">
        <f>CX72/9</f>
        <v>1.4089999999999998</v>
      </c>
      <c r="CZ72" s="12"/>
      <c r="DA72" s="12">
        <f>CZ72/4</f>
        <v>0</v>
      </c>
      <c r="DB72" s="12"/>
      <c r="DC72" s="14">
        <f>DB72/17.5</f>
        <v>0</v>
      </c>
      <c r="DF72" s="11" t="s">
        <v>11</v>
      </c>
      <c r="DG72" s="12">
        <f t="shared" si="415"/>
        <v>0</v>
      </c>
      <c r="DH72" s="12">
        <f>DG72/4.5</f>
        <v>0</v>
      </c>
      <c r="DI72" s="12">
        <f t="shared" si="416"/>
        <v>52.149000000000001</v>
      </c>
      <c r="DJ72" s="12">
        <f t="shared" ref="DJ72:DJ78" si="453">DI72/20</f>
        <v>2.60745</v>
      </c>
      <c r="DK72" s="12">
        <f>CV72+CG72+BQ72+BA72+AK72</f>
        <v>20.786999999999999</v>
      </c>
      <c r="DL72" s="12">
        <f>DK72/30</f>
        <v>0.69289999999999996</v>
      </c>
      <c r="DM72" s="12">
        <f t="shared" si="417"/>
        <v>33.019999999999996</v>
      </c>
      <c r="DN72" s="12">
        <f>DM72/9</f>
        <v>3.6688888888888886</v>
      </c>
      <c r="DO72" s="12">
        <f t="shared" si="418"/>
        <v>5.71</v>
      </c>
      <c r="DP72" s="12">
        <f>DO72/4</f>
        <v>1.4275</v>
      </c>
      <c r="DQ72" s="12">
        <f t="shared" si="419"/>
        <v>52.149000000000001</v>
      </c>
      <c r="DR72" s="14">
        <f>DQ72/17.5</f>
        <v>2.979942857142857</v>
      </c>
      <c r="DU72" s="11" t="s">
        <v>11</v>
      </c>
      <c r="DV72" s="12"/>
      <c r="DW72" s="12">
        <f>DV72/4.5</f>
        <v>0</v>
      </c>
      <c r="DX72" s="12">
        <v>12.680999999999999</v>
      </c>
      <c r="DY72" s="12">
        <f t="shared" ref="DY72:DY78" si="454">DX72/20</f>
        <v>0.63405</v>
      </c>
      <c r="DZ72" s="12"/>
      <c r="EA72" s="12">
        <f>DZ72/30</f>
        <v>0</v>
      </c>
      <c r="EB72" s="12">
        <v>5.2190000000000003</v>
      </c>
      <c r="EC72" s="12">
        <f>EB72/9</f>
        <v>0.5798888888888889</v>
      </c>
      <c r="ED72" s="12">
        <v>5.2939999999999996</v>
      </c>
      <c r="EE72" s="12">
        <f>ED72/4</f>
        <v>1.3234999999999999</v>
      </c>
      <c r="EF72" s="12">
        <v>12.680999999999999</v>
      </c>
      <c r="EG72" s="14">
        <f>EF72/17.5</f>
        <v>0.7246285714285714</v>
      </c>
      <c r="EJ72" s="11" t="s">
        <v>11</v>
      </c>
      <c r="EK72" s="12">
        <v>2.0219999999999998</v>
      </c>
      <c r="EL72" s="12">
        <f>EK72/4.5</f>
        <v>0.44933333333333331</v>
      </c>
      <c r="EM72" s="12">
        <v>5.2939999999999996</v>
      </c>
      <c r="EN72" s="12">
        <f t="shared" ref="EN72:EN78" si="455">EM72/20</f>
        <v>0.26469999999999999</v>
      </c>
      <c r="EO72" s="12"/>
      <c r="EP72" s="12">
        <f>EO72/30</f>
        <v>0</v>
      </c>
      <c r="EQ72" s="12"/>
      <c r="ER72" s="12">
        <f>EQ72/9</f>
        <v>0</v>
      </c>
      <c r="ES72" s="12"/>
      <c r="ET72" s="12">
        <f>ES72/4</f>
        <v>0</v>
      </c>
      <c r="EU72" s="12">
        <v>5.2939999999999996</v>
      </c>
      <c r="EV72" s="14">
        <f>EU72/17.5</f>
        <v>0.30251428571428568</v>
      </c>
      <c r="EY72" s="11" t="s">
        <v>11</v>
      </c>
      <c r="EZ72" s="12"/>
      <c r="FA72" s="12">
        <f>EZ72/4.5</f>
        <v>0</v>
      </c>
      <c r="FB72" s="12">
        <f>12.8975+2.022</f>
        <v>14.919500000000001</v>
      </c>
      <c r="FC72" s="12">
        <f t="shared" ref="FC72:FC78" si="456">FB72/20</f>
        <v>0.74597500000000005</v>
      </c>
      <c r="FD72" s="12"/>
      <c r="FE72" s="12">
        <f>FD72/30</f>
        <v>0</v>
      </c>
      <c r="FF72" s="12"/>
      <c r="FG72" s="12">
        <f>FF72/9</f>
        <v>0</v>
      </c>
      <c r="FH72" s="12"/>
      <c r="FI72" s="12">
        <f>FH72/4</f>
        <v>0</v>
      </c>
      <c r="FJ72" s="12">
        <f>12.8975+2.022</f>
        <v>14.919500000000001</v>
      </c>
      <c r="FK72" s="14">
        <f>FJ72/17.5</f>
        <v>0.85254285714285716</v>
      </c>
      <c r="FN72" s="11" t="s">
        <v>11</v>
      </c>
      <c r="FO72" s="12"/>
      <c r="FP72" s="12">
        <f>FO72/4.5</f>
        <v>0</v>
      </c>
      <c r="FQ72" s="12"/>
      <c r="FR72" s="12">
        <f t="shared" ref="FR72:FR78" si="457">FQ72/20</f>
        <v>0</v>
      </c>
      <c r="FS72" s="12"/>
      <c r="FT72" s="12">
        <f>FS72/30</f>
        <v>0</v>
      </c>
      <c r="FU72" s="12"/>
      <c r="FV72" s="12">
        <f>FU72/9</f>
        <v>0</v>
      </c>
      <c r="FW72" s="12"/>
      <c r="FX72" s="12">
        <f>FW72/4</f>
        <v>0</v>
      </c>
      <c r="FY72" s="12"/>
      <c r="FZ72" s="14">
        <f>FY72/17.5</f>
        <v>0</v>
      </c>
      <c r="GC72" s="11" t="s">
        <v>11</v>
      </c>
      <c r="GD72" s="12"/>
      <c r="GE72" s="12">
        <f>GD72/4.5</f>
        <v>0</v>
      </c>
      <c r="GF72" s="12">
        <f>12.665+25.413</f>
        <v>38.078000000000003</v>
      </c>
      <c r="GG72" s="12">
        <f t="shared" ref="GG72:GG78" si="458">GF72/20</f>
        <v>1.9039000000000001</v>
      </c>
      <c r="GH72" s="12"/>
      <c r="GI72" s="12">
        <f>GH72/30</f>
        <v>0</v>
      </c>
      <c r="GJ72" s="12">
        <v>10.58</v>
      </c>
      <c r="GK72" s="12">
        <f>GJ72/9</f>
        <v>1.1755555555555555</v>
      </c>
      <c r="GL72" s="12">
        <v>25.33</v>
      </c>
      <c r="GM72" s="12">
        <f>GL72/4</f>
        <v>6.3324999999999996</v>
      </c>
      <c r="GN72" s="12">
        <f>12.665+25.413</f>
        <v>38.078000000000003</v>
      </c>
      <c r="GO72" s="14">
        <f>GN72/17.5</f>
        <v>2.1758857142857146</v>
      </c>
      <c r="GR72" s="11" t="s">
        <v>11</v>
      </c>
      <c r="GS72" s="12">
        <f t="shared" si="420"/>
        <v>2.0219999999999998</v>
      </c>
      <c r="GT72" s="12">
        <f>GS72/4.5</f>
        <v>0.44933333333333331</v>
      </c>
      <c r="GU72" s="12">
        <f t="shared" si="421"/>
        <v>70.972499999999997</v>
      </c>
      <c r="GV72" s="12">
        <f t="shared" ref="GV72:GV78" si="459">GU72/20</f>
        <v>3.5486249999999999</v>
      </c>
      <c r="GW72" s="12">
        <f>GH72+FS72+FD72+EO72+DZ72</f>
        <v>0</v>
      </c>
      <c r="GX72" s="12">
        <f>GW72/30</f>
        <v>0</v>
      </c>
      <c r="GY72" s="12">
        <f t="shared" si="422"/>
        <v>15.798999999999999</v>
      </c>
      <c r="GZ72" s="12">
        <f>GY72/9</f>
        <v>1.7554444444444444</v>
      </c>
      <c r="HA72" s="12">
        <f t="shared" si="423"/>
        <v>30.623999999999999</v>
      </c>
      <c r="HB72" s="12">
        <f>HA72/4</f>
        <v>7.6559999999999997</v>
      </c>
      <c r="HC72" s="12">
        <f t="shared" si="424"/>
        <v>38.657888888888891</v>
      </c>
      <c r="HD72" s="14">
        <f>HC72/17.5</f>
        <v>2.2090222222222224</v>
      </c>
      <c r="HH72" s="11" t="s">
        <v>11</v>
      </c>
      <c r="HI72" s="12">
        <f t="shared" ref="HI72:HI83" si="460">GS72+DG72+P72</f>
        <v>12.483000000000001</v>
      </c>
      <c r="HJ72" s="12">
        <f>HI72/4.5</f>
        <v>2.774</v>
      </c>
      <c r="HK72" s="12">
        <f t="shared" si="425"/>
        <v>123.1215</v>
      </c>
      <c r="HL72" s="12">
        <f t="shared" ref="HL72:HL78" si="461">HK72/20</f>
        <v>6.1560749999999995</v>
      </c>
      <c r="HM72" s="12">
        <f t="shared" ref="HM72" si="462">GW72+DK72+T72</f>
        <v>60.606999999999999</v>
      </c>
      <c r="HN72" s="12">
        <f>HM72/30</f>
        <v>2.0202333333333331</v>
      </c>
      <c r="HO72" s="12">
        <f t="shared" si="426"/>
        <v>76.460999999999999</v>
      </c>
      <c r="HP72" s="12">
        <f>HO72/9</f>
        <v>8.4956666666666667</v>
      </c>
      <c r="HQ72" s="12">
        <f t="shared" si="427"/>
        <v>36.333999999999996</v>
      </c>
      <c r="HR72" s="12">
        <f>HQ72/4</f>
        <v>9.083499999999999</v>
      </c>
      <c r="HS72" s="12">
        <f t="shared" si="428"/>
        <v>90.806888888888892</v>
      </c>
      <c r="HT72" s="14">
        <f>HS72/17.5</f>
        <v>5.1889650793650794</v>
      </c>
      <c r="HW72" s="11" t="s">
        <v>11</v>
      </c>
      <c r="HX72" s="12"/>
      <c r="HY72" s="12">
        <f>HX72/4.5</f>
        <v>0</v>
      </c>
      <c r="HZ72" s="12">
        <v>7.3719999999999999</v>
      </c>
      <c r="IA72" s="12">
        <f t="shared" ref="IA72:IA78" si="463">HZ72/20</f>
        <v>0.36859999999999998</v>
      </c>
      <c r="IB72" s="12"/>
      <c r="IC72" s="12">
        <f>IB72/30</f>
        <v>0</v>
      </c>
      <c r="ID72" s="12"/>
      <c r="IE72" s="12">
        <f>ID72/9</f>
        <v>0</v>
      </c>
      <c r="IF72" s="12">
        <v>7.3719999999999999</v>
      </c>
      <c r="IG72" s="12">
        <f>IF72/4</f>
        <v>1.843</v>
      </c>
      <c r="IH72" s="12">
        <v>7.3719999999999999</v>
      </c>
      <c r="II72" s="14">
        <f>IH72/17.5</f>
        <v>0.42125714285714283</v>
      </c>
      <c r="IM72" s="11" t="s">
        <v>11</v>
      </c>
      <c r="IN72" s="12"/>
      <c r="IO72" s="12">
        <f>IN72/4.5</f>
        <v>0</v>
      </c>
      <c r="IP72" s="12"/>
      <c r="IQ72" s="12">
        <f t="shared" ref="IQ72:IQ78" si="464">IP72/20</f>
        <v>0</v>
      </c>
      <c r="IR72" s="12"/>
      <c r="IS72" s="12">
        <f>IR72/30</f>
        <v>0</v>
      </c>
      <c r="IT72" s="12"/>
      <c r="IU72" s="12">
        <f>IT72/9</f>
        <v>0</v>
      </c>
      <c r="IV72" s="12">
        <v>0.39900000000000002</v>
      </c>
      <c r="IW72" s="12">
        <f>IV72/4</f>
        <v>9.9750000000000005E-2</v>
      </c>
      <c r="IX72" s="12">
        <v>0.39900000000000002</v>
      </c>
      <c r="IY72" s="14">
        <f>IX72/17.5</f>
        <v>2.2800000000000001E-2</v>
      </c>
      <c r="JC72" s="11" t="s">
        <v>11</v>
      </c>
      <c r="JD72" s="12"/>
      <c r="JE72" s="12">
        <f>JD72/4.5</f>
        <v>0</v>
      </c>
      <c r="JF72" s="12"/>
      <c r="JG72" s="12">
        <f t="shared" ref="JG72:JG78" si="465">JF72/20</f>
        <v>0</v>
      </c>
      <c r="JH72" s="12"/>
      <c r="JI72" s="12">
        <f>JH72/30</f>
        <v>0</v>
      </c>
      <c r="JJ72" s="12"/>
      <c r="JK72" s="12">
        <f>JJ72/9</f>
        <v>0</v>
      </c>
      <c r="JL72" s="12"/>
      <c r="JM72" s="12">
        <f>JL72/4</f>
        <v>0</v>
      </c>
      <c r="JN72" s="12"/>
      <c r="JO72" s="14">
        <f>JN72/17.5</f>
        <v>0</v>
      </c>
      <c r="JS72" s="11" t="s">
        <v>11</v>
      </c>
      <c r="JT72" s="12"/>
      <c r="JU72" s="12">
        <f>JT72/4.5</f>
        <v>0</v>
      </c>
      <c r="JV72" s="12"/>
      <c r="JW72" s="12">
        <f t="shared" ref="JW72:JW78" si="466">JV72/20</f>
        <v>0</v>
      </c>
      <c r="JX72" s="12"/>
      <c r="JY72" s="12">
        <f>JX72/30</f>
        <v>0</v>
      </c>
      <c r="JZ72" s="12"/>
      <c r="KA72" s="12">
        <f>JZ72/9</f>
        <v>0</v>
      </c>
      <c r="KB72" s="12"/>
      <c r="KC72" s="12">
        <f>KB72/4</f>
        <v>0</v>
      </c>
      <c r="KD72" s="12"/>
      <c r="KE72" s="14">
        <f>KD72/17.5</f>
        <v>0</v>
      </c>
      <c r="KH72" s="11" t="s">
        <v>11</v>
      </c>
      <c r="KI72" s="12"/>
      <c r="KJ72" s="12">
        <f>KI72/4.5</f>
        <v>0</v>
      </c>
      <c r="KK72" s="12"/>
      <c r="KL72" s="12">
        <f t="shared" ref="KL72:KL78" si="467">KK72/20</f>
        <v>0</v>
      </c>
      <c r="KM72" s="12"/>
      <c r="KN72" s="12">
        <f>KM72/30</f>
        <v>0</v>
      </c>
      <c r="KO72" s="12"/>
      <c r="KP72" s="12">
        <f>KO72/9</f>
        <v>0</v>
      </c>
      <c r="KQ72" s="12">
        <v>1.29</v>
      </c>
      <c r="KR72" s="12">
        <f>KQ72/4</f>
        <v>0.32250000000000001</v>
      </c>
      <c r="KS72" s="12"/>
      <c r="KT72" s="14">
        <f>KS72/17.5</f>
        <v>0</v>
      </c>
      <c r="KW72" s="11" t="s">
        <v>11</v>
      </c>
      <c r="KX72" s="12">
        <f t="shared" si="429"/>
        <v>0</v>
      </c>
      <c r="KY72" s="12">
        <f>KX72/4.5</f>
        <v>0</v>
      </c>
      <c r="KZ72" s="12">
        <f t="shared" si="430"/>
        <v>7.3719999999999999</v>
      </c>
      <c r="LA72" s="12">
        <f t="shared" ref="LA72:LA73" si="468">KZ72/20</f>
        <v>0.36859999999999998</v>
      </c>
      <c r="LB72" s="12">
        <f>KM72+JX72+JH72+IR72+IB72</f>
        <v>0</v>
      </c>
      <c r="LC72" s="12">
        <f>LB72/30</f>
        <v>0</v>
      </c>
      <c r="LD72" s="12">
        <f t="shared" ref="LD72:LD78" si="469">KO72+JZ72+JJ72+IT72+ID72</f>
        <v>0</v>
      </c>
      <c r="LE72" s="12">
        <f>LD72/9</f>
        <v>0</v>
      </c>
      <c r="LF72" s="12">
        <f>KQ72+KB72+JL72+IV72+IF72</f>
        <v>9.0609999999999999</v>
      </c>
      <c r="LG72" s="12">
        <f>LF72/4</f>
        <v>2.26525</v>
      </c>
      <c r="LH72" s="12">
        <f t="shared" si="432"/>
        <v>7.7709999999999999</v>
      </c>
      <c r="LI72" s="14">
        <f>LH72/17.5</f>
        <v>0.44405714285714287</v>
      </c>
      <c r="LM72" s="11" t="s">
        <v>11</v>
      </c>
      <c r="LN72" s="12">
        <f t="shared" si="433"/>
        <v>12.483000000000001</v>
      </c>
      <c r="LO72" s="12">
        <f>LN72/4.5</f>
        <v>2.774</v>
      </c>
      <c r="LP72" s="12">
        <f t="shared" si="434"/>
        <v>130.49349999999998</v>
      </c>
      <c r="LQ72" s="12">
        <f t="shared" ref="LQ72:LQ78" si="470">LP72/20</f>
        <v>6.5246749999999993</v>
      </c>
      <c r="LR72" s="12">
        <f>LB72+HM72+DY72</f>
        <v>61.241050000000001</v>
      </c>
      <c r="LS72" s="12">
        <f>LR72/30</f>
        <v>2.0413683333333332</v>
      </c>
      <c r="LT72" s="12">
        <f t="shared" si="435"/>
        <v>76.460999999999999</v>
      </c>
      <c r="LU72" s="12">
        <f>LT72/9</f>
        <v>8.4956666666666667</v>
      </c>
      <c r="LV72" s="12">
        <f t="shared" si="436"/>
        <v>45.394999999999996</v>
      </c>
      <c r="LW72" s="12">
        <f>LV72/4</f>
        <v>11.348749999999999</v>
      </c>
      <c r="LX72" s="12">
        <f t="shared" si="437"/>
        <v>98.577888888888893</v>
      </c>
      <c r="LY72" s="14">
        <f>LX72/17.5</f>
        <v>5.6330222222222224</v>
      </c>
      <c r="MB72" s="11" t="s">
        <v>11</v>
      </c>
      <c r="MC72" s="12"/>
      <c r="MD72" s="12">
        <f>MC72/4.5</f>
        <v>0</v>
      </c>
      <c r="ME72" s="12">
        <v>31.074000000000002</v>
      </c>
      <c r="MF72" s="12">
        <f t="shared" ref="MF72:MF78" si="471">ME72/20</f>
        <v>1.5537000000000001</v>
      </c>
      <c r="MG72" s="12">
        <v>15.928000000000001</v>
      </c>
      <c r="MH72" s="12">
        <f>MG72/30</f>
        <v>0.53093333333333337</v>
      </c>
      <c r="MI72" s="12">
        <v>12.823</v>
      </c>
      <c r="MJ72" s="12">
        <f>MI72/9</f>
        <v>1.4247777777777779</v>
      </c>
      <c r="MK72" s="12">
        <v>34.179000000000002</v>
      </c>
      <c r="ML72" s="12">
        <f>MK72/4</f>
        <v>8.5447500000000005</v>
      </c>
      <c r="MM72" s="12">
        <v>31.074000000000002</v>
      </c>
      <c r="MN72" s="14">
        <f>MM72/17.5</f>
        <v>1.775657142857143</v>
      </c>
      <c r="MR72" s="11" t="s">
        <v>11</v>
      </c>
      <c r="MS72" s="12">
        <v>23.969000000000001</v>
      </c>
      <c r="MT72" s="12">
        <f>MS72/4.5</f>
        <v>5.3264444444444443</v>
      </c>
      <c r="MU72" s="12"/>
      <c r="MV72" s="12">
        <f t="shared" ref="MV72:MV78" si="472">MU72/20</f>
        <v>0</v>
      </c>
      <c r="MW72" s="12">
        <v>41.305</v>
      </c>
      <c r="MX72" s="12">
        <f>MW72/30</f>
        <v>1.3768333333333334</v>
      </c>
      <c r="MY72" s="12">
        <v>41.298999999999999</v>
      </c>
      <c r="MZ72" s="12">
        <f>MY72/9</f>
        <v>4.5887777777777776</v>
      </c>
      <c r="NA72" s="12">
        <v>12.585000000000001</v>
      </c>
      <c r="NB72" s="12">
        <f>NA72/4</f>
        <v>3.1462500000000002</v>
      </c>
      <c r="NC72" s="12"/>
      <c r="ND72" s="14">
        <f>NC72/17.5</f>
        <v>0</v>
      </c>
      <c r="NH72" s="11" t="s">
        <v>11</v>
      </c>
      <c r="NI72" s="12"/>
      <c r="NJ72" s="12">
        <f>NI72/4.5</f>
        <v>0</v>
      </c>
      <c r="NK72" s="12">
        <v>21.562999999999999</v>
      </c>
      <c r="NL72" s="12">
        <f t="shared" ref="NL72:NL78" si="473">NK72/20</f>
        <v>1.0781499999999999</v>
      </c>
      <c r="NM72" s="12"/>
      <c r="NN72" s="12">
        <f>NM72/30</f>
        <v>0</v>
      </c>
      <c r="NO72" s="12">
        <v>15.686</v>
      </c>
      <c r="NP72" s="12">
        <f>NO72/9</f>
        <v>1.7428888888888889</v>
      </c>
      <c r="NQ72" s="12">
        <v>21.562999999999999</v>
      </c>
      <c r="NR72" s="12">
        <f>NQ72/4</f>
        <v>5.3907499999999997</v>
      </c>
      <c r="NS72" s="12">
        <v>18.105</v>
      </c>
      <c r="NT72" s="14">
        <f>NS72/17.5</f>
        <v>1.0345714285714287</v>
      </c>
      <c r="NX72" s="11" t="s">
        <v>11</v>
      </c>
      <c r="NY72" s="12"/>
      <c r="NZ72" s="12">
        <f>NY72/4.5</f>
        <v>0</v>
      </c>
      <c r="OA72" s="12"/>
      <c r="OB72" s="12">
        <f t="shared" ref="OB72:OB78" si="474">OA72/20</f>
        <v>0</v>
      </c>
      <c r="OC72" s="12"/>
      <c r="OD72" s="12">
        <f>OC72/30</f>
        <v>0</v>
      </c>
      <c r="OE72" s="12"/>
      <c r="OF72" s="12">
        <f>OE72/9</f>
        <v>0</v>
      </c>
      <c r="OG72" s="12"/>
      <c r="OH72" s="12">
        <f>OG72/4</f>
        <v>0</v>
      </c>
      <c r="OI72" s="12"/>
      <c r="OJ72" s="14">
        <f>OI72/17.5</f>
        <v>0</v>
      </c>
      <c r="OM72" s="11" t="s">
        <v>11</v>
      </c>
      <c r="ON72" s="12"/>
      <c r="OO72" s="12">
        <f>ON72/4.5</f>
        <v>0</v>
      </c>
      <c r="OP72" s="12"/>
      <c r="OQ72" s="12">
        <f t="shared" ref="OQ72:OQ78" si="475">OP72/20</f>
        <v>0</v>
      </c>
      <c r="OR72" s="12"/>
      <c r="OS72" s="12">
        <f>OR72/30</f>
        <v>0</v>
      </c>
      <c r="OT72" s="12"/>
      <c r="OU72" s="12">
        <f>OT72/9</f>
        <v>0</v>
      </c>
      <c r="OV72" s="12"/>
      <c r="OW72" s="12">
        <f>OV72/4</f>
        <v>0</v>
      </c>
      <c r="OX72" s="12"/>
      <c r="OY72" s="14">
        <f>OX72/17.5</f>
        <v>0</v>
      </c>
      <c r="PB72" s="11" t="s">
        <v>11</v>
      </c>
      <c r="PC72" s="12">
        <f t="shared" si="438"/>
        <v>23.969000000000001</v>
      </c>
      <c r="PD72" s="12">
        <f>PC72/4.5</f>
        <v>5.3264444444444443</v>
      </c>
      <c r="PE72" s="12">
        <f t="shared" si="439"/>
        <v>52.637</v>
      </c>
      <c r="PF72" s="12">
        <f t="shared" ref="PF72:PF73" si="476">PE72/20</f>
        <v>2.63185</v>
      </c>
      <c r="PG72" s="12">
        <f>OR72+OC72+NM72+MW72+MG72</f>
        <v>57.233000000000004</v>
      </c>
      <c r="PH72" s="12">
        <f>PG72/30</f>
        <v>1.9077666666666668</v>
      </c>
      <c r="PI72" s="12">
        <f t="shared" ref="PI72:PI78" si="477">OT72+OE72+NO72+MY72+MI72</f>
        <v>69.807999999999993</v>
      </c>
      <c r="PJ72" s="12">
        <f>PI72/9</f>
        <v>7.756444444444444</v>
      </c>
      <c r="PK72" s="12">
        <f>OV72+OG72+NQ72+NA72+MK72</f>
        <v>68.326999999999998</v>
      </c>
      <c r="PL72" s="12">
        <f>PK72/4</f>
        <v>17.08175</v>
      </c>
      <c r="PM72" s="12">
        <f t="shared" si="441"/>
        <v>49.179000000000002</v>
      </c>
      <c r="PN72" s="14">
        <f>PM72/17.5</f>
        <v>2.8102285714285715</v>
      </c>
      <c r="PR72" s="11" t="s">
        <v>11</v>
      </c>
      <c r="PS72" s="12">
        <f t="shared" si="442"/>
        <v>36.451999999999998</v>
      </c>
      <c r="PT72" s="12">
        <f>PS72/4.5</f>
        <v>8.1004444444444434</v>
      </c>
      <c r="PU72" s="12">
        <f t="shared" si="443"/>
        <v>183.13049999999998</v>
      </c>
      <c r="PV72" s="12">
        <f t="shared" ref="PV72:PV78" si="478">PU72/20</f>
        <v>9.1565249999999985</v>
      </c>
      <c r="PW72" s="12">
        <f>PG72+LR72+ID72</f>
        <v>118.47405000000001</v>
      </c>
      <c r="PX72" s="12">
        <f>PW72/30</f>
        <v>3.9491350000000001</v>
      </c>
      <c r="PY72" s="12">
        <f t="shared" si="444"/>
        <v>146.26900000000001</v>
      </c>
      <c r="PZ72" s="12">
        <f>PY72/9</f>
        <v>16.252111111111113</v>
      </c>
      <c r="QA72" s="12">
        <f t="shared" si="445"/>
        <v>113.72199999999999</v>
      </c>
      <c r="QB72" s="12">
        <f>QA72/4</f>
        <v>28.430499999999999</v>
      </c>
      <c r="QC72" s="12">
        <f t="shared" si="446"/>
        <v>147.75688888888891</v>
      </c>
      <c r="QD72" s="14">
        <f>QC72/17.5</f>
        <v>8.4432507936507957</v>
      </c>
    </row>
    <row r="73" spans="15:446" x14ac:dyDescent="0.25">
      <c r="O73" s="11" t="s">
        <v>12</v>
      </c>
      <c r="P73" s="12"/>
      <c r="Q73" s="12">
        <f>P73/7.5</f>
        <v>0</v>
      </c>
      <c r="R73" s="12"/>
      <c r="S73" s="12">
        <f t="shared" si="447"/>
        <v>0</v>
      </c>
      <c r="T73" s="12"/>
      <c r="U73" s="12"/>
      <c r="V73" s="12"/>
      <c r="W73" s="12">
        <f>V73/12</f>
        <v>0</v>
      </c>
      <c r="X73" s="12"/>
      <c r="Y73" s="12">
        <f>X73/3.5</f>
        <v>0</v>
      </c>
      <c r="Z73" s="12"/>
      <c r="AA73" s="14">
        <f>Z73/17.5</f>
        <v>0</v>
      </c>
      <c r="AF73" s="11" t="s">
        <v>12</v>
      </c>
      <c r="AG73" s="12">
        <v>53.597999999999999</v>
      </c>
      <c r="AH73" s="12">
        <f>AG73/7.5</f>
        <v>7.1463999999999999</v>
      </c>
      <c r="AI73" s="12"/>
      <c r="AJ73" s="12">
        <f t="shared" si="448"/>
        <v>0</v>
      </c>
      <c r="AK73" s="12"/>
      <c r="AL73" s="12"/>
      <c r="AM73" s="12">
        <v>35.5</v>
      </c>
      <c r="AN73" s="12">
        <f>AM73/12</f>
        <v>2.9583333333333335</v>
      </c>
      <c r="AO73" s="12"/>
      <c r="AP73" s="12">
        <f>AO73/3.5</f>
        <v>0</v>
      </c>
      <c r="AQ73" s="12"/>
      <c r="AR73" s="14">
        <f>AQ73/17.5</f>
        <v>0</v>
      </c>
      <c r="AV73" s="11" t="s">
        <v>12</v>
      </c>
      <c r="AW73" s="12"/>
      <c r="AX73" s="12">
        <f>AW73/7.5</f>
        <v>0</v>
      </c>
      <c r="AY73" s="12">
        <v>28.768999999999998</v>
      </c>
      <c r="AZ73" s="12">
        <f t="shared" si="449"/>
        <v>1.43845</v>
      </c>
      <c r="BA73" s="12"/>
      <c r="BB73" s="12"/>
      <c r="BC73" s="12"/>
      <c r="BD73" s="12">
        <f>BC73/12</f>
        <v>0</v>
      </c>
      <c r="BE73" s="12">
        <v>3.0030000000000001</v>
      </c>
      <c r="BF73" s="12">
        <f>BE73/3.5</f>
        <v>0.85799999999999998</v>
      </c>
      <c r="BG73" s="12"/>
      <c r="BH73" s="14">
        <f>BG73/17.5</f>
        <v>0</v>
      </c>
      <c r="BL73" s="11" t="s">
        <v>12</v>
      </c>
      <c r="BM73" s="12"/>
      <c r="BN73" s="12">
        <f>BM73/7.5</f>
        <v>0</v>
      </c>
      <c r="BO73" s="12"/>
      <c r="BP73" s="12">
        <f t="shared" si="450"/>
        <v>0</v>
      </c>
      <c r="BQ73" s="12"/>
      <c r="BR73" s="12"/>
      <c r="BS73" s="12">
        <v>12.13</v>
      </c>
      <c r="BT73" s="12">
        <f>BS73/12</f>
        <v>1.0108333333333335</v>
      </c>
      <c r="BU73" s="12">
        <v>52.786999999999999</v>
      </c>
      <c r="BV73" s="12">
        <f>BU73/3.5</f>
        <v>15.081999999999999</v>
      </c>
      <c r="BW73" s="12">
        <v>72.254000000000005</v>
      </c>
      <c r="BX73" s="14">
        <f>BW73/17.5</f>
        <v>4.1288</v>
      </c>
      <c r="CB73" s="11" t="s">
        <v>12</v>
      </c>
      <c r="CC73" s="12"/>
      <c r="CD73" s="12">
        <f>CC73/7.5</f>
        <v>0</v>
      </c>
      <c r="CE73" s="12"/>
      <c r="CF73" s="12">
        <f t="shared" si="451"/>
        <v>0</v>
      </c>
      <c r="CG73" s="12"/>
      <c r="CH73" s="12"/>
      <c r="CI73" s="12"/>
      <c r="CJ73" s="12">
        <f>CI73/12</f>
        <v>0</v>
      </c>
      <c r="CK73" s="12"/>
      <c r="CL73" s="12">
        <f>CK73/3.5</f>
        <v>0</v>
      </c>
      <c r="CM73" s="12"/>
      <c r="CN73" s="14">
        <f>CM73/17.5</f>
        <v>0</v>
      </c>
      <c r="CQ73" s="11" t="s">
        <v>12</v>
      </c>
      <c r="CR73" s="12"/>
      <c r="CS73" s="12">
        <f>CR73/7.5</f>
        <v>0</v>
      </c>
      <c r="CT73" s="12"/>
      <c r="CU73" s="12">
        <f t="shared" si="452"/>
        <v>0</v>
      </c>
      <c r="CV73" s="12"/>
      <c r="CW73" s="12"/>
      <c r="CX73" s="12"/>
      <c r="CY73" s="12">
        <f>CX73/12</f>
        <v>0</v>
      </c>
      <c r="CZ73" s="12">
        <v>4.0149999999999997</v>
      </c>
      <c r="DA73" s="12">
        <f>CZ73/3.5</f>
        <v>1.147142857142857</v>
      </c>
      <c r="DB73" s="12"/>
      <c r="DC73" s="14">
        <f>DB73/17.5</f>
        <v>0</v>
      </c>
      <c r="DF73" s="11" t="s">
        <v>12</v>
      </c>
      <c r="DG73" s="12">
        <f t="shared" si="415"/>
        <v>53.597999999999999</v>
      </c>
      <c r="DH73" s="12">
        <f>DG73/7.5</f>
        <v>7.1463999999999999</v>
      </c>
      <c r="DI73" s="12">
        <f t="shared" si="416"/>
        <v>28.768999999999998</v>
      </c>
      <c r="DJ73" s="12">
        <f t="shared" si="453"/>
        <v>1.43845</v>
      </c>
      <c r="DK73" s="12"/>
      <c r="DL73" s="12"/>
      <c r="DM73" s="12">
        <f t="shared" si="417"/>
        <v>47.63</v>
      </c>
      <c r="DN73" s="12">
        <f>DM73/12</f>
        <v>3.9691666666666667</v>
      </c>
      <c r="DO73" s="12">
        <f t="shared" si="418"/>
        <v>59.805</v>
      </c>
      <c r="DP73" s="12">
        <f>DO73/3.5</f>
        <v>17.087142857142858</v>
      </c>
      <c r="DQ73" s="12">
        <f t="shared" si="419"/>
        <v>72.254000000000005</v>
      </c>
      <c r="DR73" s="14">
        <f>DQ73/17.5</f>
        <v>4.1288</v>
      </c>
      <c r="DU73" s="11" t="s">
        <v>12</v>
      </c>
      <c r="DV73" s="12">
        <v>9.0679999999999996</v>
      </c>
      <c r="DW73" s="12">
        <f>DV73/7.5</f>
        <v>1.2090666666666665</v>
      </c>
      <c r="DX73" s="12">
        <v>9.0679999999999996</v>
      </c>
      <c r="DY73" s="12">
        <f>DX73/20</f>
        <v>0.45339999999999997</v>
      </c>
      <c r="DZ73" s="12"/>
      <c r="EA73" s="12"/>
      <c r="EB73" s="12">
        <v>60.006</v>
      </c>
      <c r="EC73" s="12">
        <f>EB73/12</f>
        <v>5.0004999999999997</v>
      </c>
      <c r="ED73" s="12"/>
      <c r="EE73" s="12">
        <f>ED73/3.5</f>
        <v>0</v>
      </c>
      <c r="EF73" s="12"/>
      <c r="EG73" s="14">
        <f>EF73/17.5</f>
        <v>0</v>
      </c>
      <c r="EJ73" s="11" t="s">
        <v>12</v>
      </c>
      <c r="EK73" s="12"/>
      <c r="EL73" s="12">
        <f>EK73/7.5</f>
        <v>0</v>
      </c>
      <c r="EM73" s="12">
        <v>5.2759999999999998</v>
      </c>
      <c r="EN73" s="12">
        <f t="shared" si="455"/>
        <v>0.26379999999999998</v>
      </c>
      <c r="EO73" s="12"/>
      <c r="EP73" s="12"/>
      <c r="EQ73" s="12">
        <v>23.396000000000001</v>
      </c>
      <c r="ER73" s="12">
        <f>EQ73/12</f>
        <v>1.9496666666666667</v>
      </c>
      <c r="ES73" s="12">
        <v>17.126000000000001</v>
      </c>
      <c r="ET73" s="12">
        <f>ES73/3.5</f>
        <v>4.8931428571428572</v>
      </c>
      <c r="EU73" s="12">
        <v>43.906999999999996</v>
      </c>
      <c r="EV73" s="14">
        <f>EU73/17.5</f>
        <v>2.5089714285714284</v>
      </c>
      <c r="EY73" s="11" t="s">
        <v>12</v>
      </c>
      <c r="EZ73" s="12"/>
      <c r="FA73" s="12">
        <f>EZ73/7.5</f>
        <v>0</v>
      </c>
      <c r="FB73" s="12">
        <v>4.7149999999999999</v>
      </c>
      <c r="FC73" s="12">
        <f t="shared" si="456"/>
        <v>0.23574999999999999</v>
      </c>
      <c r="FD73" s="12"/>
      <c r="FE73" s="12"/>
      <c r="FF73" s="12">
        <v>45.512</v>
      </c>
      <c r="FG73" s="12">
        <f>FF73/12</f>
        <v>3.7926666666666669</v>
      </c>
      <c r="FH73" s="12"/>
      <c r="FI73" s="12">
        <f>FH73/3.5</f>
        <v>0</v>
      </c>
      <c r="FJ73" s="12">
        <f>9.1415+20.774</f>
        <v>29.915500000000002</v>
      </c>
      <c r="FK73" s="14">
        <f>FJ73/17.5</f>
        <v>1.709457142857143</v>
      </c>
      <c r="FN73" s="11" t="s">
        <v>12</v>
      </c>
      <c r="FO73" s="12"/>
      <c r="FP73" s="12">
        <f>FO73/7.5</f>
        <v>0</v>
      </c>
      <c r="FQ73" s="12"/>
      <c r="FR73" s="12">
        <f t="shared" si="457"/>
        <v>0</v>
      </c>
      <c r="FS73" s="12"/>
      <c r="FT73" s="12"/>
      <c r="FU73" s="12"/>
      <c r="FV73" s="12">
        <f>FU73/12</f>
        <v>0</v>
      </c>
      <c r="FW73" s="12"/>
      <c r="FX73" s="12">
        <f>FW73/3.5</f>
        <v>0</v>
      </c>
      <c r="FY73" s="12">
        <v>0.59199999999999997</v>
      </c>
      <c r="FZ73" s="14">
        <f>FY73/17.5</f>
        <v>3.382857142857143E-2</v>
      </c>
      <c r="GC73" s="11" t="s">
        <v>12</v>
      </c>
      <c r="GD73" s="12"/>
      <c r="GE73" s="12">
        <f>GD73/7.5</f>
        <v>0</v>
      </c>
      <c r="GF73" s="12"/>
      <c r="GG73" s="12">
        <f t="shared" si="458"/>
        <v>0</v>
      </c>
      <c r="GH73" s="12"/>
      <c r="GI73" s="12"/>
      <c r="GJ73" s="12"/>
      <c r="GK73" s="12">
        <f>GJ73/12</f>
        <v>0</v>
      </c>
      <c r="GL73" s="12"/>
      <c r="GM73" s="12">
        <f>GL73/3.5</f>
        <v>0</v>
      </c>
      <c r="GN73" s="12"/>
      <c r="GO73" s="14">
        <f>GN73/17.5</f>
        <v>0</v>
      </c>
      <c r="GR73" s="11" t="s">
        <v>12</v>
      </c>
      <c r="GS73" s="12">
        <f t="shared" si="420"/>
        <v>9.0679999999999996</v>
      </c>
      <c r="GT73" s="12">
        <f>GS73/7.5</f>
        <v>1.2090666666666665</v>
      </c>
      <c r="GU73" s="12">
        <f t="shared" si="421"/>
        <v>19.058999999999997</v>
      </c>
      <c r="GV73" s="12">
        <f t="shared" si="459"/>
        <v>0.95294999999999985</v>
      </c>
      <c r="GW73" s="12"/>
      <c r="GX73" s="12"/>
      <c r="GY73" s="12">
        <f t="shared" si="422"/>
        <v>128.91399999999999</v>
      </c>
      <c r="GZ73" s="12">
        <f>GY73/12</f>
        <v>10.742833333333332</v>
      </c>
      <c r="HA73" s="12">
        <f t="shared" si="423"/>
        <v>17.126000000000001</v>
      </c>
      <c r="HB73" s="12">
        <f>HA73/3.5</f>
        <v>4.8931428571428572</v>
      </c>
      <c r="HC73" s="12">
        <f t="shared" si="424"/>
        <v>22.718499999999999</v>
      </c>
      <c r="HD73" s="14">
        <f>HC73/17.5</f>
        <v>1.2982</v>
      </c>
      <c r="HH73" s="11" t="s">
        <v>12</v>
      </c>
      <c r="HI73" s="12">
        <f t="shared" si="460"/>
        <v>62.665999999999997</v>
      </c>
      <c r="HJ73" s="12">
        <f>HI73/7.5</f>
        <v>8.3554666666666666</v>
      </c>
      <c r="HK73" s="12">
        <f t="shared" si="425"/>
        <v>47.827999999999996</v>
      </c>
      <c r="HL73" s="12">
        <f t="shared" si="461"/>
        <v>2.3914</v>
      </c>
      <c r="HM73" s="12"/>
      <c r="HN73" s="12"/>
      <c r="HO73" s="12">
        <f t="shared" si="426"/>
        <v>176.54399999999998</v>
      </c>
      <c r="HP73" s="12">
        <f>HO73/12</f>
        <v>14.711999999999998</v>
      </c>
      <c r="HQ73" s="12">
        <f t="shared" si="427"/>
        <v>76.930999999999997</v>
      </c>
      <c r="HR73" s="12">
        <f>HQ73/3.5</f>
        <v>21.980285714285714</v>
      </c>
      <c r="HS73" s="12">
        <f t="shared" si="428"/>
        <v>94.972499999999997</v>
      </c>
      <c r="HT73" s="14">
        <f>HS73/17.5</f>
        <v>5.4269999999999996</v>
      </c>
      <c r="HW73" s="11" t="s">
        <v>12</v>
      </c>
      <c r="HX73" s="12"/>
      <c r="HY73" s="12">
        <f>HX73/7.5</f>
        <v>0</v>
      </c>
      <c r="HZ73" s="12"/>
      <c r="IA73" s="12">
        <f t="shared" si="463"/>
        <v>0</v>
      </c>
      <c r="IB73" s="12"/>
      <c r="IC73" s="12"/>
      <c r="ID73" s="12"/>
      <c r="IE73" s="12">
        <f>ID73/12</f>
        <v>0</v>
      </c>
      <c r="IF73" s="12">
        <v>28.010999999999999</v>
      </c>
      <c r="IG73" s="12">
        <f>IF73/3.5</f>
        <v>8.0031428571428567</v>
      </c>
      <c r="IH73" s="12">
        <v>18.673999999999999</v>
      </c>
      <c r="II73" s="14">
        <f>IH73/17.5</f>
        <v>1.0670857142857142</v>
      </c>
      <c r="IM73" s="11" t="s">
        <v>12</v>
      </c>
      <c r="IN73" s="12"/>
      <c r="IO73" s="12">
        <f>IN73/7.5</f>
        <v>0</v>
      </c>
      <c r="IP73" s="12"/>
      <c r="IQ73" s="12">
        <f t="shared" si="464"/>
        <v>0</v>
      </c>
      <c r="IR73" s="12"/>
      <c r="IS73" s="12"/>
      <c r="IT73" s="12"/>
      <c r="IU73" s="12">
        <f>IT73/12</f>
        <v>0</v>
      </c>
      <c r="IV73" s="12"/>
      <c r="IW73" s="12">
        <f>IV73/3.5</f>
        <v>0</v>
      </c>
      <c r="IX73" s="12"/>
      <c r="IY73" s="14">
        <f>IX73/17.5</f>
        <v>0</v>
      </c>
      <c r="JC73" s="11" t="s">
        <v>12</v>
      </c>
      <c r="JD73" s="12"/>
      <c r="JE73" s="12">
        <f>JD73/7.5</f>
        <v>0</v>
      </c>
      <c r="JF73" s="12"/>
      <c r="JG73" s="12">
        <f t="shared" si="465"/>
        <v>0</v>
      </c>
      <c r="JH73" s="12"/>
      <c r="JI73" s="12"/>
      <c r="JJ73" s="12">
        <v>50.972000000000001</v>
      </c>
      <c r="JK73" s="12">
        <f>JJ73/12</f>
        <v>4.2476666666666665</v>
      </c>
      <c r="JL73" s="12">
        <v>26.683</v>
      </c>
      <c r="JM73" s="12">
        <f>JL73/3.5</f>
        <v>7.6237142857142857</v>
      </c>
      <c r="JN73" s="12">
        <v>9.8859999999999992</v>
      </c>
      <c r="JO73" s="14">
        <f>JN73/17.5</f>
        <v>0.5649142857142857</v>
      </c>
      <c r="JS73" s="11" t="s">
        <v>12</v>
      </c>
      <c r="JT73" s="12"/>
      <c r="JU73" s="12">
        <f>JT73/7.5</f>
        <v>0</v>
      </c>
      <c r="JV73" s="12"/>
      <c r="JW73" s="12">
        <f t="shared" si="466"/>
        <v>0</v>
      </c>
      <c r="JX73" s="12"/>
      <c r="JY73" s="12"/>
      <c r="JZ73" s="12"/>
      <c r="KA73" s="12">
        <f>JZ73/12</f>
        <v>0</v>
      </c>
      <c r="KB73" s="12"/>
      <c r="KC73" s="12">
        <f>KB73/3.5</f>
        <v>0</v>
      </c>
      <c r="KD73" s="12"/>
      <c r="KE73" s="14">
        <f>KD73/17.5</f>
        <v>0</v>
      </c>
      <c r="KH73" s="11" t="s">
        <v>12</v>
      </c>
      <c r="KI73" s="12"/>
      <c r="KJ73" s="12">
        <f>KI73/7.5</f>
        <v>0</v>
      </c>
      <c r="KK73" s="12"/>
      <c r="KL73" s="12">
        <f t="shared" si="467"/>
        <v>0</v>
      </c>
      <c r="KM73" s="12"/>
      <c r="KN73" s="12"/>
      <c r="KO73" s="12"/>
      <c r="KP73" s="12">
        <f>KO73/12</f>
        <v>0</v>
      </c>
      <c r="KQ73" s="12"/>
      <c r="KR73" s="12">
        <f>KQ73/3.5</f>
        <v>0</v>
      </c>
      <c r="KS73" s="12"/>
      <c r="KT73" s="14">
        <f>KS73/17.5</f>
        <v>0</v>
      </c>
      <c r="KW73" s="11" t="s">
        <v>12</v>
      </c>
      <c r="KX73" s="12">
        <f t="shared" si="429"/>
        <v>0</v>
      </c>
      <c r="KY73" s="12">
        <f>KX73/7.5</f>
        <v>0</v>
      </c>
      <c r="KZ73" s="12">
        <f t="shared" si="430"/>
        <v>0</v>
      </c>
      <c r="LA73" s="12">
        <f t="shared" si="468"/>
        <v>0</v>
      </c>
      <c r="LB73" s="12"/>
      <c r="LC73" s="12"/>
      <c r="LD73" s="12">
        <f t="shared" si="469"/>
        <v>50.972000000000001</v>
      </c>
      <c r="LE73" s="12">
        <f>LD73/12</f>
        <v>4.2476666666666665</v>
      </c>
      <c r="LF73" s="12">
        <f t="shared" si="431"/>
        <v>54.694000000000003</v>
      </c>
      <c r="LG73" s="12">
        <f>LF73/3.5</f>
        <v>15.626857142857144</v>
      </c>
      <c r="LH73" s="12">
        <f>KS73+KD73+JN73+IX73+IH73</f>
        <v>28.56</v>
      </c>
      <c r="LI73" s="14">
        <f>LH73/17.5</f>
        <v>1.6319999999999999</v>
      </c>
      <c r="LM73" s="11" t="s">
        <v>12</v>
      </c>
      <c r="LN73" s="12">
        <f t="shared" si="433"/>
        <v>62.665999999999997</v>
      </c>
      <c r="LO73" s="12">
        <f>LN73/7.5</f>
        <v>8.3554666666666666</v>
      </c>
      <c r="LP73" s="12">
        <f t="shared" si="434"/>
        <v>47.827999999999996</v>
      </c>
      <c r="LQ73" s="12">
        <f t="shared" si="470"/>
        <v>2.3914</v>
      </c>
      <c r="LR73" s="12"/>
      <c r="LS73" s="12"/>
      <c r="LT73" s="12">
        <f t="shared" si="435"/>
        <v>227.51599999999999</v>
      </c>
      <c r="LU73" s="12">
        <f>LT73/12</f>
        <v>18.959666666666667</v>
      </c>
      <c r="LV73" s="12">
        <f>LF73+HQ73</f>
        <v>131.625</v>
      </c>
      <c r="LW73" s="12">
        <f>LV73/3.5</f>
        <v>37.607142857142854</v>
      </c>
      <c r="LX73" s="12">
        <f t="shared" si="437"/>
        <v>123.5325</v>
      </c>
      <c r="LY73" s="14">
        <f>LX73/17.5</f>
        <v>7.0590000000000002</v>
      </c>
      <c r="MB73" s="11" t="s">
        <v>12</v>
      </c>
      <c r="MC73" s="12"/>
      <c r="MD73" s="12">
        <f>MC73/7.5</f>
        <v>0</v>
      </c>
      <c r="ME73" s="12"/>
      <c r="MF73" s="12">
        <f t="shared" si="471"/>
        <v>0</v>
      </c>
      <c r="MG73" s="12"/>
      <c r="MH73" s="12"/>
      <c r="MI73" s="12"/>
      <c r="MJ73" s="12">
        <f>MI73/12</f>
        <v>0</v>
      </c>
      <c r="MK73" s="12"/>
      <c r="ML73" s="12">
        <f>MK73/3.5</f>
        <v>0</v>
      </c>
      <c r="MM73" s="12"/>
      <c r="MN73" s="14">
        <f>MM73/17.5</f>
        <v>0</v>
      </c>
      <c r="MR73" s="11" t="s">
        <v>12</v>
      </c>
      <c r="MS73" s="12">
        <v>32.75</v>
      </c>
      <c r="MT73" s="12">
        <f>MS73/7.5</f>
        <v>4.3666666666666663</v>
      </c>
      <c r="MU73" s="12">
        <v>32.75</v>
      </c>
      <c r="MV73" s="12">
        <f t="shared" si="472"/>
        <v>1.6375</v>
      </c>
      <c r="MW73" s="12"/>
      <c r="MX73" s="12"/>
      <c r="MY73" s="12">
        <v>4.33</v>
      </c>
      <c r="MZ73" s="12">
        <f>MY73/12</f>
        <v>0.36083333333333334</v>
      </c>
      <c r="NA73" s="12">
        <v>4.33</v>
      </c>
      <c r="NB73" s="12">
        <f>NA73/3.5</f>
        <v>1.2371428571428571</v>
      </c>
      <c r="NC73" s="12">
        <v>39.89</v>
      </c>
      <c r="ND73" s="14">
        <f>NC73/17.5</f>
        <v>2.2794285714285714</v>
      </c>
      <c r="NH73" s="11" t="s">
        <v>12</v>
      </c>
      <c r="NI73" s="12"/>
      <c r="NJ73" s="12">
        <f>NI73/7.5</f>
        <v>0</v>
      </c>
      <c r="NK73" s="12"/>
      <c r="NL73" s="12">
        <f t="shared" si="473"/>
        <v>0</v>
      </c>
      <c r="NM73" s="12"/>
      <c r="NN73" s="12"/>
      <c r="NO73" s="12"/>
      <c r="NP73" s="12">
        <f>NO73/12</f>
        <v>0</v>
      </c>
      <c r="NQ73" s="12">
        <v>7.5140000000000002</v>
      </c>
      <c r="NR73" s="12">
        <f>NQ73/3.5</f>
        <v>2.1468571428571428</v>
      </c>
      <c r="NS73" s="12">
        <v>30.927499999999998</v>
      </c>
      <c r="NT73" s="14">
        <f>NS73/17.5</f>
        <v>1.7672857142857141</v>
      </c>
      <c r="NX73" s="11" t="s">
        <v>12</v>
      </c>
      <c r="NY73" s="12"/>
      <c r="NZ73" s="12">
        <f>NY73/7.5</f>
        <v>0</v>
      </c>
      <c r="OA73" s="12"/>
      <c r="OB73" s="12">
        <f t="shared" si="474"/>
        <v>0</v>
      </c>
      <c r="OC73" s="12"/>
      <c r="OD73" s="12"/>
      <c r="OE73" s="12"/>
      <c r="OF73" s="12">
        <f>OE73/12</f>
        <v>0</v>
      </c>
      <c r="OG73" s="12"/>
      <c r="OH73" s="12">
        <f>OG73/3.5</f>
        <v>0</v>
      </c>
      <c r="OI73" s="12"/>
      <c r="OJ73" s="14">
        <f>OI73/17.5</f>
        <v>0</v>
      </c>
      <c r="OM73" s="11" t="s">
        <v>12</v>
      </c>
      <c r="ON73" s="12">
        <v>22.396000000000001</v>
      </c>
      <c r="OO73" s="12">
        <f>ON73/7.5</f>
        <v>2.9861333333333335</v>
      </c>
      <c r="OP73" s="12">
        <v>15.13</v>
      </c>
      <c r="OQ73" s="12">
        <f t="shared" si="475"/>
        <v>0.75650000000000006</v>
      </c>
      <c r="OR73" s="12"/>
      <c r="OS73" s="12"/>
      <c r="OT73" s="12"/>
      <c r="OU73" s="12">
        <f>OT73/12</f>
        <v>0</v>
      </c>
      <c r="OV73" s="12"/>
      <c r="OW73" s="12">
        <f>OV73/3.5</f>
        <v>0</v>
      </c>
      <c r="OX73" s="12"/>
      <c r="OY73" s="14">
        <f>OX73/17.5</f>
        <v>0</v>
      </c>
      <c r="PB73" s="11" t="s">
        <v>12</v>
      </c>
      <c r="PC73" s="12">
        <f t="shared" si="438"/>
        <v>55.146000000000001</v>
      </c>
      <c r="PD73" s="12">
        <f>PC73/7.5</f>
        <v>7.3528000000000002</v>
      </c>
      <c r="PE73" s="12">
        <f t="shared" si="439"/>
        <v>47.88</v>
      </c>
      <c r="PF73" s="12">
        <f t="shared" si="476"/>
        <v>2.3940000000000001</v>
      </c>
      <c r="PG73" s="12"/>
      <c r="PH73" s="12"/>
      <c r="PI73" s="12">
        <f t="shared" si="477"/>
        <v>4.33</v>
      </c>
      <c r="PJ73" s="12">
        <f>PI73/12</f>
        <v>0.36083333333333334</v>
      </c>
      <c r="PK73" s="12">
        <f t="shared" ref="PK73:PK78" si="479">OV73+OG73+NQ73+NA73+MK73</f>
        <v>11.844000000000001</v>
      </c>
      <c r="PL73" s="12">
        <f>PK73/3.5</f>
        <v>3.3840000000000003</v>
      </c>
      <c r="PM73" s="12">
        <f>OX73+OI73+NS73+NC73+MM73</f>
        <v>70.817499999999995</v>
      </c>
      <c r="PN73" s="14">
        <f>PM73/17.5</f>
        <v>4.0467142857142857</v>
      </c>
      <c r="PR73" s="11" t="s">
        <v>12</v>
      </c>
      <c r="PS73" s="12">
        <f t="shared" si="442"/>
        <v>117.812</v>
      </c>
      <c r="PT73" s="12">
        <f>PS73/7.5</f>
        <v>15.708266666666667</v>
      </c>
      <c r="PU73" s="12">
        <f t="shared" si="443"/>
        <v>95.707999999999998</v>
      </c>
      <c r="PV73" s="12">
        <f t="shared" si="478"/>
        <v>4.7854000000000001</v>
      </c>
      <c r="PW73" s="12"/>
      <c r="PX73" s="12"/>
      <c r="PY73" s="12">
        <f t="shared" si="444"/>
        <v>231.846</v>
      </c>
      <c r="PZ73" s="12">
        <f>PY73/12</f>
        <v>19.320499999999999</v>
      </c>
      <c r="QA73" s="12">
        <f>PK73+LV73</f>
        <v>143.46899999999999</v>
      </c>
      <c r="QB73" s="12">
        <f>QA73/3.5</f>
        <v>40.991142857142854</v>
      </c>
      <c r="QC73" s="12">
        <f t="shared" si="446"/>
        <v>194.35</v>
      </c>
      <c r="QD73" s="14">
        <f>QC73/17.5</f>
        <v>11.105714285714285</v>
      </c>
    </row>
    <row r="74" spans="15:446" x14ac:dyDescent="0.25">
      <c r="O74" s="11" t="s">
        <v>13</v>
      </c>
      <c r="P74" s="12">
        <v>59.158000000000001</v>
      </c>
      <c r="Q74" s="12">
        <f>P74/7.5</f>
        <v>7.8877333333333333</v>
      </c>
      <c r="R74" s="12">
        <v>44.213000000000001</v>
      </c>
      <c r="S74" s="12">
        <f t="shared" si="447"/>
        <v>2.2106500000000002</v>
      </c>
      <c r="T74" s="12"/>
      <c r="U74" s="12"/>
      <c r="V74" s="12"/>
      <c r="W74" s="12">
        <f>V74/12</f>
        <v>0</v>
      </c>
      <c r="X74" s="12"/>
      <c r="Y74" s="12">
        <f>X74/6</f>
        <v>0</v>
      </c>
      <c r="Z74" s="12"/>
      <c r="AA74" s="14">
        <f t="shared" ref="AA74" si="480">Z74/17.5</f>
        <v>0</v>
      </c>
      <c r="AF74" s="11" t="s">
        <v>13</v>
      </c>
      <c r="AG74" s="12"/>
      <c r="AH74" s="12">
        <f>AG74/7.5</f>
        <v>0</v>
      </c>
      <c r="AI74" s="12">
        <v>24.152000000000001</v>
      </c>
      <c r="AJ74" s="12">
        <f t="shared" si="448"/>
        <v>1.2076</v>
      </c>
      <c r="AK74" s="12"/>
      <c r="AL74" s="12"/>
      <c r="AM74" s="12">
        <v>18.158999999999999</v>
      </c>
      <c r="AN74" s="12">
        <f>AM74/12</f>
        <v>1.51325</v>
      </c>
      <c r="AO74" s="12">
        <v>14.946</v>
      </c>
      <c r="AP74" s="12">
        <f>AO74/6</f>
        <v>2.4910000000000001</v>
      </c>
      <c r="AQ74" s="12">
        <v>14.62</v>
      </c>
      <c r="AR74" s="14">
        <f t="shared" ref="AR74" si="481">AQ74/17.5</f>
        <v>0.83542857142857141</v>
      </c>
      <c r="AV74" s="11" t="s">
        <v>13</v>
      </c>
      <c r="AW74" s="12"/>
      <c r="AX74" s="12">
        <f>AW74/7.5</f>
        <v>0</v>
      </c>
      <c r="AY74" s="12"/>
      <c r="AZ74" s="12">
        <f t="shared" si="449"/>
        <v>0</v>
      </c>
      <c r="BA74" s="12"/>
      <c r="BB74" s="12"/>
      <c r="BC74" s="12">
        <v>6.5</v>
      </c>
      <c r="BD74" s="12">
        <f>BC74/12</f>
        <v>0.54166666666666663</v>
      </c>
      <c r="BE74" s="12">
        <v>56.744999999999997</v>
      </c>
      <c r="BF74" s="12">
        <f>BE74/6</f>
        <v>9.4574999999999996</v>
      </c>
      <c r="BG74" s="12">
        <v>47.74</v>
      </c>
      <c r="BH74" s="14">
        <f t="shared" ref="BH74" si="482">BG74/17.5</f>
        <v>2.7280000000000002</v>
      </c>
      <c r="BL74" s="11" t="s">
        <v>13</v>
      </c>
      <c r="BM74" s="12"/>
      <c r="BN74" s="12">
        <f>BM74/7.5</f>
        <v>0</v>
      </c>
      <c r="BO74" s="12">
        <v>22.745999999999999</v>
      </c>
      <c r="BP74" s="12">
        <f t="shared" si="450"/>
        <v>1.1373</v>
      </c>
      <c r="BQ74" s="12"/>
      <c r="BR74" s="12"/>
      <c r="BS74" s="12"/>
      <c r="BT74" s="12">
        <f>BS74/12</f>
        <v>0</v>
      </c>
      <c r="BU74" s="12">
        <v>22.646999999999998</v>
      </c>
      <c r="BV74" s="12">
        <f>BU74/6</f>
        <v>3.7744999999999997</v>
      </c>
      <c r="BW74" s="12">
        <v>15.869</v>
      </c>
      <c r="BX74" s="14">
        <f t="shared" ref="BX74" si="483">BW74/17.5</f>
        <v>0.90679999999999994</v>
      </c>
      <c r="CB74" s="11" t="s">
        <v>13</v>
      </c>
      <c r="CC74" s="12"/>
      <c r="CD74" s="12">
        <f>CC74/7.5</f>
        <v>0</v>
      </c>
      <c r="CE74" s="12"/>
      <c r="CF74" s="12">
        <f t="shared" si="451"/>
        <v>0</v>
      </c>
      <c r="CG74" s="12"/>
      <c r="CH74" s="12"/>
      <c r="CI74" s="12"/>
      <c r="CJ74" s="12">
        <f>CI74/12</f>
        <v>0</v>
      </c>
      <c r="CK74" s="12"/>
      <c r="CL74" s="12">
        <f>CK74/6</f>
        <v>0</v>
      </c>
      <c r="CM74" s="12"/>
      <c r="CN74" s="14">
        <f t="shared" ref="CN74" si="484">CM74/17.5</f>
        <v>0</v>
      </c>
      <c r="CQ74" s="11" t="s">
        <v>13</v>
      </c>
      <c r="CR74" s="12"/>
      <c r="CS74" s="12">
        <f>CR74/7.5</f>
        <v>0</v>
      </c>
      <c r="CT74" s="12">
        <v>50.95</v>
      </c>
      <c r="CU74" s="12">
        <f t="shared" si="452"/>
        <v>2.5475000000000003</v>
      </c>
      <c r="CV74" s="12"/>
      <c r="CW74" s="12"/>
      <c r="CX74" s="12">
        <v>4.8920000000000003</v>
      </c>
      <c r="CY74" s="12">
        <f>CX74/12</f>
        <v>0.40766666666666668</v>
      </c>
      <c r="CZ74" s="12"/>
      <c r="DA74" s="12">
        <f>CZ74/6</f>
        <v>0</v>
      </c>
      <c r="DB74" s="12"/>
      <c r="DC74" s="14">
        <f t="shared" ref="DC74" si="485">DB74/17.5</f>
        <v>0</v>
      </c>
      <c r="DF74" s="11" t="s">
        <v>13</v>
      </c>
      <c r="DG74" s="12">
        <f t="shared" si="415"/>
        <v>0</v>
      </c>
      <c r="DH74" s="12">
        <f>DG74/7.5</f>
        <v>0</v>
      </c>
      <c r="DI74" s="12">
        <f t="shared" si="416"/>
        <v>97.847999999999999</v>
      </c>
      <c r="DJ74" s="12">
        <f t="shared" si="453"/>
        <v>4.8924000000000003</v>
      </c>
      <c r="DK74" s="12"/>
      <c r="DL74" s="12"/>
      <c r="DM74" s="12">
        <f t="shared" si="417"/>
        <v>29.550999999999998</v>
      </c>
      <c r="DN74" s="12">
        <f>DM74/12</f>
        <v>2.4625833333333333</v>
      </c>
      <c r="DO74" s="12">
        <f t="shared" si="418"/>
        <v>94.337999999999994</v>
      </c>
      <c r="DP74" s="12">
        <f>DO74/6</f>
        <v>15.722999999999999</v>
      </c>
      <c r="DQ74" s="12">
        <f t="shared" si="419"/>
        <v>78.228999999999999</v>
      </c>
      <c r="DR74" s="14">
        <f t="shared" ref="DR74" si="486">DQ74/17.5</f>
        <v>4.4702285714285717</v>
      </c>
      <c r="DU74" s="11" t="s">
        <v>13</v>
      </c>
      <c r="DV74" s="12">
        <v>34.162999999999997</v>
      </c>
      <c r="DW74" s="12">
        <f>DV74/7.5</f>
        <v>4.5550666666666659</v>
      </c>
      <c r="DX74" s="12">
        <v>19.015000000000001</v>
      </c>
      <c r="DY74" s="12">
        <f t="shared" si="454"/>
        <v>0.95074999999999998</v>
      </c>
      <c r="DZ74" s="12"/>
      <c r="EA74" s="12"/>
      <c r="EB74" s="12">
        <v>2.903</v>
      </c>
      <c r="EC74" s="12">
        <f>EB74/12</f>
        <v>0.24191666666666667</v>
      </c>
      <c r="ED74" s="12">
        <v>2.9039999999999999</v>
      </c>
      <c r="EE74" s="12">
        <f>ED74/6</f>
        <v>0.48399999999999999</v>
      </c>
      <c r="EF74" s="12">
        <v>50.95</v>
      </c>
      <c r="EG74" s="14">
        <f t="shared" ref="EG74" si="487">EF74/17.5</f>
        <v>2.9114285714285715</v>
      </c>
      <c r="EJ74" s="11" t="s">
        <v>13</v>
      </c>
      <c r="EK74" s="12">
        <v>3.0680000000000001</v>
      </c>
      <c r="EL74" s="12">
        <f>EK74/7.5</f>
        <v>0.40906666666666669</v>
      </c>
      <c r="EM74" s="12"/>
      <c r="EN74" s="12">
        <f t="shared" si="455"/>
        <v>0</v>
      </c>
      <c r="EO74" s="12"/>
      <c r="EP74" s="12"/>
      <c r="EQ74" s="12">
        <v>32.036000000000001</v>
      </c>
      <c r="ER74" s="12">
        <f>EQ74/12</f>
        <v>2.6696666666666666</v>
      </c>
      <c r="ES74" s="12"/>
      <c r="ET74" s="12">
        <f>ES74/6</f>
        <v>0</v>
      </c>
      <c r="EU74" s="12">
        <v>35.85</v>
      </c>
      <c r="EV74" s="14">
        <f t="shared" ref="EV74" si="488">EU74/17.5</f>
        <v>2.0485714285714285</v>
      </c>
      <c r="EY74" s="11" t="s">
        <v>13</v>
      </c>
      <c r="EZ74" s="12"/>
      <c r="FA74" s="12">
        <f>EZ74/7.5</f>
        <v>0</v>
      </c>
      <c r="FB74" s="12"/>
      <c r="FC74" s="12">
        <f t="shared" si="456"/>
        <v>0</v>
      </c>
      <c r="FD74" s="12"/>
      <c r="FE74" s="12"/>
      <c r="FF74" s="12"/>
      <c r="FG74" s="12">
        <f>FF74/12</f>
        <v>0</v>
      </c>
      <c r="FH74" s="12"/>
      <c r="FI74" s="12">
        <f>FH74/6</f>
        <v>0</v>
      </c>
      <c r="FJ74" s="12">
        <v>12.307</v>
      </c>
      <c r="FK74" s="14">
        <f t="shared" ref="FK74" si="489">FJ74/17.5</f>
        <v>0.70325714285714291</v>
      </c>
      <c r="FN74" s="11" t="s">
        <v>13</v>
      </c>
      <c r="FO74" s="12"/>
      <c r="FP74" s="12">
        <f>FO74/7.5</f>
        <v>0</v>
      </c>
      <c r="FQ74" s="12"/>
      <c r="FR74" s="12">
        <f t="shared" si="457"/>
        <v>0</v>
      </c>
      <c r="FS74" s="12"/>
      <c r="FT74" s="12"/>
      <c r="FU74" s="12"/>
      <c r="FV74" s="12">
        <f>FU74/12</f>
        <v>0</v>
      </c>
      <c r="FW74" s="12"/>
      <c r="FX74" s="12">
        <f>FW74/6</f>
        <v>0</v>
      </c>
      <c r="FY74" s="12"/>
      <c r="FZ74" s="14">
        <f t="shared" ref="FZ74" si="490">FY74/17.5</f>
        <v>0</v>
      </c>
      <c r="GC74" s="11" t="s">
        <v>13</v>
      </c>
      <c r="GD74" s="12"/>
      <c r="GE74" s="12">
        <f>GD74/7.5</f>
        <v>0</v>
      </c>
      <c r="GF74" s="12">
        <v>13.5885</v>
      </c>
      <c r="GG74" s="12">
        <f t="shared" si="458"/>
        <v>0.67942499999999995</v>
      </c>
      <c r="GH74" s="12"/>
      <c r="GI74" s="12"/>
      <c r="GJ74" s="12">
        <v>50.69</v>
      </c>
      <c r="GK74" s="12">
        <f>GJ74/12</f>
        <v>4.2241666666666662</v>
      </c>
      <c r="GL74" s="12">
        <v>57.357999999999997</v>
      </c>
      <c r="GM74" s="12">
        <f>GL74/6</f>
        <v>9.5596666666666668</v>
      </c>
      <c r="GN74" s="12">
        <f>18.664+30.6145</f>
        <v>49.278500000000001</v>
      </c>
      <c r="GO74" s="14">
        <f t="shared" ref="GO74" si="491">GN74/17.5</f>
        <v>2.8159142857142858</v>
      </c>
      <c r="GR74" s="11" t="s">
        <v>13</v>
      </c>
      <c r="GS74" s="12">
        <f t="shared" si="420"/>
        <v>37.230999999999995</v>
      </c>
      <c r="GT74" s="12">
        <f>GS74/7.5</f>
        <v>4.9641333333333328</v>
      </c>
      <c r="GU74" s="12">
        <f t="shared" si="421"/>
        <v>32.603499999999997</v>
      </c>
      <c r="GV74" s="12">
        <f t="shared" si="459"/>
        <v>1.6301749999999999</v>
      </c>
      <c r="GW74" s="12"/>
      <c r="GX74" s="12"/>
      <c r="GY74" s="12">
        <f t="shared" si="422"/>
        <v>85.629000000000005</v>
      </c>
      <c r="GZ74" s="12">
        <f>GY74/12</f>
        <v>7.1357500000000007</v>
      </c>
      <c r="HA74" s="12">
        <f t="shared" si="423"/>
        <v>60.262</v>
      </c>
      <c r="HB74" s="12">
        <f>HA74/6</f>
        <v>10.043666666666667</v>
      </c>
      <c r="HC74" s="12">
        <f t="shared" si="424"/>
        <v>49.520416666666669</v>
      </c>
      <c r="HD74" s="14">
        <f t="shared" ref="HD74" si="492">HC74/17.5</f>
        <v>2.8297380952380955</v>
      </c>
      <c r="HH74" s="11" t="s">
        <v>13</v>
      </c>
      <c r="HI74" s="12">
        <f t="shared" si="460"/>
        <v>96.388999999999996</v>
      </c>
      <c r="HJ74" s="12">
        <f>HI74/7.5</f>
        <v>12.851866666666666</v>
      </c>
      <c r="HK74" s="12">
        <f t="shared" si="425"/>
        <v>174.6645</v>
      </c>
      <c r="HL74" s="12">
        <f t="shared" si="461"/>
        <v>8.7332250000000009</v>
      </c>
      <c r="HM74" s="12"/>
      <c r="HN74" s="12"/>
      <c r="HO74" s="12">
        <f t="shared" si="426"/>
        <v>115.18</v>
      </c>
      <c r="HP74" s="12">
        <f>HO74/12</f>
        <v>9.5983333333333345</v>
      </c>
      <c r="HQ74" s="12">
        <f t="shared" si="427"/>
        <v>154.6</v>
      </c>
      <c r="HR74" s="12">
        <f>HQ74/6</f>
        <v>25.766666666666666</v>
      </c>
      <c r="HS74" s="12">
        <f t="shared" si="428"/>
        <v>127.74941666666666</v>
      </c>
      <c r="HT74" s="14">
        <f t="shared" ref="HT74" si="493">HS74/17.5</f>
        <v>7.2999666666666663</v>
      </c>
      <c r="HW74" s="11" t="s">
        <v>13</v>
      </c>
      <c r="HX74" s="12"/>
      <c r="HY74" s="12">
        <f>HX74/7.5</f>
        <v>0</v>
      </c>
      <c r="HZ74" s="12"/>
      <c r="IA74" s="12">
        <f t="shared" si="463"/>
        <v>0</v>
      </c>
      <c r="IB74" s="12"/>
      <c r="IC74" s="12"/>
      <c r="ID74" s="12"/>
      <c r="IE74" s="12">
        <f>ID74/12</f>
        <v>0</v>
      </c>
      <c r="IF74" s="12"/>
      <c r="IG74" s="12">
        <f>IF74/6</f>
        <v>0</v>
      </c>
      <c r="IH74" s="12"/>
      <c r="II74" s="14">
        <f t="shared" ref="II74" si="494">IH74/17.5</f>
        <v>0</v>
      </c>
      <c r="IM74" s="11" t="s">
        <v>13</v>
      </c>
      <c r="IN74" s="12"/>
      <c r="IO74" s="12">
        <f>IN74/7.5</f>
        <v>0</v>
      </c>
      <c r="IP74" s="12"/>
      <c r="IQ74" s="12">
        <f t="shared" si="464"/>
        <v>0</v>
      </c>
      <c r="IR74" s="12"/>
      <c r="IS74" s="12"/>
      <c r="IT74" s="12">
        <v>29.17</v>
      </c>
      <c r="IU74" s="12">
        <f>IT74/12</f>
        <v>2.4308333333333336</v>
      </c>
      <c r="IV74" s="12"/>
      <c r="IW74" s="12">
        <f>IV74/6</f>
        <v>0</v>
      </c>
      <c r="IX74" s="12"/>
      <c r="IY74" s="14">
        <f t="shared" ref="IY74" si="495">IX74/17.5</f>
        <v>0</v>
      </c>
      <c r="JC74" s="11" t="s">
        <v>13</v>
      </c>
      <c r="JD74" s="12"/>
      <c r="JE74" s="12">
        <f>JD74/7.5</f>
        <v>0</v>
      </c>
      <c r="JF74" s="12"/>
      <c r="JG74" s="12">
        <f t="shared" si="465"/>
        <v>0</v>
      </c>
      <c r="JH74" s="12"/>
      <c r="JI74" s="12"/>
      <c r="JJ74" s="12">
        <v>3.8759999999999999</v>
      </c>
      <c r="JK74" s="12">
        <f>JJ74/12</f>
        <v>0.32300000000000001</v>
      </c>
      <c r="JL74" s="12">
        <v>15.685</v>
      </c>
      <c r="JM74" s="12">
        <f>JL74/6</f>
        <v>2.6141666666666667</v>
      </c>
      <c r="JN74" s="12">
        <v>32.682000000000002</v>
      </c>
      <c r="JO74" s="14">
        <f t="shared" ref="JO74" si="496">JN74/17.5</f>
        <v>1.8675428571428572</v>
      </c>
      <c r="JS74" s="11" t="s">
        <v>13</v>
      </c>
      <c r="JT74" s="12"/>
      <c r="JU74" s="12">
        <f>JT74/7.5</f>
        <v>0</v>
      </c>
      <c r="JV74" s="12"/>
      <c r="JW74" s="12">
        <f t="shared" si="466"/>
        <v>0</v>
      </c>
      <c r="JX74" s="12"/>
      <c r="JY74" s="12"/>
      <c r="JZ74" s="12"/>
      <c r="KA74" s="12">
        <f>JZ74/12</f>
        <v>0</v>
      </c>
      <c r="KB74" s="12">
        <v>6.5</v>
      </c>
      <c r="KC74" s="12">
        <f>KB74/6</f>
        <v>1.0833333333333333</v>
      </c>
      <c r="KD74" s="12">
        <v>7.4950000000000001</v>
      </c>
      <c r="KE74" s="14">
        <f t="shared" ref="KE74" si="497">KD74/17.5</f>
        <v>0.42828571428571427</v>
      </c>
      <c r="KH74" s="11" t="s">
        <v>13</v>
      </c>
      <c r="KI74" s="12"/>
      <c r="KJ74" s="12">
        <f>KI74/7.5</f>
        <v>0</v>
      </c>
      <c r="KK74" s="12"/>
      <c r="KL74" s="12">
        <f t="shared" si="467"/>
        <v>0</v>
      </c>
      <c r="KM74" s="12"/>
      <c r="KN74" s="12"/>
      <c r="KO74" s="12"/>
      <c r="KP74" s="12">
        <f>KO74/12</f>
        <v>0</v>
      </c>
      <c r="KQ74" s="12"/>
      <c r="KR74" s="12">
        <f>KQ74/6</f>
        <v>0</v>
      </c>
      <c r="KS74" s="12"/>
      <c r="KT74" s="14">
        <f t="shared" ref="KT74" si="498">KS74/17.5</f>
        <v>0</v>
      </c>
      <c r="KW74" s="11" t="s">
        <v>13</v>
      </c>
      <c r="KX74" s="12">
        <f t="shared" si="429"/>
        <v>0</v>
      </c>
      <c r="KY74" s="12">
        <f>KX74/7.5</f>
        <v>0</v>
      </c>
      <c r="KZ74" s="12">
        <f t="shared" si="430"/>
        <v>0</v>
      </c>
      <c r="LA74" s="12">
        <f>KZ74/20</f>
        <v>0</v>
      </c>
      <c r="LB74" s="12"/>
      <c r="LC74" s="12"/>
      <c r="LD74" s="12">
        <f t="shared" si="469"/>
        <v>33.045999999999999</v>
      </c>
      <c r="LE74" s="12">
        <f>LD74/12</f>
        <v>2.7538333333333331</v>
      </c>
      <c r="LF74" s="12">
        <f t="shared" si="431"/>
        <v>22.185000000000002</v>
      </c>
      <c r="LG74" s="12">
        <f>LF74/6</f>
        <v>3.6975000000000002</v>
      </c>
      <c r="LH74" s="12">
        <f t="shared" si="432"/>
        <v>40.177</v>
      </c>
      <c r="LI74" s="14">
        <f t="shared" ref="LI74" si="499">LH74/17.5</f>
        <v>2.2958285714285713</v>
      </c>
      <c r="LM74" s="11" t="s">
        <v>13</v>
      </c>
      <c r="LN74" s="12">
        <f t="shared" si="433"/>
        <v>96.388999999999996</v>
      </c>
      <c r="LO74" s="12">
        <f>LN74/7.5</f>
        <v>12.851866666666666</v>
      </c>
      <c r="LP74" s="12">
        <f t="shared" si="434"/>
        <v>174.6645</v>
      </c>
      <c r="LQ74" s="12">
        <f t="shared" si="470"/>
        <v>8.7332250000000009</v>
      </c>
      <c r="LR74" s="12"/>
      <c r="LS74" s="12"/>
      <c r="LT74" s="12">
        <f t="shared" si="435"/>
        <v>148.226</v>
      </c>
      <c r="LU74" s="12">
        <f>LT74/12</f>
        <v>12.352166666666667</v>
      </c>
      <c r="LV74" s="12">
        <f t="shared" ref="LV74" si="500">LF74+HQ74</f>
        <v>176.785</v>
      </c>
      <c r="LW74" s="12">
        <f>LV74/6</f>
        <v>29.464166666666667</v>
      </c>
      <c r="LX74" s="12">
        <f t="shared" si="437"/>
        <v>167.92641666666665</v>
      </c>
      <c r="LY74" s="14">
        <f t="shared" ref="LY74" si="501">LX74/17.5</f>
        <v>9.5957952380952367</v>
      </c>
      <c r="MB74" s="11" t="s">
        <v>13</v>
      </c>
      <c r="MC74" s="12">
        <v>59.838000000000001</v>
      </c>
      <c r="MD74" s="12">
        <f>MC74/7.5</f>
        <v>7.9783999999999997</v>
      </c>
      <c r="ME74" s="12">
        <v>46.677</v>
      </c>
      <c r="MF74" s="12">
        <f t="shared" si="471"/>
        <v>2.33385</v>
      </c>
      <c r="MG74" s="12"/>
      <c r="MH74" s="12"/>
      <c r="MI74" s="12">
        <v>53.058999999999997</v>
      </c>
      <c r="MJ74" s="12">
        <f>MI74/12</f>
        <v>4.4215833333333334</v>
      </c>
      <c r="MK74" s="12">
        <v>58.512999999999998</v>
      </c>
      <c r="ML74" s="12">
        <f>MK74/6</f>
        <v>9.7521666666666658</v>
      </c>
      <c r="MM74" s="12">
        <v>42.113</v>
      </c>
      <c r="MN74" s="14">
        <f t="shared" ref="MN74" si="502">MM74/17.5</f>
        <v>2.4064571428571426</v>
      </c>
      <c r="MR74" s="11" t="s">
        <v>13</v>
      </c>
      <c r="MS74" s="12"/>
      <c r="MT74" s="12">
        <f>MS74/7.5</f>
        <v>0</v>
      </c>
      <c r="MU74" s="12">
        <v>2.2109999999999999</v>
      </c>
      <c r="MV74" s="12">
        <f t="shared" si="472"/>
        <v>0.11055</v>
      </c>
      <c r="MW74" s="12"/>
      <c r="MX74" s="12"/>
      <c r="MY74" s="12">
        <v>2.2120000000000002</v>
      </c>
      <c r="MZ74" s="12">
        <f>MY74/12</f>
        <v>0.18433333333333335</v>
      </c>
      <c r="NA74" s="12">
        <v>26.259</v>
      </c>
      <c r="NB74" s="12">
        <f>NA74/6</f>
        <v>4.3765000000000001</v>
      </c>
      <c r="NC74" s="12">
        <v>6.8</v>
      </c>
      <c r="ND74" s="14">
        <f t="shared" ref="ND74" si="503">NC74/17.5</f>
        <v>0.38857142857142857</v>
      </c>
      <c r="NH74" s="11" t="s">
        <v>13</v>
      </c>
      <c r="NI74" s="12"/>
      <c r="NJ74" s="12">
        <f>NI74/7.5</f>
        <v>0</v>
      </c>
      <c r="NK74" s="12">
        <v>5.3029999999999999</v>
      </c>
      <c r="NL74" s="12">
        <f t="shared" si="473"/>
        <v>0.26515</v>
      </c>
      <c r="NM74" s="12"/>
      <c r="NN74" s="12"/>
      <c r="NO74" s="12">
        <v>12.818</v>
      </c>
      <c r="NP74" s="12">
        <f>NO74/12</f>
        <v>1.0681666666666667</v>
      </c>
      <c r="NQ74" s="12">
        <v>5.3029999999999999</v>
      </c>
      <c r="NR74" s="12">
        <f>NQ74/6</f>
        <v>0.88383333333333336</v>
      </c>
      <c r="NS74" s="12"/>
      <c r="NT74" s="14">
        <f t="shared" ref="NT74" si="504">NS74/17.5</f>
        <v>0</v>
      </c>
      <c r="NX74" s="11" t="s">
        <v>13</v>
      </c>
      <c r="NY74" s="12"/>
      <c r="NZ74" s="12">
        <f>NY74/7.5</f>
        <v>0</v>
      </c>
      <c r="OA74" s="12">
        <v>11.207000000000001</v>
      </c>
      <c r="OB74" s="12">
        <f t="shared" si="474"/>
        <v>0.56035000000000001</v>
      </c>
      <c r="OC74" s="12"/>
      <c r="OD74" s="12"/>
      <c r="OE74" s="12">
        <v>54.58</v>
      </c>
      <c r="OF74" s="12">
        <f>OE74/12</f>
        <v>4.5483333333333329</v>
      </c>
      <c r="OG74" s="12">
        <v>58.006999999999998</v>
      </c>
      <c r="OH74" s="12">
        <f>OG74/6</f>
        <v>9.6678333333333324</v>
      </c>
      <c r="OI74" s="12">
        <v>46.027000000000001</v>
      </c>
      <c r="OJ74" s="14">
        <f t="shared" ref="OJ74" si="505">OI74/17.5</f>
        <v>2.6301142857142858</v>
      </c>
      <c r="OM74" s="11" t="s">
        <v>13</v>
      </c>
      <c r="ON74" s="12"/>
      <c r="OO74" s="12">
        <f>ON74/7.5</f>
        <v>0</v>
      </c>
      <c r="OP74" s="12"/>
      <c r="OQ74" s="12">
        <f t="shared" si="475"/>
        <v>0</v>
      </c>
      <c r="OR74" s="12"/>
      <c r="OS74" s="12"/>
      <c r="OT74" s="12">
        <v>12.571999999999999</v>
      </c>
      <c r="OU74" s="12">
        <f>OT74/12</f>
        <v>1.0476666666666665</v>
      </c>
      <c r="OV74" s="12"/>
      <c r="OW74" s="12">
        <f>OV74/6</f>
        <v>0</v>
      </c>
      <c r="OX74" s="12"/>
      <c r="OY74" s="14">
        <f t="shared" ref="OY74" si="506">OX74/17.5</f>
        <v>0</v>
      </c>
      <c r="PB74" s="11" t="s">
        <v>13</v>
      </c>
      <c r="PC74" s="12">
        <f t="shared" si="438"/>
        <v>59.838000000000001</v>
      </c>
      <c r="PD74" s="12">
        <f>PC74/7.5</f>
        <v>7.9783999999999997</v>
      </c>
      <c r="PE74" s="12">
        <f t="shared" si="439"/>
        <v>65.397999999999996</v>
      </c>
      <c r="PF74" s="12">
        <f>PE74/20</f>
        <v>3.2698999999999998</v>
      </c>
      <c r="PG74" s="12"/>
      <c r="PH74" s="12"/>
      <c r="PI74" s="12">
        <f t="shared" si="477"/>
        <v>135.24099999999999</v>
      </c>
      <c r="PJ74" s="12">
        <f>PI74/12</f>
        <v>11.270083333333332</v>
      </c>
      <c r="PK74" s="12">
        <f t="shared" si="479"/>
        <v>148.08199999999999</v>
      </c>
      <c r="PL74" s="12">
        <f>PK74/6</f>
        <v>24.680333333333333</v>
      </c>
      <c r="PM74" s="12">
        <f t="shared" ref="PM74:PM78" si="507">OX74+OI74+NS74+NC74+MM74</f>
        <v>94.94</v>
      </c>
      <c r="PN74" s="14">
        <f t="shared" ref="PN74" si="508">PM74/17.5</f>
        <v>5.4251428571428573</v>
      </c>
      <c r="PR74" s="11" t="s">
        <v>13</v>
      </c>
      <c r="PS74" s="12">
        <f t="shared" si="442"/>
        <v>156.227</v>
      </c>
      <c r="PT74" s="12">
        <f>PS74/7.5</f>
        <v>20.830266666666667</v>
      </c>
      <c r="PU74" s="12">
        <f t="shared" si="443"/>
        <v>240.0625</v>
      </c>
      <c r="PV74" s="12">
        <f t="shared" si="478"/>
        <v>12.003125000000001</v>
      </c>
      <c r="PW74" s="12"/>
      <c r="PX74" s="12"/>
      <c r="PY74" s="12">
        <f t="shared" si="444"/>
        <v>283.46699999999998</v>
      </c>
      <c r="PZ74" s="12">
        <f>PY74/12</f>
        <v>23.622249999999998</v>
      </c>
      <c r="QA74" s="12">
        <f t="shared" ref="QA74" si="509">PK74+LV74</f>
        <v>324.86699999999996</v>
      </c>
      <c r="QB74" s="12">
        <f>QA74/6</f>
        <v>54.144499999999994</v>
      </c>
      <c r="QC74" s="12">
        <f t="shared" si="446"/>
        <v>262.86641666666662</v>
      </c>
      <c r="QD74" s="14">
        <f t="shared" ref="QD74" si="510">QC74/17.5</f>
        <v>15.020938095238092</v>
      </c>
    </row>
    <row r="75" spans="15:446" x14ac:dyDescent="0.25">
      <c r="O75" s="11" t="s">
        <v>14</v>
      </c>
      <c r="P75" s="12"/>
      <c r="Q75" s="12">
        <f>P75/4.5</f>
        <v>0</v>
      </c>
      <c r="R75" s="12"/>
      <c r="S75" s="12">
        <f t="shared" si="447"/>
        <v>0</v>
      </c>
      <c r="T75" s="12"/>
      <c r="U75" s="12">
        <f>T75/30</f>
        <v>0</v>
      </c>
      <c r="V75" s="12"/>
      <c r="W75" s="12">
        <f>V75/10</f>
        <v>0</v>
      </c>
      <c r="X75" s="12">
        <v>6.38</v>
      </c>
      <c r="Y75" s="12">
        <f>X75/3</f>
        <v>2.1266666666666665</v>
      </c>
      <c r="Z75" s="12">
        <v>6.39</v>
      </c>
      <c r="AA75" s="14">
        <f>Z75/17.5</f>
        <v>0.3651428571428571</v>
      </c>
      <c r="AF75" s="11" t="s">
        <v>14</v>
      </c>
      <c r="AG75" s="12"/>
      <c r="AH75" s="12">
        <f>AG75/4.5</f>
        <v>0</v>
      </c>
      <c r="AI75" s="12"/>
      <c r="AJ75" s="12">
        <f t="shared" si="448"/>
        <v>0</v>
      </c>
      <c r="AK75" s="12"/>
      <c r="AL75" s="12">
        <f>AK75/30</f>
        <v>0</v>
      </c>
      <c r="AM75" s="12"/>
      <c r="AN75" s="12">
        <f>AM75/10</f>
        <v>0</v>
      </c>
      <c r="AO75" s="12"/>
      <c r="AP75" s="12">
        <f>AO75/3</f>
        <v>0</v>
      </c>
      <c r="AQ75" s="12"/>
      <c r="AR75" s="14">
        <f>AQ75/17.5</f>
        <v>0</v>
      </c>
      <c r="AV75" s="11" t="s">
        <v>14</v>
      </c>
      <c r="AW75" s="12"/>
      <c r="AX75" s="12">
        <f>AW75/4.5</f>
        <v>0</v>
      </c>
      <c r="AY75" s="12"/>
      <c r="AZ75" s="12">
        <f t="shared" si="449"/>
        <v>0</v>
      </c>
      <c r="BA75" s="12">
        <v>0.52600000000000002</v>
      </c>
      <c r="BB75" s="12">
        <f>BA75/30</f>
        <v>1.7533333333333335E-2</v>
      </c>
      <c r="BC75" s="12">
        <v>39.869999999999997</v>
      </c>
      <c r="BD75" s="12">
        <f>BC75/10</f>
        <v>3.9869999999999997</v>
      </c>
      <c r="BE75" s="12">
        <v>10.401999999999999</v>
      </c>
      <c r="BF75" s="12">
        <f>BE75/3</f>
        <v>3.4673333333333329</v>
      </c>
      <c r="BG75" s="12"/>
      <c r="BH75" s="14">
        <f>BG75/17.5</f>
        <v>0</v>
      </c>
      <c r="BL75" s="11" t="s">
        <v>14</v>
      </c>
      <c r="BM75" s="12"/>
      <c r="BN75" s="12">
        <f>BM75/4.5</f>
        <v>0</v>
      </c>
      <c r="BO75" s="12"/>
      <c r="BP75" s="12">
        <f t="shared" si="450"/>
        <v>0</v>
      </c>
      <c r="BQ75" s="12"/>
      <c r="BR75" s="12">
        <f>BQ75/30</f>
        <v>0</v>
      </c>
      <c r="BS75" s="12"/>
      <c r="BT75" s="12">
        <f>BS75/10</f>
        <v>0</v>
      </c>
      <c r="BU75" s="12">
        <v>7.7610000000000001</v>
      </c>
      <c r="BV75" s="12">
        <f>BU75/3</f>
        <v>2.5870000000000002</v>
      </c>
      <c r="BW75" s="12"/>
      <c r="BX75" s="14">
        <f>BW75/17.5</f>
        <v>0</v>
      </c>
      <c r="CB75" s="11" t="s">
        <v>14</v>
      </c>
      <c r="CC75" s="12"/>
      <c r="CD75" s="12">
        <f>CC75/4.5</f>
        <v>0</v>
      </c>
      <c r="CE75" s="12"/>
      <c r="CF75" s="12">
        <f t="shared" si="451"/>
        <v>0</v>
      </c>
      <c r="CG75" s="12"/>
      <c r="CH75" s="12">
        <f>CG75/30</f>
        <v>0</v>
      </c>
      <c r="CI75" s="12"/>
      <c r="CJ75" s="12">
        <f>CI75/10</f>
        <v>0</v>
      </c>
      <c r="CK75" s="12"/>
      <c r="CL75" s="12">
        <f>CK75/3</f>
        <v>0</v>
      </c>
      <c r="CM75" s="12"/>
      <c r="CN75" s="14">
        <f>CM75/17.5</f>
        <v>0</v>
      </c>
      <c r="CQ75" s="11" t="s">
        <v>14</v>
      </c>
      <c r="CR75" s="12"/>
      <c r="CS75" s="12">
        <f>CR75/4.5</f>
        <v>0</v>
      </c>
      <c r="CT75" s="12"/>
      <c r="CU75" s="12">
        <f t="shared" si="452"/>
        <v>0</v>
      </c>
      <c r="CV75" s="12"/>
      <c r="CW75" s="12">
        <f>CV75/30</f>
        <v>0</v>
      </c>
      <c r="CX75" s="12">
        <v>13.602</v>
      </c>
      <c r="CY75" s="12">
        <f>CX75/10</f>
        <v>1.3602000000000001</v>
      </c>
      <c r="CZ75" s="12">
        <v>24.422999999999998</v>
      </c>
      <c r="DA75" s="12">
        <f>CZ75/3</f>
        <v>8.141</v>
      </c>
      <c r="DB75" s="12"/>
      <c r="DC75" s="14">
        <f>DB75/17.5</f>
        <v>0</v>
      </c>
      <c r="DF75" s="11" t="s">
        <v>14</v>
      </c>
      <c r="DG75" s="12">
        <f t="shared" si="415"/>
        <v>0</v>
      </c>
      <c r="DH75" s="12">
        <f>DG75/4.5</f>
        <v>0</v>
      </c>
      <c r="DI75" s="12">
        <f t="shared" si="416"/>
        <v>0</v>
      </c>
      <c r="DJ75" s="12">
        <f t="shared" si="453"/>
        <v>0</v>
      </c>
      <c r="DK75" s="12">
        <f t="shared" ref="DK75:DK78" si="511">CV75+CG75+BQ75+BA75+AK75</f>
        <v>0.52600000000000002</v>
      </c>
      <c r="DL75" s="12">
        <f>DK75/30</f>
        <v>1.7533333333333335E-2</v>
      </c>
      <c r="DM75" s="12">
        <f t="shared" si="417"/>
        <v>53.471999999999994</v>
      </c>
      <c r="DN75" s="12">
        <f>DM75/10</f>
        <v>5.3471999999999991</v>
      </c>
      <c r="DO75" s="12">
        <f t="shared" si="418"/>
        <v>42.585999999999999</v>
      </c>
      <c r="DP75" s="12">
        <f>DO75/3</f>
        <v>14.195333333333332</v>
      </c>
      <c r="DQ75" s="12">
        <f t="shared" si="419"/>
        <v>0</v>
      </c>
      <c r="DR75" s="14">
        <f>DQ75/17.5</f>
        <v>0</v>
      </c>
      <c r="DU75" s="11" t="s">
        <v>14</v>
      </c>
      <c r="DV75" s="12"/>
      <c r="DW75" s="12">
        <f>DV75/4.5</f>
        <v>0</v>
      </c>
      <c r="DX75" s="12"/>
      <c r="DY75" s="12">
        <f t="shared" si="454"/>
        <v>0</v>
      </c>
      <c r="DZ75" s="12"/>
      <c r="EA75" s="12">
        <f>DZ75/30</f>
        <v>0</v>
      </c>
      <c r="EB75" s="12"/>
      <c r="EC75" s="12">
        <f>EB75/10</f>
        <v>0</v>
      </c>
      <c r="ED75" s="12"/>
      <c r="EE75" s="12">
        <f>ED75/3</f>
        <v>0</v>
      </c>
      <c r="EF75" s="12"/>
      <c r="EG75" s="14">
        <f>EF75/17.5</f>
        <v>0</v>
      </c>
      <c r="EJ75" s="11" t="s">
        <v>14</v>
      </c>
      <c r="EK75" s="12"/>
      <c r="EL75" s="12">
        <f>EK75/4.5</f>
        <v>0</v>
      </c>
      <c r="EM75" s="12"/>
      <c r="EN75" s="12">
        <f t="shared" si="455"/>
        <v>0</v>
      </c>
      <c r="EO75" s="12"/>
      <c r="EP75" s="12">
        <f>EO75/30</f>
        <v>0</v>
      </c>
      <c r="EQ75" s="12">
        <v>22.491</v>
      </c>
      <c r="ER75" s="12">
        <f>EQ75/10</f>
        <v>2.2490999999999999</v>
      </c>
      <c r="ES75" s="12"/>
      <c r="ET75" s="12">
        <f>ES75/3</f>
        <v>0</v>
      </c>
      <c r="EU75" s="12">
        <v>0.23699999999999999</v>
      </c>
      <c r="EV75" s="14">
        <f>EU75/17.5</f>
        <v>1.3542857142857143E-2</v>
      </c>
      <c r="EY75" s="11" t="s">
        <v>14</v>
      </c>
      <c r="EZ75" s="12">
        <v>34.567999999999998</v>
      </c>
      <c r="FA75" s="12">
        <f>EZ75/4.5</f>
        <v>7.6817777777777776</v>
      </c>
      <c r="FB75" s="12"/>
      <c r="FC75" s="12">
        <f t="shared" si="456"/>
        <v>0</v>
      </c>
      <c r="FD75" s="12"/>
      <c r="FE75" s="12">
        <f>FD75/30</f>
        <v>0</v>
      </c>
      <c r="FF75" s="12">
        <v>8.8000000000000007</v>
      </c>
      <c r="FG75" s="12">
        <f>FF75/10</f>
        <v>0.88000000000000012</v>
      </c>
      <c r="FH75" s="12">
        <v>8.8010000000000002</v>
      </c>
      <c r="FI75" s="12">
        <f>FH75/3</f>
        <v>2.9336666666666669</v>
      </c>
      <c r="FJ75" s="12">
        <f>13.4075+2.96</f>
        <v>16.3675</v>
      </c>
      <c r="FK75" s="14">
        <f>FJ75/17.5</f>
        <v>0.93528571428571428</v>
      </c>
      <c r="FN75" s="11" t="s">
        <v>14</v>
      </c>
      <c r="FO75" s="12"/>
      <c r="FP75" s="12">
        <f>FO75/4.5</f>
        <v>0</v>
      </c>
      <c r="FQ75" s="12">
        <v>37.26</v>
      </c>
      <c r="FR75" s="12">
        <f t="shared" si="457"/>
        <v>1.863</v>
      </c>
      <c r="FS75" s="12">
        <v>36.082000000000001</v>
      </c>
      <c r="FT75" s="12">
        <f>FS75/30</f>
        <v>1.2027333333333334</v>
      </c>
      <c r="FU75" s="12">
        <v>48.314999999999998</v>
      </c>
      <c r="FV75" s="12">
        <f>FU75/10</f>
        <v>4.8315000000000001</v>
      </c>
      <c r="FW75" s="12">
        <v>17.094000000000001</v>
      </c>
      <c r="FX75" s="12">
        <f>FW75/3</f>
        <v>5.6980000000000004</v>
      </c>
      <c r="FY75" s="12">
        <v>29.207999999999998</v>
      </c>
      <c r="FZ75" s="14">
        <f>FY75/17.5</f>
        <v>1.6690285714285713</v>
      </c>
      <c r="GC75" s="11" t="s">
        <v>14</v>
      </c>
      <c r="GD75" s="12"/>
      <c r="GE75" s="12">
        <f>GD75/4.5</f>
        <v>0</v>
      </c>
      <c r="GF75" s="12"/>
      <c r="GG75" s="12">
        <f t="shared" si="458"/>
        <v>0</v>
      </c>
      <c r="GH75" s="12"/>
      <c r="GI75" s="12">
        <f>GH75/30</f>
        <v>0</v>
      </c>
      <c r="GJ75" s="12"/>
      <c r="GK75" s="12">
        <f>GJ75/10</f>
        <v>0</v>
      </c>
      <c r="GL75" s="12"/>
      <c r="GM75" s="12">
        <f>GL75/3</f>
        <v>0</v>
      </c>
      <c r="GN75" s="12"/>
      <c r="GO75" s="14">
        <f>GN75/17.5</f>
        <v>0</v>
      </c>
      <c r="GR75" s="11" t="s">
        <v>14</v>
      </c>
      <c r="GS75" s="12">
        <f t="shared" si="420"/>
        <v>34.567999999999998</v>
      </c>
      <c r="GT75" s="12">
        <f>GS75/4.5</f>
        <v>7.6817777777777776</v>
      </c>
      <c r="GU75" s="12">
        <f t="shared" si="421"/>
        <v>37.26</v>
      </c>
      <c r="GV75" s="12">
        <f t="shared" si="459"/>
        <v>1.863</v>
      </c>
      <c r="GW75" s="12">
        <f t="shared" ref="GW75:GW78" si="512">GH75+FS75+FD75+EO75+DZ75</f>
        <v>36.082000000000001</v>
      </c>
      <c r="GX75" s="12">
        <f>GW75/30</f>
        <v>1.2027333333333334</v>
      </c>
      <c r="GY75" s="12">
        <f t="shared" si="422"/>
        <v>79.605999999999995</v>
      </c>
      <c r="GZ75" s="12">
        <f>GY75/10</f>
        <v>7.9605999999999995</v>
      </c>
      <c r="HA75" s="12">
        <f t="shared" si="423"/>
        <v>25.895000000000003</v>
      </c>
      <c r="HB75" s="12">
        <f>HA75/3</f>
        <v>8.6316666666666677</v>
      </c>
      <c r="HC75" s="12">
        <f t="shared" si="424"/>
        <v>32.141666666666666</v>
      </c>
      <c r="HD75" s="14">
        <f>HC75/17.5</f>
        <v>1.8366666666666667</v>
      </c>
      <c r="HH75" s="11" t="s">
        <v>14</v>
      </c>
      <c r="HI75" s="12">
        <f t="shared" si="460"/>
        <v>34.567999999999998</v>
      </c>
      <c r="HJ75" s="12">
        <f>HI75/4.5</f>
        <v>7.6817777777777776</v>
      </c>
      <c r="HK75" s="12">
        <f t="shared" si="425"/>
        <v>37.26</v>
      </c>
      <c r="HL75" s="12">
        <f t="shared" si="461"/>
        <v>1.863</v>
      </c>
      <c r="HM75" s="12">
        <f t="shared" ref="HM75:HM78" si="513">GW75+DK75+T75</f>
        <v>36.608000000000004</v>
      </c>
      <c r="HN75" s="12">
        <f>HM75/30</f>
        <v>1.2202666666666668</v>
      </c>
      <c r="HO75" s="12">
        <f t="shared" si="426"/>
        <v>133.07799999999997</v>
      </c>
      <c r="HP75" s="12">
        <f>HO75/10</f>
        <v>13.307799999999997</v>
      </c>
      <c r="HQ75" s="12">
        <f t="shared" si="427"/>
        <v>74.86099999999999</v>
      </c>
      <c r="HR75" s="12">
        <f>HQ75/3</f>
        <v>24.953666666666663</v>
      </c>
      <c r="HS75" s="12">
        <f t="shared" si="428"/>
        <v>38.531666666666666</v>
      </c>
      <c r="HT75" s="14">
        <f>HS75/17.5</f>
        <v>2.2018095238095237</v>
      </c>
      <c r="HW75" s="11" t="s">
        <v>14</v>
      </c>
      <c r="HX75" s="12"/>
      <c r="HY75" s="12">
        <f>HX75/4.5</f>
        <v>0</v>
      </c>
      <c r="HZ75" s="12">
        <v>63.238</v>
      </c>
      <c r="IA75" s="12">
        <f t="shared" si="463"/>
        <v>3.1619000000000002</v>
      </c>
      <c r="IB75" s="12">
        <v>63.238</v>
      </c>
      <c r="IC75" s="12">
        <f>IB75/30</f>
        <v>2.1079333333333334</v>
      </c>
      <c r="ID75" s="12">
        <v>55.414000000000001</v>
      </c>
      <c r="IE75" s="12">
        <f>ID75/10</f>
        <v>5.5414000000000003</v>
      </c>
      <c r="IF75" s="12">
        <v>10.231999999999999</v>
      </c>
      <c r="IG75" s="12">
        <f>IF75/3</f>
        <v>3.4106666666666663</v>
      </c>
      <c r="IH75" s="12">
        <v>37.127000000000002</v>
      </c>
      <c r="II75" s="14">
        <f>IH75/17.5</f>
        <v>2.1215428571428574</v>
      </c>
      <c r="IM75" s="11" t="s">
        <v>14</v>
      </c>
      <c r="IN75" s="12"/>
      <c r="IO75" s="12">
        <f>IN75/4.5</f>
        <v>0</v>
      </c>
      <c r="IP75" s="12">
        <v>13.09</v>
      </c>
      <c r="IQ75" s="12">
        <f t="shared" si="464"/>
        <v>0.65449999999999997</v>
      </c>
      <c r="IR75" s="12">
        <v>13.09</v>
      </c>
      <c r="IS75" s="12">
        <f>IR75/30</f>
        <v>0.43633333333333335</v>
      </c>
      <c r="IT75" s="12">
        <v>33.469000000000001</v>
      </c>
      <c r="IU75" s="12">
        <f>IT75/10</f>
        <v>3.3469000000000002</v>
      </c>
      <c r="IV75" s="12">
        <v>29.251999999999999</v>
      </c>
      <c r="IW75" s="12">
        <f>IV75/3</f>
        <v>9.7506666666666657</v>
      </c>
      <c r="IX75" s="12">
        <v>43.332000000000001</v>
      </c>
      <c r="IY75" s="14">
        <f>IX75/17.5</f>
        <v>2.4761142857142859</v>
      </c>
      <c r="JC75" s="11" t="s">
        <v>14</v>
      </c>
      <c r="JD75" s="12"/>
      <c r="JE75" s="12">
        <f>JD75/4.5</f>
        <v>0</v>
      </c>
      <c r="JF75" s="12"/>
      <c r="JG75" s="12">
        <f t="shared" si="465"/>
        <v>0</v>
      </c>
      <c r="JH75" s="12"/>
      <c r="JI75" s="12">
        <f>JH75/30</f>
        <v>0</v>
      </c>
      <c r="JJ75" s="12"/>
      <c r="JK75" s="12">
        <f>JJ75/10</f>
        <v>0</v>
      </c>
      <c r="JL75" s="12">
        <v>3.931</v>
      </c>
      <c r="JM75" s="12">
        <f>JL75/3</f>
        <v>1.3103333333333333</v>
      </c>
      <c r="JN75" s="12">
        <v>22.518000000000001</v>
      </c>
      <c r="JO75" s="14">
        <f>JN75/17.5</f>
        <v>1.2867428571428572</v>
      </c>
      <c r="JS75" s="11" t="s">
        <v>14</v>
      </c>
      <c r="JT75" s="12"/>
      <c r="JU75" s="12">
        <f>JT75/4.5</f>
        <v>0</v>
      </c>
      <c r="JV75" s="12"/>
      <c r="JW75" s="12">
        <f t="shared" si="466"/>
        <v>0</v>
      </c>
      <c r="JX75" s="12"/>
      <c r="JY75" s="12">
        <f>JX75/30</f>
        <v>0</v>
      </c>
      <c r="JZ75" s="12">
        <v>9.1259999999999994</v>
      </c>
      <c r="KA75" s="12">
        <f>JZ75/10</f>
        <v>0.91259999999999997</v>
      </c>
      <c r="KB75" s="12">
        <v>24.526</v>
      </c>
      <c r="KC75" s="12">
        <f>KB75/3</f>
        <v>8.1753333333333327</v>
      </c>
      <c r="KD75" s="12">
        <v>21.175999999999998</v>
      </c>
      <c r="KE75" s="14">
        <f>KD75/17.5</f>
        <v>1.2100571428571427</v>
      </c>
      <c r="KH75" s="11" t="s">
        <v>14</v>
      </c>
      <c r="KI75" s="12"/>
      <c r="KJ75" s="12">
        <f>KI75/4.5</f>
        <v>0</v>
      </c>
      <c r="KK75" s="12">
        <v>23.429500000000001</v>
      </c>
      <c r="KL75" s="12">
        <f t="shared" si="467"/>
        <v>1.171475</v>
      </c>
      <c r="KM75" s="12">
        <v>23.429500000000001</v>
      </c>
      <c r="KN75" s="12">
        <f>KM75/30</f>
        <v>0.78098333333333336</v>
      </c>
      <c r="KO75" s="12">
        <v>19.183</v>
      </c>
      <c r="KP75" s="12">
        <f>KO75/10</f>
        <v>1.9182999999999999</v>
      </c>
      <c r="KQ75" s="12">
        <v>12.052</v>
      </c>
      <c r="KR75" s="12">
        <f>KQ75/3</f>
        <v>4.0173333333333332</v>
      </c>
      <c r="KS75" s="12">
        <v>1.1299999999999999</v>
      </c>
      <c r="KT75" s="14">
        <f>KS75/17.5</f>
        <v>6.4571428571428571E-2</v>
      </c>
      <c r="KW75" s="11" t="s">
        <v>14</v>
      </c>
      <c r="KX75" s="12">
        <f t="shared" si="429"/>
        <v>0</v>
      </c>
      <c r="KY75" s="12">
        <f>KX75/4.5</f>
        <v>0</v>
      </c>
      <c r="KZ75" s="12">
        <f t="shared" si="430"/>
        <v>99.757499999999993</v>
      </c>
      <c r="LA75" s="12">
        <f t="shared" ref="LA75" si="514">KZ75/20</f>
        <v>4.9878749999999998</v>
      </c>
      <c r="LB75" s="12">
        <f t="shared" ref="LB75:LB78" si="515">KM75+JX75+JH75+IR75+IB75</f>
        <v>99.757499999999993</v>
      </c>
      <c r="LC75" s="12">
        <f>LB75/30</f>
        <v>3.3252499999999996</v>
      </c>
      <c r="LD75" s="12">
        <f t="shared" si="469"/>
        <v>117.19200000000001</v>
      </c>
      <c r="LE75" s="12">
        <f>LD75/10</f>
        <v>11.719200000000001</v>
      </c>
      <c r="LF75" s="12">
        <f t="shared" si="431"/>
        <v>79.992999999999995</v>
      </c>
      <c r="LG75" s="12">
        <f>LF75/3</f>
        <v>26.664333333333332</v>
      </c>
      <c r="LH75" s="12">
        <f t="shared" si="432"/>
        <v>125.28300000000002</v>
      </c>
      <c r="LI75" s="14">
        <f>LH75/17.5</f>
        <v>7.1590285714285722</v>
      </c>
      <c r="LM75" s="11" t="s">
        <v>14</v>
      </c>
      <c r="LN75" s="12">
        <f t="shared" si="433"/>
        <v>34.567999999999998</v>
      </c>
      <c r="LO75" s="12">
        <f>LN75/4.5</f>
        <v>7.6817777777777776</v>
      </c>
      <c r="LP75" s="12">
        <f t="shared" si="434"/>
        <v>137.01749999999998</v>
      </c>
      <c r="LQ75" s="12">
        <f t="shared" si="470"/>
        <v>6.8508749999999994</v>
      </c>
      <c r="LR75" s="12">
        <f t="shared" ref="LR75:LR78" si="516">LB75+HM75+DY75</f>
        <v>136.3655</v>
      </c>
      <c r="LS75" s="12">
        <f>LR75/30</f>
        <v>4.5455166666666669</v>
      </c>
      <c r="LT75" s="12">
        <f t="shared" si="435"/>
        <v>250.26999999999998</v>
      </c>
      <c r="LU75" s="12">
        <f>LT75/10</f>
        <v>25.026999999999997</v>
      </c>
      <c r="LV75" s="12">
        <f>LF75+HQ75</f>
        <v>154.85399999999998</v>
      </c>
      <c r="LW75" s="12">
        <f>LV75/3</f>
        <v>51.617999999999995</v>
      </c>
      <c r="LX75" s="12">
        <f t="shared" si="437"/>
        <v>163.81466666666668</v>
      </c>
      <c r="LY75" s="14">
        <f>LX75/17.5</f>
        <v>9.3608380952380958</v>
      </c>
      <c r="MB75" s="11" t="s">
        <v>14</v>
      </c>
      <c r="MC75" s="12"/>
      <c r="MD75" s="12">
        <f>MC75/4.5</f>
        <v>0</v>
      </c>
      <c r="ME75" s="12"/>
      <c r="MF75" s="12">
        <f t="shared" si="471"/>
        <v>0</v>
      </c>
      <c r="MG75" s="12"/>
      <c r="MH75" s="12">
        <f>MG75/30</f>
        <v>0</v>
      </c>
      <c r="MI75" s="12"/>
      <c r="MJ75" s="12">
        <f>MI75/10</f>
        <v>0</v>
      </c>
      <c r="MK75" s="12"/>
      <c r="ML75" s="12">
        <f>MK75/3</f>
        <v>0</v>
      </c>
      <c r="MM75" s="12"/>
      <c r="MN75" s="14">
        <f>MM75/17.5</f>
        <v>0</v>
      </c>
      <c r="MR75" s="11" t="s">
        <v>14</v>
      </c>
      <c r="MS75" s="12"/>
      <c r="MT75" s="12">
        <f>MS75/4.5</f>
        <v>0</v>
      </c>
      <c r="MU75" s="12"/>
      <c r="MV75" s="12">
        <f t="shared" si="472"/>
        <v>0</v>
      </c>
      <c r="MW75" s="12"/>
      <c r="MX75" s="12">
        <f>MW75/30</f>
        <v>0</v>
      </c>
      <c r="MY75" s="12"/>
      <c r="MZ75" s="12">
        <f>MY75/10</f>
        <v>0</v>
      </c>
      <c r="NA75" s="12"/>
      <c r="NB75" s="12">
        <f>NA75/3</f>
        <v>0</v>
      </c>
      <c r="NC75" s="12"/>
      <c r="ND75" s="14">
        <f>NC75/17.5</f>
        <v>0</v>
      </c>
      <c r="NH75" s="11" t="s">
        <v>14</v>
      </c>
      <c r="NI75" s="12"/>
      <c r="NJ75" s="12">
        <f>NI75/4.5</f>
        <v>0</v>
      </c>
      <c r="NK75" s="12"/>
      <c r="NL75" s="12">
        <f t="shared" si="473"/>
        <v>0</v>
      </c>
      <c r="NM75" s="12"/>
      <c r="NN75" s="12">
        <f>NM75/30</f>
        <v>0</v>
      </c>
      <c r="NO75" s="12"/>
      <c r="NP75" s="12">
        <f>NO75/10</f>
        <v>0</v>
      </c>
      <c r="NQ75" s="12"/>
      <c r="NR75" s="12">
        <f>NQ75/3</f>
        <v>0</v>
      </c>
      <c r="NS75" s="12"/>
      <c r="NT75" s="14">
        <f>NS75/17.5</f>
        <v>0</v>
      </c>
      <c r="NX75" s="11" t="s">
        <v>14</v>
      </c>
      <c r="NY75" s="12"/>
      <c r="NZ75" s="12">
        <f>NY75/4.5</f>
        <v>0</v>
      </c>
      <c r="OA75" s="12">
        <v>47.816000000000003</v>
      </c>
      <c r="OB75" s="12">
        <f t="shared" si="474"/>
        <v>2.3908</v>
      </c>
      <c r="OC75" s="12">
        <v>47.816000000000003</v>
      </c>
      <c r="OD75" s="12">
        <f>OC75/30</f>
        <v>1.5938666666666668</v>
      </c>
      <c r="OE75" s="12"/>
      <c r="OF75" s="12">
        <f>OE75/10</f>
        <v>0</v>
      </c>
      <c r="OG75" s="12"/>
      <c r="OH75" s="12">
        <f>OG75/3</f>
        <v>0</v>
      </c>
      <c r="OI75" s="12"/>
      <c r="OJ75" s="14">
        <f>OI75/17.5</f>
        <v>0</v>
      </c>
      <c r="OM75" s="11" t="s">
        <v>14</v>
      </c>
      <c r="ON75" s="12"/>
      <c r="OO75" s="12">
        <f>ON75/4.5</f>
        <v>0</v>
      </c>
      <c r="OP75" s="12">
        <v>11.148</v>
      </c>
      <c r="OQ75" s="12">
        <f t="shared" si="475"/>
        <v>0.55740000000000001</v>
      </c>
      <c r="OR75" s="12">
        <v>11.148</v>
      </c>
      <c r="OS75" s="12">
        <f>OR75/30</f>
        <v>0.37159999999999999</v>
      </c>
      <c r="OT75" s="12">
        <v>9.0280000000000005</v>
      </c>
      <c r="OU75" s="12">
        <f>OT75/10</f>
        <v>0.90280000000000005</v>
      </c>
      <c r="OV75" s="12">
        <v>19.5</v>
      </c>
      <c r="OW75" s="12">
        <f>OV75/3</f>
        <v>6.5</v>
      </c>
      <c r="OX75" s="12">
        <v>30.648</v>
      </c>
      <c r="OY75" s="14">
        <f>OX75/17.5</f>
        <v>1.7513142857142856</v>
      </c>
      <c r="PB75" s="11" t="s">
        <v>14</v>
      </c>
      <c r="PC75" s="12">
        <f t="shared" si="438"/>
        <v>0</v>
      </c>
      <c r="PD75" s="12">
        <f>PC75/4.5</f>
        <v>0</v>
      </c>
      <c r="PE75" s="12">
        <f t="shared" si="439"/>
        <v>58.963999999999999</v>
      </c>
      <c r="PF75" s="12">
        <f t="shared" ref="PF75" si="517">PE75/20</f>
        <v>2.9481999999999999</v>
      </c>
      <c r="PG75" s="12">
        <f t="shared" ref="PG75:PG78" si="518">OR75+OC75+NM75+MW75+MG75</f>
        <v>58.963999999999999</v>
      </c>
      <c r="PH75" s="12">
        <f>PG75/30</f>
        <v>1.9654666666666667</v>
      </c>
      <c r="PI75" s="12">
        <f t="shared" si="477"/>
        <v>9.0280000000000005</v>
      </c>
      <c r="PJ75" s="12">
        <f>PI75/10</f>
        <v>0.90280000000000005</v>
      </c>
      <c r="PK75" s="12">
        <f t="shared" si="479"/>
        <v>19.5</v>
      </c>
      <c r="PL75" s="12">
        <f>PK75/3</f>
        <v>6.5</v>
      </c>
      <c r="PM75" s="12">
        <f t="shared" si="507"/>
        <v>30.648</v>
      </c>
      <c r="PN75" s="14">
        <f>PM75/17.5</f>
        <v>1.7513142857142856</v>
      </c>
      <c r="PR75" s="11" t="s">
        <v>14</v>
      </c>
      <c r="PS75" s="12">
        <f t="shared" si="442"/>
        <v>34.567999999999998</v>
      </c>
      <c r="PT75" s="12">
        <f>PS75/4.5</f>
        <v>7.6817777777777776</v>
      </c>
      <c r="PU75" s="12">
        <f t="shared" si="443"/>
        <v>195.98149999999998</v>
      </c>
      <c r="PV75" s="12">
        <f t="shared" si="478"/>
        <v>9.7990749999999984</v>
      </c>
      <c r="PW75" s="12">
        <f t="shared" ref="PW75:PW78" si="519">PG75+LR75+ID75</f>
        <v>250.74349999999998</v>
      </c>
      <c r="PX75" s="12">
        <f>PW75/30</f>
        <v>8.3581166666666658</v>
      </c>
      <c r="PY75" s="12">
        <f t="shared" si="444"/>
        <v>259.298</v>
      </c>
      <c r="PZ75" s="12">
        <f>PY75/10</f>
        <v>25.9298</v>
      </c>
      <c r="QA75" s="12">
        <f>PK75+LV75</f>
        <v>174.35399999999998</v>
      </c>
      <c r="QB75" s="12">
        <f>QA75/3</f>
        <v>58.117999999999995</v>
      </c>
      <c r="QC75" s="12">
        <f t="shared" si="446"/>
        <v>194.46266666666668</v>
      </c>
      <c r="QD75" s="14">
        <f>QC75/17.5</f>
        <v>11.112152380952381</v>
      </c>
    </row>
    <row r="76" spans="15:446" x14ac:dyDescent="0.25">
      <c r="O76" s="11" t="s">
        <v>15</v>
      </c>
      <c r="P76" s="12"/>
      <c r="Q76" s="12">
        <f>P76/4.5</f>
        <v>0</v>
      </c>
      <c r="R76" s="12"/>
      <c r="S76" s="12">
        <f t="shared" si="447"/>
        <v>0</v>
      </c>
      <c r="T76" s="12"/>
      <c r="U76" s="12">
        <f t="shared" ref="U76:U78" si="520">T76/30</f>
        <v>0</v>
      </c>
      <c r="V76" s="12"/>
      <c r="W76" s="12">
        <f>V76/10</f>
        <v>0</v>
      </c>
      <c r="X76" s="12"/>
      <c r="Y76" s="12">
        <f>X76/4</f>
        <v>0</v>
      </c>
      <c r="Z76" s="12"/>
      <c r="AA76" s="14">
        <f>Z76/17.5</f>
        <v>0</v>
      </c>
      <c r="AF76" s="11" t="s">
        <v>15</v>
      </c>
      <c r="AG76" s="12">
        <v>37.695999999999998</v>
      </c>
      <c r="AH76" s="12">
        <f>AG76/4.5</f>
        <v>8.3768888888888888</v>
      </c>
      <c r="AI76" s="12"/>
      <c r="AJ76" s="12">
        <f t="shared" si="448"/>
        <v>0</v>
      </c>
      <c r="AK76" s="12"/>
      <c r="AL76" s="12">
        <f t="shared" ref="AL76:AL78" si="521">AK76/30</f>
        <v>0</v>
      </c>
      <c r="AM76" s="12">
        <v>9.5879999999999992</v>
      </c>
      <c r="AN76" s="12">
        <f>AM76/10</f>
        <v>0.95879999999999987</v>
      </c>
      <c r="AO76" s="12">
        <v>9.5879999999999992</v>
      </c>
      <c r="AP76" s="12">
        <f>AO76/4</f>
        <v>2.3969999999999998</v>
      </c>
      <c r="AQ76" s="12"/>
      <c r="AR76" s="14">
        <f>AQ76/17.5</f>
        <v>0</v>
      </c>
      <c r="AV76" s="11" t="s">
        <v>15</v>
      </c>
      <c r="AW76" s="12"/>
      <c r="AX76" s="12">
        <f>AW76/4.5</f>
        <v>0</v>
      </c>
      <c r="AY76" s="12"/>
      <c r="AZ76" s="12">
        <f t="shared" si="449"/>
        <v>0</v>
      </c>
      <c r="BA76" s="12">
        <v>0.52600000000000002</v>
      </c>
      <c r="BB76" s="12">
        <f t="shared" ref="BB76:BB78" si="522">BA76/30</f>
        <v>1.7533333333333335E-2</v>
      </c>
      <c r="BC76" s="12">
        <v>32.563000000000002</v>
      </c>
      <c r="BD76" s="12">
        <f>BC76/10</f>
        <v>3.2563000000000004</v>
      </c>
      <c r="BE76" s="12">
        <v>16.170000000000002</v>
      </c>
      <c r="BF76" s="12">
        <f>BE76/4</f>
        <v>4.0425000000000004</v>
      </c>
      <c r="BG76" s="12"/>
      <c r="BH76" s="14">
        <f>BG76/17.5</f>
        <v>0</v>
      </c>
      <c r="BL76" s="11" t="s">
        <v>15</v>
      </c>
      <c r="BM76" s="12"/>
      <c r="BN76" s="12">
        <f>BM76/4.5</f>
        <v>0</v>
      </c>
      <c r="BO76" s="12"/>
      <c r="BP76" s="12">
        <f t="shared" si="450"/>
        <v>0</v>
      </c>
      <c r="BQ76" s="12"/>
      <c r="BR76" s="12">
        <f t="shared" ref="BR76:BR78" si="523">BQ76/30</f>
        <v>0</v>
      </c>
      <c r="BS76" s="12"/>
      <c r="BT76" s="12">
        <f>BS76/10</f>
        <v>0</v>
      </c>
      <c r="BU76" s="12">
        <v>5.6479999999999997</v>
      </c>
      <c r="BV76" s="12">
        <f>BU76/4</f>
        <v>1.4119999999999999</v>
      </c>
      <c r="BW76" s="12"/>
      <c r="BX76" s="14">
        <f>BW76/17.5</f>
        <v>0</v>
      </c>
      <c r="CB76" s="11" t="s">
        <v>15</v>
      </c>
      <c r="CC76" s="12"/>
      <c r="CD76" s="12">
        <f>CC76/4.5</f>
        <v>0</v>
      </c>
      <c r="CE76" s="12"/>
      <c r="CF76" s="12">
        <f t="shared" si="451"/>
        <v>0</v>
      </c>
      <c r="CG76" s="12"/>
      <c r="CH76" s="12">
        <f t="shared" ref="CH76:CH78" si="524">CG76/30</f>
        <v>0</v>
      </c>
      <c r="CI76" s="12"/>
      <c r="CJ76" s="12">
        <f>CI76/10</f>
        <v>0</v>
      </c>
      <c r="CK76" s="12"/>
      <c r="CL76" s="12">
        <f>CK76/4</f>
        <v>0</v>
      </c>
      <c r="CM76" s="12"/>
      <c r="CN76" s="14">
        <f>CM76/17.5</f>
        <v>0</v>
      </c>
      <c r="CQ76" s="11" t="s">
        <v>15</v>
      </c>
      <c r="CR76" s="12"/>
      <c r="CS76" s="12">
        <f>CR76/4.5</f>
        <v>0</v>
      </c>
      <c r="CT76" s="12"/>
      <c r="CU76" s="12">
        <f t="shared" si="452"/>
        <v>0</v>
      </c>
      <c r="CV76" s="12"/>
      <c r="CW76" s="12">
        <f t="shared" ref="CW76:CW78" si="525">CV76/30</f>
        <v>0</v>
      </c>
      <c r="CX76" s="12"/>
      <c r="CY76" s="12">
        <f>CX76/10</f>
        <v>0</v>
      </c>
      <c r="CZ76" s="12">
        <v>18.125</v>
      </c>
      <c r="DA76" s="12">
        <f>CZ76/4</f>
        <v>4.53125</v>
      </c>
      <c r="DB76" s="12">
        <v>2.7559999999999998</v>
      </c>
      <c r="DC76" s="14">
        <f>DB76/17.5</f>
        <v>0.15748571428571428</v>
      </c>
      <c r="DF76" s="11" t="s">
        <v>15</v>
      </c>
      <c r="DG76" s="12">
        <f t="shared" si="415"/>
        <v>37.695999999999998</v>
      </c>
      <c r="DH76" s="12">
        <f>DG76/4.5</f>
        <v>8.3768888888888888</v>
      </c>
      <c r="DI76" s="12">
        <f t="shared" si="416"/>
        <v>0</v>
      </c>
      <c r="DJ76" s="12">
        <f t="shared" si="453"/>
        <v>0</v>
      </c>
      <c r="DK76" s="12">
        <f t="shared" si="511"/>
        <v>0.52600000000000002</v>
      </c>
      <c r="DL76" s="12">
        <f t="shared" ref="DL76:DL78" si="526">DK76/30</f>
        <v>1.7533333333333335E-2</v>
      </c>
      <c r="DM76" s="12">
        <f t="shared" si="417"/>
        <v>42.151000000000003</v>
      </c>
      <c r="DN76" s="12">
        <f>DM76/10</f>
        <v>4.2151000000000005</v>
      </c>
      <c r="DO76" s="12">
        <f t="shared" si="418"/>
        <v>49.530999999999999</v>
      </c>
      <c r="DP76" s="12">
        <f>DO76/4</f>
        <v>12.38275</v>
      </c>
      <c r="DQ76" s="12">
        <f t="shared" si="419"/>
        <v>2.7559999999999998</v>
      </c>
      <c r="DR76" s="14">
        <f>DQ76/17.5</f>
        <v>0.15748571428571428</v>
      </c>
      <c r="DU76" s="11" t="s">
        <v>15</v>
      </c>
      <c r="DV76" s="12"/>
      <c r="DW76" s="12">
        <f>DV76/4.5</f>
        <v>0</v>
      </c>
      <c r="DX76" s="12"/>
      <c r="DY76" s="12">
        <f t="shared" si="454"/>
        <v>0</v>
      </c>
      <c r="DZ76" s="12"/>
      <c r="EA76" s="12">
        <f t="shared" ref="EA76:EA78" si="527">DZ76/30</f>
        <v>0</v>
      </c>
      <c r="EB76" s="12"/>
      <c r="EC76" s="12">
        <f>EB76/10</f>
        <v>0</v>
      </c>
      <c r="ED76" s="12"/>
      <c r="EE76" s="12">
        <f>ED76/4</f>
        <v>0</v>
      </c>
      <c r="EF76" s="12"/>
      <c r="EG76" s="14">
        <f>EF76/17.5</f>
        <v>0</v>
      </c>
      <c r="EJ76" s="11" t="s">
        <v>15</v>
      </c>
      <c r="EK76" s="12"/>
      <c r="EL76" s="12">
        <f>EK76/4.5</f>
        <v>0</v>
      </c>
      <c r="EM76" s="12">
        <v>0.26</v>
      </c>
      <c r="EN76" s="12">
        <f t="shared" si="455"/>
        <v>1.3000000000000001E-2</v>
      </c>
      <c r="EO76" s="12"/>
      <c r="EP76" s="12">
        <f t="shared" ref="EP76:EP78" si="528">EO76/30</f>
        <v>0</v>
      </c>
      <c r="EQ76" s="12">
        <v>0.97</v>
      </c>
      <c r="ER76" s="12">
        <f>EQ76/10</f>
        <v>9.7000000000000003E-2</v>
      </c>
      <c r="ES76" s="12">
        <v>0.26</v>
      </c>
      <c r="ET76" s="12">
        <f>ES76/4</f>
        <v>6.5000000000000002E-2</v>
      </c>
      <c r="EU76" s="12"/>
      <c r="EV76" s="14">
        <f>EU76/17.5</f>
        <v>0</v>
      </c>
      <c r="EY76" s="11" t="s">
        <v>15</v>
      </c>
      <c r="EZ76" s="12"/>
      <c r="FA76" s="12">
        <f>EZ76/4.5</f>
        <v>0</v>
      </c>
      <c r="FB76" s="12"/>
      <c r="FC76" s="12">
        <f t="shared" si="456"/>
        <v>0</v>
      </c>
      <c r="FD76" s="12"/>
      <c r="FE76" s="12">
        <f t="shared" ref="FE76:FE78" si="529">FD76/30</f>
        <v>0</v>
      </c>
      <c r="FF76" s="12"/>
      <c r="FG76" s="12">
        <f>FF76/10</f>
        <v>0</v>
      </c>
      <c r="FH76" s="12"/>
      <c r="FI76" s="12">
        <f>FH76/4</f>
        <v>0</v>
      </c>
      <c r="FJ76" s="12">
        <v>12.491</v>
      </c>
      <c r="FK76" s="14">
        <f>FJ76/17.5</f>
        <v>0.7137714285714285</v>
      </c>
      <c r="FN76" s="11" t="s">
        <v>15</v>
      </c>
      <c r="FO76" s="12"/>
      <c r="FP76" s="12">
        <f>FO76/4.5</f>
        <v>0</v>
      </c>
      <c r="FQ76" s="12"/>
      <c r="FR76" s="12">
        <f t="shared" si="457"/>
        <v>0</v>
      </c>
      <c r="FS76" s="12"/>
      <c r="FT76" s="12">
        <f t="shared" ref="FT76:FT78" si="530">FS76/30</f>
        <v>0</v>
      </c>
      <c r="FU76" s="12"/>
      <c r="FV76" s="12">
        <f>FU76/10</f>
        <v>0</v>
      </c>
      <c r="FW76" s="12"/>
      <c r="FX76" s="12">
        <f>FW76/4</f>
        <v>0</v>
      </c>
      <c r="FY76" s="12"/>
      <c r="FZ76" s="14">
        <f>FY76/17.5</f>
        <v>0</v>
      </c>
      <c r="GC76" s="11" t="s">
        <v>15</v>
      </c>
      <c r="GD76" s="12"/>
      <c r="GE76" s="12">
        <f>GD76/4.5</f>
        <v>0</v>
      </c>
      <c r="GF76" s="12"/>
      <c r="GG76" s="12">
        <f t="shared" si="458"/>
        <v>0</v>
      </c>
      <c r="GH76" s="12">
        <v>12.664999999999999</v>
      </c>
      <c r="GI76" s="12">
        <f t="shared" ref="GI76:GI78" si="531">GH76/30</f>
        <v>0.42216666666666663</v>
      </c>
      <c r="GJ76" s="12"/>
      <c r="GK76" s="12">
        <f>GJ76/10</f>
        <v>0</v>
      </c>
      <c r="GL76" s="12"/>
      <c r="GM76" s="12">
        <f>GL76/4</f>
        <v>0</v>
      </c>
      <c r="GN76" s="12">
        <v>13.269</v>
      </c>
      <c r="GO76" s="14">
        <f>GN76/17.5</f>
        <v>0.75822857142857147</v>
      </c>
      <c r="GR76" s="11" t="s">
        <v>15</v>
      </c>
      <c r="GS76" s="12">
        <f t="shared" si="420"/>
        <v>0</v>
      </c>
      <c r="GT76" s="12">
        <f>GS76/4.5</f>
        <v>0</v>
      </c>
      <c r="GU76" s="12">
        <f t="shared" si="421"/>
        <v>0.26</v>
      </c>
      <c r="GV76" s="12">
        <f t="shared" si="459"/>
        <v>1.3000000000000001E-2</v>
      </c>
      <c r="GW76" s="12">
        <f t="shared" si="512"/>
        <v>12.664999999999999</v>
      </c>
      <c r="GX76" s="12">
        <f t="shared" ref="GX76:GX78" si="532">GW76/30</f>
        <v>0.42216666666666663</v>
      </c>
      <c r="GY76" s="12">
        <f t="shared" si="422"/>
        <v>0.97</v>
      </c>
      <c r="GZ76" s="12">
        <f>GY76/10</f>
        <v>9.7000000000000003E-2</v>
      </c>
      <c r="HA76" s="12">
        <f t="shared" si="423"/>
        <v>0.26</v>
      </c>
      <c r="HB76" s="12">
        <f>HA76/4</f>
        <v>6.5000000000000002E-2</v>
      </c>
      <c r="HC76" s="12">
        <f t="shared" si="424"/>
        <v>13.529</v>
      </c>
      <c r="HD76" s="14">
        <f>HC76/17.5</f>
        <v>0.77308571428571426</v>
      </c>
      <c r="HH76" s="11" t="s">
        <v>15</v>
      </c>
      <c r="HI76" s="12">
        <f t="shared" si="460"/>
        <v>37.695999999999998</v>
      </c>
      <c r="HJ76" s="12">
        <f>HI76/4.5</f>
        <v>8.3768888888888888</v>
      </c>
      <c r="HK76" s="12">
        <f t="shared" si="425"/>
        <v>0.26</v>
      </c>
      <c r="HL76" s="12">
        <f t="shared" si="461"/>
        <v>1.3000000000000001E-2</v>
      </c>
      <c r="HM76" s="12">
        <f t="shared" si="513"/>
        <v>13.190999999999999</v>
      </c>
      <c r="HN76" s="12">
        <f t="shared" ref="HN76:HN78" si="533">HM76/30</f>
        <v>0.43969999999999998</v>
      </c>
      <c r="HO76" s="12">
        <f t="shared" si="426"/>
        <v>43.121000000000002</v>
      </c>
      <c r="HP76" s="12">
        <f>HO76/10</f>
        <v>4.3121</v>
      </c>
      <c r="HQ76" s="12">
        <f t="shared" si="427"/>
        <v>49.790999999999997</v>
      </c>
      <c r="HR76" s="12">
        <f>HQ76/4</f>
        <v>12.447749999999999</v>
      </c>
      <c r="HS76" s="12">
        <f t="shared" si="428"/>
        <v>16.285</v>
      </c>
      <c r="HT76" s="14">
        <f>HS76/17.5</f>
        <v>0.9305714285714286</v>
      </c>
      <c r="HW76" s="11" t="s">
        <v>15</v>
      </c>
      <c r="HX76" s="12"/>
      <c r="HY76" s="12">
        <f>HX76/4.5</f>
        <v>0</v>
      </c>
      <c r="HZ76" s="12"/>
      <c r="IA76" s="12">
        <f t="shared" si="463"/>
        <v>0</v>
      </c>
      <c r="IB76" s="12"/>
      <c r="IC76" s="12">
        <f t="shared" ref="IC76:IC78" si="534">IB76/30</f>
        <v>0</v>
      </c>
      <c r="ID76" s="12"/>
      <c r="IE76" s="12">
        <f>ID76/10</f>
        <v>0</v>
      </c>
      <c r="IF76" s="12"/>
      <c r="IG76" s="12">
        <f>IF76/4</f>
        <v>0</v>
      </c>
      <c r="IH76" s="12"/>
      <c r="II76" s="14">
        <f>IH76/17.5</f>
        <v>0</v>
      </c>
      <c r="IM76" s="11" t="s">
        <v>15</v>
      </c>
      <c r="IN76" s="12"/>
      <c r="IO76" s="12">
        <f>IN76/4.5</f>
        <v>0</v>
      </c>
      <c r="IP76" s="12"/>
      <c r="IQ76" s="12">
        <f t="shared" si="464"/>
        <v>0</v>
      </c>
      <c r="IR76" s="12"/>
      <c r="IS76" s="12">
        <f t="shared" ref="IS76:IS78" si="535">IR76/30</f>
        <v>0</v>
      </c>
      <c r="IT76" s="12">
        <v>3.504</v>
      </c>
      <c r="IU76" s="12">
        <f>IT76/10</f>
        <v>0.35039999999999999</v>
      </c>
      <c r="IV76" s="12"/>
      <c r="IW76" s="12">
        <f>IV76/4</f>
        <v>0</v>
      </c>
      <c r="IX76" s="12"/>
      <c r="IY76" s="14">
        <f>IX76/17.5</f>
        <v>0</v>
      </c>
      <c r="JC76" s="11" t="s">
        <v>15</v>
      </c>
      <c r="JD76" s="12"/>
      <c r="JE76" s="12">
        <f>JD76/4.5</f>
        <v>0</v>
      </c>
      <c r="JF76" s="12"/>
      <c r="JG76" s="12">
        <f t="shared" si="465"/>
        <v>0</v>
      </c>
      <c r="JH76" s="12"/>
      <c r="JI76" s="12">
        <f t="shared" ref="JI76:JI78" si="536">JH76/30</f>
        <v>0</v>
      </c>
      <c r="JJ76" s="12"/>
      <c r="JK76" s="12">
        <f>JJ76/10</f>
        <v>0</v>
      </c>
      <c r="JL76" s="12"/>
      <c r="JM76" s="12">
        <f>JL76/4</f>
        <v>0</v>
      </c>
      <c r="JN76" s="12">
        <v>3.504</v>
      </c>
      <c r="JO76" s="14">
        <f>JN76/17.5</f>
        <v>0.20022857142857142</v>
      </c>
      <c r="JS76" s="11" t="s">
        <v>15</v>
      </c>
      <c r="JT76" s="12"/>
      <c r="JU76" s="12">
        <f>JT76/4.5</f>
        <v>0</v>
      </c>
      <c r="JV76" s="12"/>
      <c r="JW76" s="12">
        <f t="shared" si="466"/>
        <v>0</v>
      </c>
      <c r="JX76" s="12"/>
      <c r="JY76" s="12">
        <f t="shared" ref="JY76:JY78" si="537">JX76/30</f>
        <v>0</v>
      </c>
      <c r="JZ76" s="12"/>
      <c r="KA76" s="12">
        <f>JZ76/10</f>
        <v>0</v>
      </c>
      <c r="KB76" s="12"/>
      <c r="KC76" s="12">
        <f>KB76/4</f>
        <v>0</v>
      </c>
      <c r="KD76" s="12"/>
      <c r="KE76" s="14">
        <f>KD76/17.5</f>
        <v>0</v>
      </c>
      <c r="KH76" s="11" t="s">
        <v>15</v>
      </c>
      <c r="KI76" s="12"/>
      <c r="KJ76" s="12">
        <f>KI76/4.5</f>
        <v>0</v>
      </c>
      <c r="KK76" s="12">
        <v>6.0110000000000001</v>
      </c>
      <c r="KL76" s="12">
        <f t="shared" si="467"/>
        <v>0.30054999999999998</v>
      </c>
      <c r="KM76" s="12">
        <v>6.0110000000000001</v>
      </c>
      <c r="KN76" s="12">
        <f t="shared" ref="KN76:KN78" si="538">KM76/30</f>
        <v>0.20036666666666667</v>
      </c>
      <c r="KO76" s="12">
        <v>6.0110000000000001</v>
      </c>
      <c r="KP76" s="12">
        <f>KO76/10</f>
        <v>0.60109999999999997</v>
      </c>
      <c r="KQ76" s="12"/>
      <c r="KR76" s="12">
        <f>KQ76/4</f>
        <v>0</v>
      </c>
      <c r="KS76" s="12"/>
      <c r="KT76" s="14">
        <f>KS76/17.5</f>
        <v>0</v>
      </c>
      <c r="KW76" s="11" t="s">
        <v>15</v>
      </c>
      <c r="KX76" s="12">
        <f t="shared" si="429"/>
        <v>0</v>
      </c>
      <c r="KY76" s="12">
        <f>KX76/4.5</f>
        <v>0</v>
      </c>
      <c r="KZ76" s="12">
        <f t="shared" si="430"/>
        <v>6.0110000000000001</v>
      </c>
      <c r="LA76" s="12">
        <f>KZ76/20</f>
        <v>0.30054999999999998</v>
      </c>
      <c r="LB76" s="12">
        <f t="shared" si="515"/>
        <v>6.0110000000000001</v>
      </c>
      <c r="LC76" s="12">
        <f t="shared" ref="LC76:LC78" si="539">LB76/30</f>
        <v>0.20036666666666667</v>
      </c>
      <c r="LD76" s="12">
        <f t="shared" si="469"/>
        <v>9.5150000000000006</v>
      </c>
      <c r="LE76" s="12">
        <f>LD76/10</f>
        <v>0.95150000000000001</v>
      </c>
      <c r="LF76" s="12">
        <f t="shared" si="431"/>
        <v>0</v>
      </c>
      <c r="LG76" s="12">
        <f>LF76/4</f>
        <v>0</v>
      </c>
      <c r="LH76" s="12">
        <f t="shared" si="432"/>
        <v>3.504</v>
      </c>
      <c r="LI76" s="14">
        <f>LH76/17.5</f>
        <v>0.20022857142857142</v>
      </c>
      <c r="LM76" s="11" t="s">
        <v>15</v>
      </c>
      <c r="LN76" s="12">
        <f t="shared" si="433"/>
        <v>37.695999999999998</v>
      </c>
      <c r="LO76" s="12">
        <f>LN76/4.5</f>
        <v>8.3768888888888888</v>
      </c>
      <c r="LP76" s="12">
        <f>KZ76+HK76</f>
        <v>6.2709999999999999</v>
      </c>
      <c r="LQ76" s="12">
        <f t="shared" si="470"/>
        <v>0.31355</v>
      </c>
      <c r="LR76" s="12">
        <f t="shared" si="516"/>
        <v>19.201999999999998</v>
      </c>
      <c r="LS76" s="12">
        <f t="shared" ref="LS76:LS78" si="540">LR76/30</f>
        <v>0.64006666666666656</v>
      </c>
      <c r="LT76" s="12">
        <f t="shared" si="435"/>
        <v>52.636000000000003</v>
      </c>
      <c r="LU76" s="12">
        <f>LT76/10</f>
        <v>5.2636000000000003</v>
      </c>
      <c r="LV76" s="12">
        <f t="shared" ref="LV76" si="541">LF76+HQ76</f>
        <v>49.790999999999997</v>
      </c>
      <c r="LW76" s="12">
        <f>LV76/4</f>
        <v>12.447749999999999</v>
      </c>
      <c r="LX76" s="12">
        <f t="shared" si="437"/>
        <v>19.789000000000001</v>
      </c>
      <c r="LY76" s="14">
        <f>LX76/17.5</f>
        <v>1.1308</v>
      </c>
      <c r="MB76" s="11" t="s">
        <v>15</v>
      </c>
      <c r="MC76" s="12"/>
      <c r="MD76" s="12">
        <f>MC76/4.5</f>
        <v>0</v>
      </c>
      <c r="ME76" s="12"/>
      <c r="MF76" s="12">
        <f t="shared" si="471"/>
        <v>0</v>
      </c>
      <c r="MG76" s="12"/>
      <c r="MH76" s="12">
        <f t="shared" ref="MH76:MH78" si="542">MG76/30</f>
        <v>0</v>
      </c>
      <c r="MI76" s="12"/>
      <c r="MJ76" s="12">
        <f>MI76/10</f>
        <v>0</v>
      </c>
      <c r="MK76" s="12"/>
      <c r="ML76" s="12">
        <f>MK76/4</f>
        <v>0</v>
      </c>
      <c r="MM76" s="12"/>
      <c r="MN76" s="14">
        <f>MM76/17.5</f>
        <v>0</v>
      </c>
      <c r="MR76" s="11" t="s">
        <v>15</v>
      </c>
      <c r="MS76" s="12"/>
      <c r="MT76" s="12">
        <f>MS76/4.5</f>
        <v>0</v>
      </c>
      <c r="MU76" s="12"/>
      <c r="MV76" s="12">
        <f t="shared" si="472"/>
        <v>0</v>
      </c>
      <c r="MW76" s="12"/>
      <c r="MX76" s="12">
        <f t="shared" ref="MX76:MX78" si="543">MW76/30</f>
        <v>0</v>
      </c>
      <c r="MY76" s="12">
        <v>6.7729999999999997</v>
      </c>
      <c r="MZ76" s="12">
        <f>MY76/10</f>
        <v>0.67730000000000001</v>
      </c>
      <c r="NA76" s="12">
        <v>13.345000000000001</v>
      </c>
      <c r="NB76" s="12">
        <f>NA76/4</f>
        <v>3.3362500000000002</v>
      </c>
      <c r="NC76" s="12">
        <v>6.6210000000000004</v>
      </c>
      <c r="ND76" s="14">
        <f>NC76/17.5</f>
        <v>0.37834285714285715</v>
      </c>
      <c r="NH76" s="11" t="s">
        <v>15</v>
      </c>
      <c r="NI76" s="12"/>
      <c r="NJ76" s="12">
        <f>NI76/4.5</f>
        <v>0</v>
      </c>
      <c r="NK76" s="12"/>
      <c r="NL76" s="12">
        <f t="shared" si="473"/>
        <v>0</v>
      </c>
      <c r="NM76" s="12"/>
      <c r="NN76" s="12">
        <f t="shared" ref="NN76:NN78" si="544">NM76/30</f>
        <v>0</v>
      </c>
      <c r="NO76" s="12">
        <v>3.444</v>
      </c>
      <c r="NP76" s="12">
        <f>NO76/10</f>
        <v>0.34439999999999998</v>
      </c>
      <c r="NQ76" s="12">
        <v>17.861000000000001</v>
      </c>
      <c r="NR76" s="12">
        <f>NQ76/4</f>
        <v>4.4652500000000002</v>
      </c>
      <c r="NS76" s="12">
        <v>34.765000000000001</v>
      </c>
      <c r="NT76" s="14">
        <f>NS76/17.5</f>
        <v>1.9865714285714287</v>
      </c>
      <c r="NX76" s="11" t="s">
        <v>15</v>
      </c>
      <c r="NY76" s="12"/>
      <c r="NZ76" s="12">
        <f>NY76/4.5</f>
        <v>0</v>
      </c>
      <c r="OA76" s="12"/>
      <c r="OB76" s="12">
        <f t="shared" si="474"/>
        <v>0</v>
      </c>
      <c r="OC76" s="12"/>
      <c r="OD76" s="12">
        <f t="shared" ref="OD76:OD78" si="545">OC76/30</f>
        <v>0</v>
      </c>
      <c r="OE76" s="12"/>
      <c r="OF76" s="12">
        <f>OE76/10</f>
        <v>0</v>
      </c>
      <c r="OG76" s="12"/>
      <c r="OH76" s="12">
        <f>OG76/4</f>
        <v>0</v>
      </c>
      <c r="OI76" s="12"/>
      <c r="OJ76" s="14">
        <f>OI76/17.5</f>
        <v>0</v>
      </c>
      <c r="OM76" s="11" t="s">
        <v>15</v>
      </c>
      <c r="ON76" s="12"/>
      <c r="OO76" s="12">
        <f>ON76/4.5</f>
        <v>0</v>
      </c>
      <c r="OP76" s="12"/>
      <c r="OQ76" s="12">
        <f t="shared" si="475"/>
        <v>0</v>
      </c>
      <c r="OR76" s="12"/>
      <c r="OS76" s="12">
        <f t="shared" ref="OS76:OS78" si="546">OR76/30</f>
        <v>0</v>
      </c>
      <c r="OT76" s="12"/>
      <c r="OU76" s="12">
        <f>OT76/10</f>
        <v>0</v>
      </c>
      <c r="OV76" s="12"/>
      <c r="OW76" s="12">
        <f>OV76/4</f>
        <v>0</v>
      </c>
      <c r="OX76" s="12"/>
      <c r="OY76" s="14">
        <f>OX76/17.5</f>
        <v>0</v>
      </c>
      <c r="PB76" s="11" t="s">
        <v>15</v>
      </c>
      <c r="PC76" s="12">
        <f t="shared" si="438"/>
        <v>0</v>
      </c>
      <c r="PD76" s="12">
        <f>PC76/4.5</f>
        <v>0</v>
      </c>
      <c r="PE76" s="12">
        <f t="shared" si="439"/>
        <v>0</v>
      </c>
      <c r="PF76" s="12">
        <f>PE76/20</f>
        <v>0</v>
      </c>
      <c r="PG76" s="12">
        <f t="shared" si="518"/>
        <v>0</v>
      </c>
      <c r="PH76" s="12">
        <f t="shared" ref="PH76:PH78" si="547">PG76/30</f>
        <v>0</v>
      </c>
      <c r="PI76" s="12">
        <f t="shared" si="477"/>
        <v>10.216999999999999</v>
      </c>
      <c r="PJ76" s="12">
        <f>PI76/10</f>
        <v>1.0216999999999998</v>
      </c>
      <c r="PK76" s="12">
        <f t="shared" si="479"/>
        <v>31.206000000000003</v>
      </c>
      <c r="PL76" s="12">
        <f>PK76/4</f>
        <v>7.8015000000000008</v>
      </c>
      <c r="PM76" s="12">
        <f t="shared" si="507"/>
        <v>41.386000000000003</v>
      </c>
      <c r="PN76" s="14">
        <f>PM76/17.5</f>
        <v>2.3649142857142857</v>
      </c>
      <c r="PR76" s="11" t="s">
        <v>15</v>
      </c>
      <c r="PS76" s="12">
        <f t="shared" si="442"/>
        <v>37.695999999999998</v>
      </c>
      <c r="PT76" s="12">
        <f>PS76/4.5</f>
        <v>8.3768888888888888</v>
      </c>
      <c r="PU76" s="12">
        <f>PE76+LP76</f>
        <v>6.2709999999999999</v>
      </c>
      <c r="PV76" s="12">
        <f t="shared" si="478"/>
        <v>0.31355</v>
      </c>
      <c r="PW76" s="12">
        <f t="shared" si="519"/>
        <v>19.201999999999998</v>
      </c>
      <c r="PX76" s="12">
        <f t="shared" ref="PX76:PX78" si="548">PW76/30</f>
        <v>0.64006666666666656</v>
      </c>
      <c r="PY76" s="12">
        <f t="shared" si="444"/>
        <v>62.853000000000002</v>
      </c>
      <c r="PZ76" s="12">
        <f>PY76/10</f>
        <v>6.2853000000000003</v>
      </c>
      <c r="QA76" s="12">
        <f t="shared" ref="QA76" si="549">PK76+LV76</f>
        <v>80.997</v>
      </c>
      <c r="QB76" s="12">
        <f>QA76/4</f>
        <v>20.24925</v>
      </c>
      <c r="QC76" s="12">
        <f t="shared" si="446"/>
        <v>61.175000000000004</v>
      </c>
      <c r="QD76" s="14">
        <f>QC76/17.5</f>
        <v>3.495714285714286</v>
      </c>
    </row>
    <row r="77" spans="15:446" x14ac:dyDescent="0.25">
      <c r="O77" s="11" t="s">
        <v>16</v>
      </c>
      <c r="P77" s="12"/>
      <c r="Q77" s="12">
        <f>P77/4.5</f>
        <v>0</v>
      </c>
      <c r="R77" s="12"/>
      <c r="S77" s="12">
        <f t="shared" si="447"/>
        <v>0</v>
      </c>
      <c r="T77" s="12"/>
      <c r="U77" s="12">
        <f t="shared" si="520"/>
        <v>0</v>
      </c>
      <c r="V77" s="12"/>
      <c r="W77" s="12">
        <f>V77/8</f>
        <v>0</v>
      </c>
      <c r="X77" s="12">
        <v>48.017000000000003</v>
      </c>
      <c r="Y77" s="12">
        <f>X77/1.5</f>
        <v>32.011333333333333</v>
      </c>
      <c r="Z77" s="12">
        <v>25.170999999999999</v>
      </c>
      <c r="AA77" s="14">
        <f>Z77/17.5</f>
        <v>1.4383428571428571</v>
      </c>
      <c r="AF77" s="11" t="s">
        <v>16</v>
      </c>
      <c r="AG77" s="12"/>
      <c r="AH77" s="12">
        <f>AG77/4.5</f>
        <v>0</v>
      </c>
      <c r="AI77" s="12">
        <v>24.404499999999999</v>
      </c>
      <c r="AJ77" s="12">
        <f t="shared" si="448"/>
        <v>1.2202249999999999</v>
      </c>
      <c r="AK77" s="12">
        <v>21.405000000000001</v>
      </c>
      <c r="AL77" s="12">
        <f t="shared" si="521"/>
        <v>0.71350000000000002</v>
      </c>
      <c r="AM77" s="12">
        <v>0.94699999999999995</v>
      </c>
      <c r="AN77" s="12">
        <f>AM77/8</f>
        <v>0.11837499999999999</v>
      </c>
      <c r="AO77" s="12">
        <v>0.94699999999999995</v>
      </c>
      <c r="AP77" s="12">
        <f>AO77/1.5</f>
        <v>0.6313333333333333</v>
      </c>
      <c r="AQ77" s="12"/>
      <c r="AR77" s="14">
        <f>AQ77/17.5</f>
        <v>0</v>
      </c>
      <c r="AV77" s="11" t="s">
        <v>16</v>
      </c>
      <c r="AW77" s="12"/>
      <c r="AX77" s="12">
        <f>AW77/4.5</f>
        <v>0</v>
      </c>
      <c r="AY77" s="12"/>
      <c r="AZ77" s="12">
        <f t="shared" si="449"/>
        <v>0</v>
      </c>
      <c r="BA77" s="12">
        <v>2.0259999999999998</v>
      </c>
      <c r="BB77" s="12">
        <f t="shared" si="522"/>
        <v>6.753333333333332E-2</v>
      </c>
      <c r="BC77" s="12">
        <v>2.0259999999999998</v>
      </c>
      <c r="BD77" s="12">
        <f>BC77/8</f>
        <v>0.25324999999999998</v>
      </c>
      <c r="BE77" s="12">
        <v>2.0259999999999998</v>
      </c>
      <c r="BF77" s="12">
        <f>BE77/1.5</f>
        <v>1.3506666666666665</v>
      </c>
      <c r="BG77" s="12"/>
      <c r="BH77" s="14">
        <f>BG77/17.5</f>
        <v>0</v>
      </c>
      <c r="BL77" s="11" t="s">
        <v>16</v>
      </c>
      <c r="BM77" s="12"/>
      <c r="BN77" s="12">
        <f>BM77/4.5</f>
        <v>0</v>
      </c>
      <c r="BO77" s="12"/>
      <c r="BP77" s="12">
        <f t="shared" si="450"/>
        <v>0</v>
      </c>
      <c r="BQ77" s="12"/>
      <c r="BR77" s="12">
        <f t="shared" si="523"/>
        <v>0</v>
      </c>
      <c r="BS77" s="12"/>
      <c r="BT77" s="12">
        <f>BS77/8</f>
        <v>0</v>
      </c>
      <c r="BU77" s="12"/>
      <c r="BV77" s="12">
        <f>BU77/1.5</f>
        <v>0</v>
      </c>
      <c r="BW77" s="12"/>
      <c r="BX77" s="14">
        <f>BW77/17.5</f>
        <v>0</v>
      </c>
      <c r="CB77" s="11" t="s">
        <v>16</v>
      </c>
      <c r="CC77" s="12"/>
      <c r="CD77" s="12">
        <f>CC77/4.5</f>
        <v>0</v>
      </c>
      <c r="CE77" s="12"/>
      <c r="CF77" s="12">
        <f t="shared" si="451"/>
        <v>0</v>
      </c>
      <c r="CG77" s="12"/>
      <c r="CH77" s="12">
        <f t="shared" si="524"/>
        <v>0</v>
      </c>
      <c r="CI77" s="12"/>
      <c r="CJ77" s="12">
        <f>CI77/8</f>
        <v>0</v>
      </c>
      <c r="CK77" s="12"/>
      <c r="CL77" s="12">
        <f>CK77/1.5</f>
        <v>0</v>
      </c>
      <c r="CM77" s="12"/>
      <c r="CN77" s="14">
        <f>CM77/17.5</f>
        <v>0</v>
      </c>
      <c r="CQ77" s="11" t="s">
        <v>16</v>
      </c>
      <c r="CR77" s="12"/>
      <c r="CS77" s="12">
        <f>CR77/4.5</f>
        <v>0</v>
      </c>
      <c r="CT77" s="12">
        <v>11.044</v>
      </c>
      <c r="CU77" s="12">
        <f t="shared" si="452"/>
        <v>0.55220000000000002</v>
      </c>
      <c r="CV77" s="12">
        <v>37.774000000000001</v>
      </c>
      <c r="CW77" s="12">
        <f t="shared" si="525"/>
        <v>1.2591333333333334</v>
      </c>
      <c r="CX77" s="12">
        <v>26.56</v>
      </c>
      <c r="CY77" s="12">
        <f>CX77/8</f>
        <v>3.32</v>
      </c>
      <c r="CZ77" s="12">
        <v>6.0410000000000004</v>
      </c>
      <c r="DA77" s="12">
        <f>CZ77/1.5</f>
        <v>4.0273333333333339</v>
      </c>
      <c r="DB77" s="12">
        <v>1.1259999999999999</v>
      </c>
      <c r="DC77" s="14">
        <f>DB77/17.5</f>
        <v>6.4342857142857132E-2</v>
      </c>
      <c r="DF77" s="11" t="s">
        <v>16</v>
      </c>
      <c r="DG77" s="12">
        <f t="shared" si="415"/>
        <v>0</v>
      </c>
      <c r="DH77" s="12">
        <f>DG77/4.5</f>
        <v>0</v>
      </c>
      <c r="DI77" s="12">
        <f t="shared" si="416"/>
        <v>35.448499999999996</v>
      </c>
      <c r="DJ77" s="12">
        <f t="shared" si="453"/>
        <v>1.7724249999999997</v>
      </c>
      <c r="DK77" s="12">
        <f t="shared" si="511"/>
        <v>61.204999999999998</v>
      </c>
      <c r="DL77" s="12">
        <f t="shared" si="526"/>
        <v>2.0401666666666665</v>
      </c>
      <c r="DM77" s="12">
        <f t="shared" si="417"/>
        <v>29.532999999999998</v>
      </c>
      <c r="DN77" s="12">
        <f>DM77/8</f>
        <v>3.6916249999999997</v>
      </c>
      <c r="DO77" s="12">
        <f t="shared" si="418"/>
        <v>9.0139999999999993</v>
      </c>
      <c r="DP77" s="12">
        <f>DO77/1.5</f>
        <v>6.0093333333333332</v>
      </c>
      <c r="DQ77" s="12">
        <f t="shared" si="419"/>
        <v>1.1259999999999999</v>
      </c>
      <c r="DR77" s="14">
        <f>DQ77/17.5</f>
        <v>6.4342857142857132E-2</v>
      </c>
      <c r="DU77" s="11" t="s">
        <v>16</v>
      </c>
      <c r="DV77" s="12"/>
      <c r="DW77" s="12">
        <f>DV77/4.5</f>
        <v>0</v>
      </c>
      <c r="DX77" s="12"/>
      <c r="DY77" s="12">
        <f t="shared" si="454"/>
        <v>0</v>
      </c>
      <c r="DZ77" s="12"/>
      <c r="EA77" s="12">
        <f t="shared" si="527"/>
        <v>0</v>
      </c>
      <c r="EB77" s="12">
        <v>8.6170000000000009</v>
      </c>
      <c r="EC77" s="12">
        <f>EB77/8</f>
        <v>1.0771250000000001</v>
      </c>
      <c r="ED77" s="12">
        <v>2.794</v>
      </c>
      <c r="EE77" s="12">
        <f>ED77/1.5</f>
        <v>1.8626666666666667</v>
      </c>
      <c r="EF77" s="12">
        <v>18.913</v>
      </c>
      <c r="EG77" s="14">
        <f>EF77/17.5</f>
        <v>1.0807428571428572</v>
      </c>
      <c r="EJ77" s="11" t="s">
        <v>16</v>
      </c>
      <c r="EK77" s="12"/>
      <c r="EL77" s="12">
        <f>EK77/4.5</f>
        <v>0</v>
      </c>
      <c r="EM77" s="12"/>
      <c r="EN77" s="12">
        <f t="shared" si="455"/>
        <v>0</v>
      </c>
      <c r="EO77" s="12"/>
      <c r="EP77" s="12">
        <f t="shared" si="528"/>
        <v>0</v>
      </c>
      <c r="EQ77" s="12">
        <v>24.559000000000001</v>
      </c>
      <c r="ER77" s="12">
        <f>EQ77/8</f>
        <v>3.0698750000000001</v>
      </c>
      <c r="ES77" s="12">
        <v>20.001000000000001</v>
      </c>
      <c r="ET77" s="12">
        <f>ES77/1.5</f>
        <v>13.334000000000001</v>
      </c>
      <c r="EU77" s="12">
        <v>2.7930000000000001</v>
      </c>
      <c r="EV77" s="14">
        <f>EU77/17.5</f>
        <v>0.15960000000000002</v>
      </c>
      <c r="EY77" s="11" t="s">
        <v>16</v>
      </c>
      <c r="EZ77" s="12"/>
      <c r="FA77" s="12">
        <f>EZ77/4.5</f>
        <v>0</v>
      </c>
      <c r="FB77" s="12">
        <v>49.487000000000002</v>
      </c>
      <c r="FC77" s="12">
        <f t="shared" si="456"/>
        <v>2.4743500000000003</v>
      </c>
      <c r="FD77" s="12">
        <v>48.497</v>
      </c>
      <c r="FE77" s="12">
        <f t="shared" si="529"/>
        <v>1.6165666666666667</v>
      </c>
      <c r="FF77" s="12">
        <v>21.550999999999998</v>
      </c>
      <c r="FG77" s="12">
        <f>FF77/8</f>
        <v>2.6938749999999998</v>
      </c>
      <c r="FH77" s="12">
        <v>15.55</v>
      </c>
      <c r="FI77" s="12">
        <f>FH77/1.5</f>
        <v>10.366666666666667</v>
      </c>
      <c r="FJ77" s="12">
        <v>6.9029999999999996</v>
      </c>
      <c r="FK77" s="14">
        <f>FJ77/17.5</f>
        <v>0.39445714285714284</v>
      </c>
      <c r="FN77" s="11" t="s">
        <v>16</v>
      </c>
      <c r="FO77" s="12"/>
      <c r="FP77" s="12">
        <f>FO77/4.5</f>
        <v>0</v>
      </c>
      <c r="FQ77" s="12"/>
      <c r="FR77" s="12">
        <f t="shared" si="457"/>
        <v>0</v>
      </c>
      <c r="FS77" s="12"/>
      <c r="FT77" s="12">
        <f t="shared" si="530"/>
        <v>0</v>
      </c>
      <c r="FU77" s="12"/>
      <c r="FV77" s="12">
        <f>FU77/8</f>
        <v>0</v>
      </c>
      <c r="FW77" s="12"/>
      <c r="FX77" s="12">
        <f>FW77/1.5</f>
        <v>0</v>
      </c>
      <c r="FY77" s="12">
        <v>9.1539999999999999</v>
      </c>
      <c r="FZ77" s="14">
        <f>FY77/17.5</f>
        <v>0.52308571428571426</v>
      </c>
      <c r="GC77" s="11" t="s">
        <v>16</v>
      </c>
      <c r="GD77" s="12"/>
      <c r="GE77" s="12">
        <f>GD77/4.5</f>
        <v>0</v>
      </c>
      <c r="GF77" s="12"/>
      <c r="GG77" s="12">
        <f t="shared" si="458"/>
        <v>0</v>
      </c>
      <c r="GH77" s="12"/>
      <c r="GI77" s="12">
        <f t="shared" si="531"/>
        <v>0</v>
      </c>
      <c r="GJ77" s="12">
        <v>0.36</v>
      </c>
      <c r="GK77" s="12">
        <f>GJ77/8</f>
        <v>4.4999999999999998E-2</v>
      </c>
      <c r="GL77" s="12"/>
      <c r="GM77" s="12">
        <f>GL77/1.5</f>
        <v>0</v>
      </c>
      <c r="GN77" s="12"/>
      <c r="GO77" s="14">
        <f>GN77/17.5</f>
        <v>0</v>
      </c>
      <c r="GR77" s="11" t="s">
        <v>16</v>
      </c>
      <c r="GS77" s="12">
        <f t="shared" si="420"/>
        <v>0</v>
      </c>
      <c r="GT77" s="12">
        <f>GS77/4.5</f>
        <v>0</v>
      </c>
      <c r="GU77" s="12">
        <f t="shared" si="421"/>
        <v>49.487000000000002</v>
      </c>
      <c r="GV77" s="12">
        <f t="shared" si="459"/>
        <v>2.4743500000000003</v>
      </c>
      <c r="GW77" s="12">
        <f t="shared" si="512"/>
        <v>48.497</v>
      </c>
      <c r="GX77" s="12">
        <f t="shared" si="532"/>
        <v>1.6165666666666667</v>
      </c>
      <c r="GY77" s="12">
        <f t="shared" si="422"/>
        <v>55.087000000000003</v>
      </c>
      <c r="GZ77" s="12">
        <f>GY77/8</f>
        <v>6.8858750000000004</v>
      </c>
      <c r="HA77" s="12">
        <f t="shared" si="423"/>
        <v>38.344999999999999</v>
      </c>
      <c r="HB77" s="12">
        <f>HA77/1.5</f>
        <v>25.563333333333333</v>
      </c>
      <c r="HC77" s="12">
        <f t="shared" si="424"/>
        <v>40.598791666666671</v>
      </c>
      <c r="HD77" s="14">
        <f>HC77/17.5</f>
        <v>2.3199309523809526</v>
      </c>
      <c r="HH77" s="11" t="s">
        <v>16</v>
      </c>
      <c r="HI77" s="12">
        <f t="shared" si="460"/>
        <v>0</v>
      </c>
      <c r="HJ77" s="12">
        <f>HI77/4.5</f>
        <v>0</v>
      </c>
      <c r="HK77" s="12">
        <f t="shared" si="425"/>
        <v>84.93549999999999</v>
      </c>
      <c r="HL77" s="12">
        <f t="shared" si="461"/>
        <v>4.2467749999999995</v>
      </c>
      <c r="HM77" s="12">
        <f t="shared" si="513"/>
        <v>109.702</v>
      </c>
      <c r="HN77" s="12">
        <f t="shared" si="533"/>
        <v>3.6567333333333334</v>
      </c>
      <c r="HO77" s="12">
        <f t="shared" si="426"/>
        <v>84.62</v>
      </c>
      <c r="HP77" s="12">
        <f>HO77/8</f>
        <v>10.577500000000001</v>
      </c>
      <c r="HQ77" s="12">
        <f t="shared" si="427"/>
        <v>95.376000000000005</v>
      </c>
      <c r="HR77" s="12">
        <f>HQ77/1.5</f>
        <v>63.584000000000003</v>
      </c>
      <c r="HS77" s="12">
        <f t="shared" si="428"/>
        <v>66.895791666666668</v>
      </c>
      <c r="HT77" s="14">
        <f>HS77/17.5</f>
        <v>3.8226166666666668</v>
      </c>
      <c r="HW77" s="11" t="s">
        <v>16</v>
      </c>
      <c r="HX77" s="12"/>
      <c r="HY77" s="12">
        <f>HX77/4.5</f>
        <v>0</v>
      </c>
      <c r="HZ77" s="12"/>
      <c r="IA77" s="12">
        <f t="shared" si="463"/>
        <v>0</v>
      </c>
      <c r="IB77" s="12"/>
      <c r="IC77" s="12">
        <f t="shared" si="534"/>
        <v>0</v>
      </c>
      <c r="ID77" s="12"/>
      <c r="IE77" s="12">
        <f>ID77/8</f>
        <v>0</v>
      </c>
      <c r="IF77" s="12"/>
      <c r="IG77" s="12">
        <f>IF77/1.5</f>
        <v>0</v>
      </c>
      <c r="IH77" s="12"/>
      <c r="II77" s="14">
        <f>IH77/17.5</f>
        <v>0</v>
      </c>
      <c r="IM77" s="11" t="s">
        <v>16</v>
      </c>
      <c r="IN77" s="12"/>
      <c r="IO77" s="12">
        <f>IN77/4.5</f>
        <v>0</v>
      </c>
      <c r="IP77" s="12"/>
      <c r="IQ77" s="12">
        <f t="shared" si="464"/>
        <v>0</v>
      </c>
      <c r="IR77" s="12"/>
      <c r="IS77" s="12">
        <f t="shared" si="535"/>
        <v>0</v>
      </c>
      <c r="IT77" s="12"/>
      <c r="IU77" s="12">
        <f>IT77/8</f>
        <v>0</v>
      </c>
      <c r="IV77" s="12"/>
      <c r="IW77" s="12">
        <f>IV77/1.5</f>
        <v>0</v>
      </c>
      <c r="IX77" s="12"/>
      <c r="IY77" s="14">
        <f>IX77/17.5</f>
        <v>0</v>
      </c>
      <c r="JC77" s="11" t="s">
        <v>16</v>
      </c>
      <c r="JD77" s="12"/>
      <c r="JE77" s="12">
        <f>JD77/4.5</f>
        <v>0</v>
      </c>
      <c r="JF77" s="12">
        <v>37.064999999999998</v>
      </c>
      <c r="JG77" s="12">
        <f t="shared" si="465"/>
        <v>1.8532499999999998</v>
      </c>
      <c r="JH77" s="12">
        <v>36.037999999999997</v>
      </c>
      <c r="JI77" s="12">
        <f t="shared" si="536"/>
        <v>1.2012666666666665</v>
      </c>
      <c r="JJ77" s="12">
        <v>15.935</v>
      </c>
      <c r="JK77" s="12">
        <f>JJ77/8</f>
        <v>1.9918750000000001</v>
      </c>
      <c r="JL77" s="12"/>
      <c r="JM77" s="12">
        <f>JL77/1.5</f>
        <v>0</v>
      </c>
      <c r="JN77" s="12"/>
      <c r="JO77" s="14">
        <f>JN77/17.5</f>
        <v>0</v>
      </c>
      <c r="JS77" s="11" t="s">
        <v>16</v>
      </c>
      <c r="JT77" s="12"/>
      <c r="JU77" s="12">
        <f>JT77/4.5</f>
        <v>0</v>
      </c>
      <c r="JV77" s="12">
        <v>13.43</v>
      </c>
      <c r="JW77" s="12">
        <f t="shared" si="466"/>
        <v>0.67149999999999999</v>
      </c>
      <c r="JX77" s="12">
        <v>13.43</v>
      </c>
      <c r="JY77" s="12">
        <f t="shared" si="537"/>
        <v>0.44766666666666666</v>
      </c>
      <c r="JZ77" s="12">
        <v>13.43</v>
      </c>
      <c r="KA77" s="12">
        <f>JZ77/8</f>
        <v>1.67875</v>
      </c>
      <c r="KB77" s="12">
        <v>3.669</v>
      </c>
      <c r="KC77" s="12">
        <f>KB77/1.5</f>
        <v>2.4460000000000002</v>
      </c>
      <c r="KD77" s="12">
        <v>3.669</v>
      </c>
      <c r="KE77" s="14">
        <f>KD77/17.5</f>
        <v>0.20965714285714285</v>
      </c>
      <c r="KH77" s="11" t="s">
        <v>16</v>
      </c>
      <c r="KI77" s="12"/>
      <c r="KJ77" s="12">
        <f>KI77/4.5</f>
        <v>0</v>
      </c>
      <c r="KK77" s="12"/>
      <c r="KL77" s="12">
        <f t="shared" si="467"/>
        <v>0</v>
      </c>
      <c r="KM77" s="12"/>
      <c r="KN77" s="12">
        <f t="shared" si="538"/>
        <v>0</v>
      </c>
      <c r="KO77" s="12">
        <v>26.3</v>
      </c>
      <c r="KP77" s="12">
        <f>KO77/8</f>
        <v>3.2875000000000001</v>
      </c>
      <c r="KQ77" s="12">
        <v>5.633</v>
      </c>
      <c r="KR77" s="12">
        <f>KQ77/1.5</f>
        <v>3.7553333333333332</v>
      </c>
      <c r="KS77" s="12">
        <v>33.064999999999998</v>
      </c>
      <c r="KT77" s="14">
        <f>KS77/17.5</f>
        <v>1.8894285714285712</v>
      </c>
      <c r="KW77" s="11" t="s">
        <v>16</v>
      </c>
      <c r="KX77" s="12">
        <f t="shared" si="429"/>
        <v>0</v>
      </c>
      <c r="KY77" s="12">
        <f>KX77/4.5</f>
        <v>0</v>
      </c>
      <c r="KZ77" s="12">
        <f t="shared" si="430"/>
        <v>50.494999999999997</v>
      </c>
      <c r="LA77" s="12">
        <f t="shared" ref="LA77:LA78" si="550">KZ77/20</f>
        <v>2.52475</v>
      </c>
      <c r="LB77" s="12">
        <f t="shared" si="515"/>
        <v>49.467999999999996</v>
      </c>
      <c r="LC77" s="12">
        <f t="shared" si="539"/>
        <v>1.6489333333333331</v>
      </c>
      <c r="LD77" s="12">
        <f t="shared" si="469"/>
        <v>55.665000000000006</v>
      </c>
      <c r="LE77" s="12">
        <f>LD77/8</f>
        <v>6.9581250000000008</v>
      </c>
      <c r="LF77" s="12">
        <f t="shared" si="431"/>
        <v>9.3019999999999996</v>
      </c>
      <c r="LG77" s="12">
        <f>LF77/1.5</f>
        <v>6.2013333333333334</v>
      </c>
      <c r="LH77" s="12">
        <f t="shared" si="432"/>
        <v>36.733999999999995</v>
      </c>
      <c r="LI77" s="14">
        <f>LH77/17.5</f>
        <v>2.0990857142857138</v>
      </c>
      <c r="LM77" s="11" t="s">
        <v>16</v>
      </c>
      <c r="LN77" s="12">
        <f t="shared" si="433"/>
        <v>0</v>
      </c>
      <c r="LO77" s="12">
        <f>LN77/4.5</f>
        <v>0</v>
      </c>
      <c r="LP77" s="12">
        <f>KZ77+HK77</f>
        <v>135.43049999999999</v>
      </c>
      <c r="LQ77" s="12">
        <f t="shared" si="470"/>
        <v>6.7715249999999996</v>
      </c>
      <c r="LR77" s="12">
        <f t="shared" si="516"/>
        <v>159.16999999999999</v>
      </c>
      <c r="LS77" s="12">
        <f t="shared" si="540"/>
        <v>5.3056666666666663</v>
      </c>
      <c r="LT77" s="12">
        <f t="shared" si="435"/>
        <v>140.28500000000003</v>
      </c>
      <c r="LU77" s="12">
        <f>LT77/8</f>
        <v>17.535625000000003</v>
      </c>
      <c r="LV77" s="12">
        <f>LF77+HQ77</f>
        <v>104.678</v>
      </c>
      <c r="LW77" s="12">
        <f>LV77/1.5</f>
        <v>69.785333333333327</v>
      </c>
      <c r="LX77" s="12">
        <f t="shared" si="437"/>
        <v>103.62979166666666</v>
      </c>
      <c r="LY77" s="14">
        <f>LX77/17.5</f>
        <v>5.9217023809523806</v>
      </c>
      <c r="MB77" s="11" t="s">
        <v>16</v>
      </c>
      <c r="MC77" s="12"/>
      <c r="MD77" s="12">
        <f>MC77/4.5</f>
        <v>0</v>
      </c>
      <c r="ME77" s="12"/>
      <c r="MF77" s="12">
        <f t="shared" si="471"/>
        <v>0</v>
      </c>
      <c r="MG77" s="12"/>
      <c r="MH77" s="12">
        <f t="shared" si="542"/>
        <v>0</v>
      </c>
      <c r="MI77" s="12"/>
      <c r="MJ77" s="12">
        <f>MI77/8</f>
        <v>0</v>
      </c>
      <c r="MK77" s="12">
        <v>6.22</v>
      </c>
      <c r="ML77" s="12">
        <f>MK77/1.5</f>
        <v>4.1466666666666665</v>
      </c>
      <c r="MM77" s="12">
        <v>20.62</v>
      </c>
      <c r="MN77" s="14">
        <f>MM77/17.5</f>
        <v>1.1782857142857144</v>
      </c>
      <c r="MR77" s="11" t="s">
        <v>16</v>
      </c>
      <c r="MS77" s="12"/>
      <c r="MT77" s="12">
        <f>MS77/4.5</f>
        <v>0</v>
      </c>
      <c r="MU77" s="12"/>
      <c r="MV77" s="12">
        <f t="shared" si="472"/>
        <v>0</v>
      </c>
      <c r="MW77" s="12"/>
      <c r="MX77" s="12">
        <f t="shared" si="543"/>
        <v>0</v>
      </c>
      <c r="MY77" s="12"/>
      <c r="MZ77" s="12">
        <f>MY77/8</f>
        <v>0</v>
      </c>
      <c r="NA77" s="12">
        <v>0.59199999999999997</v>
      </c>
      <c r="NB77" s="12">
        <f>NA77/1.5</f>
        <v>0.39466666666666667</v>
      </c>
      <c r="NC77" s="12"/>
      <c r="ND77" s="14">
        <f>NC77/17.5</f>
        <v>0</v>
      </c>
      <c r="NH77" s="11" t="s">
        <v>16</v>
      </c>
      <c r="NI77" s="12"/>
      <c r="NJ77" s="12">
        <f>NI77/4.5</f>
        <v>0</v>
      </c>
      <c r="NK77" s="12"/>
      <c r="NL77" s="12">
        <f t="shared" si="473"/>
        <v>0</v>
      </c>
      <c r="NM77" s="12"/>
      <c r="NN77" s="12">
        <f t="shared" si="544"/>
        <v>0</v>
      </c>
      <c r="NO77" s="12"/>
      <c r="NP77" s="12">
        <f>NO77/8</f>
        <v>0</v>
      </c>
      <c r="NQ77" s="12">
        <v>6.2140000000000004</v>
      </c>
      <c r="NR77" s="12">
        <f>NQ77/1.5</f>
        <v>4.1426666666666669</v>
      </c>
      <c r="NS77" s="12">
        <v>6.2140000000000004</v>
      </c>
      <c r="NT77" s="14">
        <f>NS77/17.5</f>
        <v>0.35508571428571428</v>
      </c>
      <c r="NX77" s="11" t="s">
        <v>16</v>
      </c>
      <c r="NY77" s="12"/>
      <c r="NZ77" s="12">
        <f>NY77/4.5</f>
        <v>0</v>
      </c>
      <c r="OA77" s="12"/>
      <c r="OB77" s="12">
        <f t="shared" si="474"/>
        <v>0</v>
      </c>
      <c r="OC77" s="12"/>
      <c r="OD77" s="12">
        <f t="shared" si="545"/>
        <v>0</v>
      </c>
      <c r="OE77" s="12"/>
      <c r="OF77" s="12">
        <f>OE77/8</f>
        <v>0</v>
      </c>
      <c r="OG77" s="12"/>
      <c r="OH77" s="12">
        <f>OG77/1.5</f>
        <v>0</v>
      </c>
      <c r="OI77" s="12"/>
      <c r="OJ77" s="14">
        <f>OI77/17.5</f>
        <v>0</v>
      </c>
      <c r="OM77" s="11" t="s">
        <v>16</v>
      </c>
      <c r="ON77" s="12"/>
      <c r="OO77" s="12">
        <f>ON77/4.5</f>
        <v>0</v>
      </c>
      <c r="OP77" s="12"/>
      <c r="OQ77" s="12">
        <f t="shared" si="475"/>
        <v>0</v>
      </c>
      <c r="OR77" s="12"/>
      <c r="OS77" s="12">
        <f t="shared" si="546"/>
        <v>0</v>
      </c>
      <c r="OT77" s="12"/>
      <c r="OU77" s="12">
        <f>OT77/8</f>
        <v>0</v>
      </c>
      <c r="OV77" s="12"/>
      <c r="OW77" s="12">
        <f>OV77/1.5</f>
        <v>0</v>
      </c>
      <c r="OX77" s="12"/>
      <c r="OY77" s="14">
        <f>OX77/17.5</f>
        <v>0</v>
      </c>
      <c r="PB77" s="11" t="s">
        <v>16</v>
      </c>
      <c r="PC77" s="12">
        <f t="shared" si="438"/>
        <v>0</v>
      </c>
      <c r="PD77" s="12">
        <f>PC77/4.5</f>
        <v>0</v>
      </c>
      <c r="PE77" s="12">
        <f t="shared" si="439"/>
        <v>0</v>
      </c>
      <c r="PF77" s="12">
        <f t="shared" ref="PF77:PF78" si="551">PE77/20</f>
        <v>0</v>
      </c>
      <c r="PG77" s="12">
        <f t="shared" si="518"/>
        <v>0</v>
      </c>
      <c r="PH77" s="12">
        <f t="shared" si="547"/>
        <v>0</v>
      </c>
      <c r="PI77" s="12">
        <f t="shared" si="477"/>
        <v>0</v>
      </c>
      <c r="PJ77" s="12">
        <f>PI77/8</f>
        <v>0</v>
      </c>
      <c r="PK77" s="12">
        <f t="shared" si="479"/>
        <v>13.026</v>
      </c>
      <c r="PL77" s="12">
        <f>PK77/1.5</f>
        <v>8.6839999999999993</v>
      </c>
      <c r="PM77" s="12">
        <f t="shared" si="507"/>
        <v>26.834000000000003</v>
      </c>
      <c r="PN77" s="14">
        <f>PM77/17.5</f>
        <v>1.5333714285714288</v>
      </c>
      <c r="PR77" s="11" t="s">
        <v>16</v>
      </c>
      <c r="PS77" s="12">
        <f t="shared" si="442"/>
        <v>0</v>
      </c>
      <c r="PT77" s="12">
        <f>PS77/4.5</f>
        <v>0</v>
      </c>
      <c r="PU77" s="12">
        <f>PE77+LP77</f>
        <v>135.43049999999999</v>
      </c>
      <c r="PV77" s="12">
        <f t="shared" si="478"/>
        <v>6.7715249999999996</v>
      </c>
      <c r="PW77" s="12">
        <f t="shared" si="519"/>
        <v>159.16999999999999</v>
      </c>
      <c r="PX77" s="12">
        <f t="shared" si="548"/>
        <v>5.3056666666666663</v>
      </c>
      <c r="PY77" s="12">
        <f t="shared" si="444"/>
        <v>140.28500000000003</v>
      </c>
      <c r="PZ77" s="12">
        <f>PY77/8</f>
        <v>17.535625000000003</v>
      </c>
      <c r="QA77" s="12">
        <f>PK77+LV77</f>
        <v>117.70399999999999</v>
      </c>
      <c r="QB77" s="12">
        <f>QA77/1.5</f>
        <v>78.469333333333324</v>
      </c>
      <c r="QC77" s="12">
        <f t="shared" si="446"/>
        <v>130.46379166666668</v>
      </c>
      <c r="QD77" s="14">
        <f>QC77/17.5</f>
        <v>7.4550738095238103</v>
      </c>
    </row>
    <row r="78" spans="15:446" x14ac:dyDescent="0.25">
      <c r="O78" s="11" t="s">
        <v>17</v>
      </c>
      <c r="P78" s="12"/>
      <c r="Q78" s="12">
        <f>P78/4.5</f>
        <v>0</v>
      </c>
      <c r="R78" s="12"/>
      <c r="S78" s="12">
        <f t="shared" si="447"/>
        <v>0</v>
      </c>
      <c r="T78" s="12"/>
      <c r="U78" s="12">
        <f t="shared" si="520"/>
        <v>0</v>
      </c>
      <c r="V78" s="12"/>
      <c r="W78" s="12">
        <f>V78/7</f>
        <v>0</v>
      </c>
      <c r="X78" s="12"/>
      <c r="Y78" s="12">
        <f>X78/1.5</f>
        <v>0</v>
      </c>
      <c r="Z78" s="12"/>
      <c r="AA78" s="14">
        <f>Z78/17.5</f>
        <v>0</v>
      </c>
      <c r="AF78" s="11" t="s">
        <v>17</v>
      </c>
      <c r="AG78" s="12"/>
      <c r="AH78" s="12">
        <f>AG78/4.5</f>
        <v>0</v>
      </c>
      <c r="AI78" s="12"/>
      <c r="AJ78" s="12">
        <f t="shared" si="448"/>
        <v>0</v>
      </c>
      <c r="AK78" s="12"/>
      <c r="AL78" s="12">
        <f t="shared" si="521"/>
        <v>0</v>
      </c>
      <c r="AM78" s="12">
        <v>7.5579999999999998</v>
      </c>
      <c r="AN78" s="12">
        <f>AM78/7</f>
        <v>1.0797142857142856</v>
      </c>
      <c r="AO78" s="12"/>
      <c r="AP78" s="12">
        <f>AO78/1.5</f>
        <v>0</v>
      </c>
      <c r="AQ78" s="12"/>
      <c r="AR78" s="14">
        <f>AQ78/17.5</f>
        <v>0</v>
      </c>
      <c r="AV78" s="11" t="s">
        <v>17</v>
      </c>
      <c r="AW78" s="12"/>
      <c r="AX78" s="12">
        <f>AW78/4.5</f>
        <v>0</v>
      </c>
      <c r="AY78" s="12"/>
      <c r="AZ78" s="12">
        <f t="shared" si="449"/>
        <v>0</v>
      </c>
      <c r="BA78" s="12">
        <v>1.7450000000000001</v>
      </c>
      <c r="BB78" s="12">
        <f t="shared" si="522"/>
        <v>5.8166666666666672E-2</v>
      </c>
      <c r="BC78" s="12"/>
      <c r="BD78" s="12">
        <f>BC78/7</f>
        <v>0</v>
      </c>
      <c r="BE78" s="12">
        <v>9.3030000000000008</v>
      </c>
      <c r="BF78" s="12">
        <f>BE78/1.5</f>
        <v>6.2020000000000008</v>
      </c>
      <c r="BG78" s="12"/>
      <c r="BH78" s="14">
        <f>BG78/17.5</f>
        <v>0</v>
      </c>
      <c r="BL78" s="11" t="s">
        <v>17</v>
      </c>
      <c r="BM78" s="12"/>
      <c r="BN78" s="12">
        <f>BM78/4.5</f>
        <v>0</v>
      </c>
      <c r="BO78" s="12">
        <v>6.98</v>
      </c>
      <c r="BP78" s="12">
        <f t="shared" si="450"/>
        <v>0.34900000000000003</v>
      </c>
      <c r="BQ78" s="12">
        <v>7.7949999999999999</v>
      </c>
      <c r="BR78" s="12">
        <f t="shared" si="523"/>
        <v>0.25983333333333331</v>
      </c>
      <c r="BS78" s="12">
        <v>45.728000000000002</v>
      </c>
      <c r="BT78" s="12">
        <f>BS78/7</f>
        <v>6.5325714285714289</v>
      </c>
      <c r="BU78" s="12">
        <v>7.9850000000000003</v>
      </c>
      <c r="BV78" s="12">
        <f>BU78/1.5</f>
        <v>5.3233333333333333</v>
      </c>
      <c r="BW78" s="12"/>
      <c r="BX78" s="14">
        <f>BW78/17.5</f>
        <v>0</v>
      </c>
      <c r="CB78" s="11" t="s">
        <v>17</v>
      </c>
      <c r="CC78" s="12"/>
      <c r="CD78" s="12">
        <f>CC78/4.5</f>
        <v>0</v>
      </c>
      <c r="CE78" s="12"/>
      <c r="CF78" s="12">
        <f t="shared" si="451"/>
        <v>0</v>
      </c>
      <c r="CG78" s="12"/>
      <c r="CH78" s="12">
        <f t="shared" si="524"/>
        <v>0</v>
      </c>
      <c r="CI78" s="12"/>
      <c r="CJ78" s="12">
        <f>CI78/7</f>
        <v>0</v>
      </c>
      <c r="CK78" s="12"/>
      <c r="CL78" s="12">
        <f>CK78/1.5</f>
        <v>0</v>
      </c>
      <c r="CM78" s="12"/>
      <c r="CN78" s="14">
        <f>CM78/17.5</f>
        <v>0</v>
      </c>
      <c r="CQ78" s="11" t="s">
        <v>17</v>
      </c>
      <c r="CR78" s="12"/>
      <c r="CS78" s="12">
        <f>CR78/4.5</f>
        <v>0</v>
      </c>
      <c r="CT78" s="12"/>
      <c r="CU78" s="12">
        <f t="shared" si="452"/>
        <v>0</v>
      </c>
      <c r="CV78" s="12"/>
      <c r="CW78" s="12">
        <f t="shared" si="525"/>
        <v>0</v>
      </c>
      <c r="CX78" s="12"/>
      <c r="CY78" s="12">
        <f>CX78/7</f>
        <v>0</v>
      </c>
      <c r="CZ78" s="12"/>
      <c r="DA78" s="12">
        <f>CZ78/1.5</f>
        <v>0</v>
      </c>
      <c r="DB78" s="12"/>
      <c r="DC78" s="14">
        <f>DB78/17.5</f>
        <v>0</v>
      </c>
      <c r="DF78" s="11" t="s">
        <v>17</v>
      </c>
      <c r="DG78" s="12">
        <f t="shared" si="415"/>
        <v>0</v>
      </c>
      <c r="DH78" s="12">
        <f>DG78/4.5</f>
        <v>0</v>
      </c>
      <c r="DI78" s="12">
        <f t="shared" si="416"/>
        <v>6.98</v>
      </c>
      <c r="DJ78" s="12">
        <f t="shared" si="453"/>
        <v>0.34900000000000003</v>
      </c>
      <c r="DK78" s="12">
        <f t="shared" si="511"/>
        <v>9.5399999999999991</v>
      </c>
      <c r="DL78" s="12">
        <f t="shared" si="526"/>
        <v>0.31799999999999995</v>
      </c>
      <c r="DM78" s="12">
        <f t="shared" si="417"/>
        <v>53.286000000000001</v>
      </c>
      <c r="DN78" s="12">
        <f>DM78/7</f>
        <v>7.6122857142857141</v>
      </c>
      <c r="DO78" s="12">
        <f t="shared" si="418"/>
        <v>17.288</v>
      </c>
      <c r="DP78" s="12">
        <f>DO78/1.5</f>
        <v>11.525333333333334</v>
      </c>
      <c r="DQ78" s="12">
        <f t="shared" si="419"/>
        <v>0</v>
      </c>
      <c r="DR78" s="14">
        <f>DQ78/17.5</f>
        <v>0</v>
      </c>
      <c r="DU78" s="11" t="s">
        <v>17</v>
      </c>
      <c r="DV78" s="12"/>
      <c r="DW78" s="12">
        <f>DV78/4.5</f>
        <v>0</v>
      </c>
      <c r="DX78" s="12">
        <v>17.786999999999999</v>
      </c>
      <c r="DY78" s="12">
        <f t="shared" si="454"/>
        <v>0.88934999999999997</v>
      </c>
      <c r="DZ78" s="12">
        <v>11.785</v>
      </c>
      <c r="EA78" s="12">
        <f t="shared" si="527"/>
        <v>0.39283333333333331</v>
      </c>
      <c r="EB78" s="12">
        <v>49.695999999999998</v>
      </c>
      <c r="EC78" s="12">
        <f>EB78/7</f>
        <v>7.0994285714285708</v>
      </c>
      <c r="ED78" s="12">
        <v>13.896000000000001</v>
      </c>
      <c r="EE78" s="12">
        <f>ED78/1.5</f>
        <v>9.2640000000000011</v>
      </c>
      <c r="EF78" s="12"/>
      <c r="EG78" s="14">
        <f>EF78/17.5</f>
        <v>0</v>
      </c>
      <c r="EJ78" s="11" t="s">
        <v>17</v>
      </c>
      <c r="EK78" s="12"/>
      <c r="EL78" s="12">
        <f>EK78/4.5</f>
        <v>0</v>
      </c>
      <c r="EM78" s="12"/>
      <c r="EN78" s="12">
        <f t="shared" si="455"/>
        <v>0</v>
      </c>
      <c r="EO78" s="12"/>
      <c r="EP78" s="12">
        <f t="shared" si="528"/>
        <v>0</v>
      </c>
      <c r="EQ78" s="12"/>
      <c r="ER78" s="12">
        <f>EQ78/7</f>
        <v>0</v>
      </c>
      <c r="ES78" s="12"/>
      <c r="ET78" s="12">
        <f>ES78/1.5</f>
        <v>0</v>
      </c>
      <c r="EU78" s="12">
        <v>17.297000000000001</v>
      </c>
      <c r="EV78" s="14">
        <f>EU78/17.5</f>
        <v>0.98840000000000006</v>
      </c>
      <c r="EY78" s="11" t="s">
        <v>17</v>
      </c>
      <c r="EZ78" s="12"/>
      <c r="FA78" s="12">
        <f>EZ78/4.5</f>
        <v>0</v>
      </c>
      <c r="FB78" s="12"/>
      <c r="FC78" s="12">
        <f t="shared" si="456"/>
        <v>0</v>
      </c>
      <c r="FD78" s="12"/>
      <c r="FE78" s="12">
        <f t="shared" si="529"/>
        <v>0</v>
      </c>
      <c r="FF78" s="12"/>
      <c r="FG78" s="12">
        <f>FF78/7</f>
        <v>0</v>
      </c>
      <c r="FH78" s="12"/>
      <c r="FI78" s="12">
        <f>FH78/1.5</f>
        <v>0</v>
      </c>
      <c r="FJ78" s="12"/>
      <c r="FK78" s="14">
        <f>FJ78/17.5</f>
        <v>0</v>
      </c>
      <c r="FN78" s="11" t="s">
        <v>17</v>
      </c>
      <c r="FO78" s="12"/>
      <c r="FP78" s="12">
        <f>FO78/4.5</f>
        <v>0</v>
      </c>
      <c r="FQ78" s="12"/>
      <c r="FR78" s="12">
        <f t="shared" si="457"/>
        <v>0</v>
      </c>
      <c r="FS78" s="12"/>
      <c r="FT78" s="12">
        <f t="shared" si="530"/>
        <v>0</v>
      </c>
      <c r="FU78" s="12"/>
      <c r="FV78" s="12">
        <f>FU78/7</f>
        <v>0</v>
      </c>
      <c r="FW78" s="12"/>
      <c r="FX78" s="12">
        <f>FW78/1.5</f>
        <v>0</v>
      </c>
      <c r="FY78" s="12"/>
      <c r="FZ78" s="14">
        <f>FY78/17.5</f>
        <v>0</v>
      </c>
      <c r="GC78" s="11" t="s">
        <v>17</v>
      </c>
      <c r="GD78" s="12">
        <v>25.96</v>
      </c>
      <c r="GE78" s="12">
        <f>GD78/4.5</f>
        <v>5.7688888888888892</v>
      </c>
      <c r="GF78" s="12">
        <v>25.96</v>
      </c>
      <c r="GG78" s="12">
        <f t="shared" si="458"/>
        <v>1.298</v>
      </c>
      <c r="GH78" s="12">
        <v>25.96</v>
      </c>
      <c r="GI78" s="12">
        <f t="shared" si="531"/>
        <v>0.8653333333333334</v>
      </c>
      <c r="GJ78" s="12"/>
      <c r="GK78" s="12">
        <f>GJ78/7</f>
        <v>0</v>
      </c>
      <c r="GL78" s="12"/>
      <c r="GM78" s="12">
        <f>GL78/1.5</f>
        <v>0</v>
      </c>
      <c r="GN78" s="12"/>
      <c r="GO78" s="14">
        <f>GN78/17.5</f>
        <v>0</v>
      </c>
      <c r="GR78" s="11" t="s">
        <v>17</v>
      </c>
      <c r="GS78" s="12">
        <f t="shared" si="420"/>
        <v>25.96</v>
      </c>
      <c r="GT78" s="12">
        <f>GS78/4.5</f>
        <v>5.7688888888888892</v>
      </c>
      <c r="GU78" s="12">
        <f t="shared" si="421"/>
        <v>43.747</v>
      </c>
      <c r="GV78" s="12">
        <f t="shared" si="459"/>
        <v>2.1873499999999999</v>
      </c>
      <c r="GW78" s="12">
        <f t="shared" si="512"/>
        <v>37.745000000000005</v>
      </c>
      <c r="GX78" s="12">
        <f t="shared" si="532"/>
        <v>1.2581666666666669</v>
      </c>
      <c r="GY78" s="12">
        <f t="shared" si="422"/>
        <v>49.695999999999998</v>
      </c>
      <c r="GZ78" s="12">
        <f>GY78/7</f>
        <v>7.0994285714285708</v>
      </c>
      <c r="HA78" s="12">
        <f t="shared" si="423"/>
        <v>13.896000000000001</v>
      </c>
      <c r="HB78" s="12">
        <f>HA78/1.5</f>
        <v>9.2640000000000011</v>
      </c>
      <c r="HC78" s="12">
        <f t="shared" si="424"/>
        <v>7.0994285714285708</v>
      </c>
      <c r="HD78" s="14">
        <f>HC78/17.5</f>
        <v>0.40568163265306117</v>
      </c>
      <c r="HH78" s="11" t="s">
        <v>17</v>
      </c>
      <c r="HI78" s="12">
        <f t="shared" si="460"/>
        <v>25.96</v>
      </c>
      <c r="HJ78" s="12">
        <f>HI78/4.5</f>
        <v>5.7688888888888892</v>
      </c>
      <c r="HK78" s="12">
        <f t="shared" si="425"/>
        <v>50.727000000000004</v>
      </c>
      <c r="HL78" s="12">
        <f t="shared" si="461"/>
        <v>2.5363500000000001</v>
      </c>
      <c r="HM78" s="12">
        <f t="shared" si="513"/>
        <v>47.285000000000004</v>
      </c>
      <c r="HN78" s="12">
        <f t="shared" si="533"/>
        <v>1.5761666666666667</v>
      </c>
      <c r="HO78" s="12">
        <f t="shared" si="426"/>
        <v>102.982</v>
      </c>
      <c r="HP78" s="12">
        <f>HO78/7</f>
        <v>14.711714285714285</v>
      </c>
      <c r="HQ78" s="12">
        <f t="shared" si="427"/>
        <v>31.184000000000001</v>
      </c>
      <c r="HR78" s="12">
        <f>HQ78/1.5</f>
        <v>20.789333333333335</v>
      </c>
      <c r="HS78" s="12">
        <f t="shared" si="428"/>
        <v>7.0994285714285708</v>
      </c>
      <c r="HT78" s="14">
        <f>HS78/17.5</f>
        <v>0.40568163265306117</v>
      </c>
      <c r="HW78" s="11" t="s">
        <v>17</v>
      </c>
      <c r="HX78" s="12"/>
      <c r="HY78" s="12">
        <f>HX78/4.5</f>
        <v>0</v>
      </c>
      <c r="HZ78" s="12"/>
      <c r="IA78" s="12">
        <f t="shared" si="463"/>
        <v>0</v>
      </c>
      <c r="IB78" s="12"/>
      <c r="IC78" s="12">
        <f t="shared" si="534"/>
        <v>0</v>
      </c>
      <c r="ID78" s="12"/>
      <c r="IE78" s="12">
        <f>ID78/7</f>
        <v>0</v>
      </c>
      <c r="IF78" s="12"/>
      <c r="IG78" s="12">
        <f>IF78/1.5</f>
        <v>0</v>
      </c>
      <c r="IH78" s="12"/>
      <c r="II78" s="14">
        <f>IH78/17.5</f>
        <v>0</v>
      </c>
      <c r="IM78" s="11" t="s">
        <v>17</v>
      </c>
      <c r="IN78" s="12"/>
      <c r="IO78" s="12">
        <f>IN78/4.5</f>
        <v>0</v>
      </c>
      <c r="IP78" s="12">
        <v>20.574999999999999</v>
      </c>
      <c r="IQ78" s="12">
        <f t="shared" si="464"/>
        <v>1.0287500000000001</v>
      </c>
      <c r="IR78" s="12">
        <v>20.574999999999999</v>
      </c>
      <c r="IS78" s="12">
        <f t="shared" si="535"/>
        <v>0.68583333333333329</v>
      </c>
      <c r="IT78" s="12"/>
      <c r="IU78" s="12">
        <f>IT78/7</f>
        <v>0</v>
      </c>
      <c r="IV78" s="12"/>
      <c r="IW78" s="12">
        <f>IV78/1.5</f>
        <v>0</v>
      </c>
      <c r="IX78" s="12"/>
      <c r="IY78" s="14">
        <f>IX78/17.5</f>
        <v>0</v>
      </c>
      <c r="JC78" s="11" t="s">
        <v>17</v>
      </c>
      <c r="JD78" s="12"/>
      <c r="JE78" s="12">
        <f>JD78/4.5</f>
        <v>0</v>
      </c>
      <c r="JF78" s="12"/>
      <c r="JG78" s="12">
        <f t="shared" si="465"/>
        <v>0</v>
      </c>
      <c r="JH78" s="12"/>
      <c r="JI78" s="12">
        <f t="shared" si="536"/>
        <v>0</v>
      </c>
      <c r="JJ78" s="12"/>
      <c r="JK78" s="12">
        <f>JJ78/7</f>
        <v>0</v>
      </c>
      <c r="JL78" s="12">
        <v>8.3000000000000004E-2</v>
      </c>
      <c r="JM78" s="12">
        <f>JL78/1.5</f>
        <v>5.5333333333333339E-2</v>
      </c>
      <c r="JN78" s="12"/>
      <c r="JO78" s="14">
        <f>JN78/17.5</f>
        <v>0</v>
      </c>
      <c r="JS78" s="11" t="s">
        <v>17</v>
      </c>
      <c r="JT78" s="12"/>
      <c r="JU78" s="12">
        <f>JT78/4.5</f>
        <v>0</v>
      </c>
      <c r="JV78" s="12"/>
      <c r="JW78" s="12">
        <f t="shared" si="466"/>
        <v>0</v>
      </c>
      <c r="JX78" s="12"/>
      <c r="JY78" s="12">
        <f t="shared" si="537"/>
        <v>0</v>
      </c>
      <c r="JZ78" s="12"/>
      <c r="KA78" s="12">
        <f>JZ78/7</f>
        <v>0</v>
      </c>
      <c r="KB78" s="12"/>
      <c r="KC78" s="12">
        <f>KB78/1.5</f>
        <v>0</v>
      </c>
      <c r="KD78" s="12"/>
      <c r="KE78" s="14">
        <f>KD78/17.5</f>
        <v>0</v>
      </c>
      <c r="KH78" s="11" t="s">
        <v>17</v>
      </c>
      <c r="KI78" s="12"/>
      <c r="KJ78" s="12">
        <f>KI78/4.5</f>
        <v>0</v>
      </c>
      <c r="KK78" s="12">
        <v>17.457999999999998</v>
      </c>
      <c r="KL78" s="12">
        <f t="shared" si="467"/>
        <v>0.8728999999999999</v>
      </c>
      <c r="KM78" s="12">
        <v>17.457999999999998</v>
      </c>
      <c r="KN78" s="12">
        <f t="shared" si="538"/>
        <v>0.5819333333333333</v>
      </c>
      <c r="KO78" s="12"/>
      <c r="KP78" s="12">
        <f>KO78/7</f>
        <v>0</v>
      </c>
      <c r="KQ78" s="12"/>
      <c r="KR78" s="12">
        <f>KQ78/1.5</f>
        <v>0</v>
      </c>
      <c r="KS78" s="12">
        <v>12.212</v>
      </c>
      <c r="KT78" s="14">
        <f>KS78/17.5</f>
        <v>0.69782857142857146</v>
      </c>
      <c r="KW78" s="11" t="s">
        <v>17</v>
      </c>
      <c r="KX78" s="12">
        <f t="shared" si="429"/>
        <v>0</v>
      </c>
      <c r="KY78" s="12">
        <f>KX78/4.5</f>
        <v>0</v>
      </c>
      <c r="KZ78" s="12">
        <f t="shared" si="430"/>
        <v>38.033000000000001</v>
      </c>
      <c r="LA78" s="12">
        <f t="shared" si="550"/>
        <v>1.9016500000000001</v>
      </c>
      <c r="LB78" s="12">
        <f t="shared" si="515"/>
        <v>38.033000000000001</v>
      </c>
      <c r="LC78" s="12">
        <f t="shared" si="539"/>
        <v>1.2677666666666667</v>
      </c>
      <c r="LD78" s="12">
        <f t="shared" si="469"/>
        <v>0</v>
      </c>
      <c r="LE78" s="12">
        <f>LD78/7</f>
        <v>0</v>
      </c>
      <c r="LF78" s="12">
        <f t="shared" si="431"/>
        <v>8.3000000000000004E-2</v>
      </c>
      <c r="LG78" s="12">
        <f>LF78/1.5</f>
        <v>5.5333333333333339E-2</v>
      </c>
      <c r="LH78" s="12">
        <f t="shared" si="432"/>
        <v>12.212</v>
      </c>
      <c r="LI78" s="14">
        <f>LH78/17.5</f>
        <v>0.69782857142857146</v>
      </c>
      <c r="LM78" s="11" t="s">
        <v>17</v>
      </c>
      <c r="LN78" s="12">
        <f t="shared" si="433"/>
        <v>25.96</v>
      </c>
      <c r="LO78" s="12">
        <f>LN78/4.5</f>
        <v>5.7688888888888892</v>
      </c>
      <c r="LP78" s="12">
        <f>KZ78+HK78</f>
        <v>88.76</v>
      </c>
      <c r="LQ78" s="12">
        <f t="shared" si="470"/>
        <v>4.4380000000000006</v>
      </c>
      <c r="LR78" s="12">
        <f t="shared" si="516"/>
        <v>86.207350000000005</v>
      </c>
      <c r="LS78" s="12">
        <f t="shared" si="540"/>
        <v>2.8735783333333336</v>
      </c>
      <c r="LT78" s="12">
        <f t="shared" si="435"/>
        <v>102.982</v>
      </c>
      <c r="LU78" s="12">
        <f>LT78/7</f>
        <v>14.711714285714285</v>
      </c>
      <c r="LV78" s="12">
        <f t="shared" ref="LV78" si="552">LF78+HQ78</f>
        <v>31.266999999999999</v>
      </c>
      <c r="LW78" s="12">
        <f>LV78/1.5</f>
        <v>20.844666666666665</v>
      </c>
      <c r="LX78" s="12">
        <f t="shared" si="437"/>
        <v>19.311428571428571</v>
      </c>
      <c r="LY78" s="14">
        <f>LX78/17.5</f>
        <v>1.1035102040816327</v>
      </c>
      <c r="MB78" s="11" t="s">
        <v>17</v>
      </c>
      <c r="MC78" s="12"/>
      <c r="MD78" s="12">
        <f>MC78/4.5</f>
        <v>0</v>
      </c>
      <c r="ME78" s="12"/>
      <c r="MF78" s="12">
        <f t="shared" si="471"/>
        <v>0</v>
      </c>
      <c r="MG78" s="12"/>
      <c r="MH78" s="12">
        <f t="shared" si="542"/>
        <v>0</v>
      </c>
      <c r="MI78" s="12"/>
      <c r="MJ78" s="12">
        <f>MI78/7</f>
        <v>0</v>
      </c>
      <c r="MK78" s="12"/>
      <c r="ML78" s="12">
        <f>MK78/1.5</f>
        <v>0</v>
      </c>
      <c r="MM78" s="12"/>
      <c r="MN78" s="14">
        <f>MM78/17.5</f>
        <v>0</v>
      </c>
      <c r="MR78" s="11" t="s">
        <v>17</v>
      </c>
      <c r="MS78" s="12"/>
      <c r="MT78" s="12">
        <f>MS78/4.5</f>
        <v>0</v>
      </c>
      <c r="MU78" s="12"/>
      <c r="MV78" s="12">
        <f t="shared" si="472"/>
        <v>0</v>
      </c>
      <c r="MW78" s="12"/>
      <c r="MX78" s="12">
        <f t="shared" si="543"/>
        <v>0</v>
      </c>
      <c r="MY78" s="12"/>
      <c r="MZ78" s="12">
        <f>MY78/7</f>
        <v>0</v>
      </c>
      <c r="NA78" s="12"/>
      <c r="NB78" s="12">
        <f>NA78/1.5</f>
        <v>0</v>
      </c>
      <c r="NC78" s="12"/>
      <c r="ND78" s="14">
        <f>NC78/17.5</f>
        <v>0</v>
      </c>
      <c r="NH78" s="11" t="s">
        <v>17</v>
      </c>
      <c r="NI78" s="12"/>
      <c r="NJ78" s="12">
        <f>NI78/4.5</f>
        <v>0</v>
      </c>
      <c r="NK78" s="12"/>
      <c r="NL78" s="12">
        <f t="shared" si="473"/>
        <v>0</v>
      </c>
      <c r="NM78" s="12"/>
      <c r="NN78" s="12">
        <f t="shared" si="544"/>
        <v>0</v>
      </c>
      <c r="NO78" s="12"/>
      <c r="NP78" s="12">
        <f>NO78/7</f>
        <v>0</v>
      </c>
      <c r="NQ78" s="12"/>
      <c r="NR78" s="12">
        <f>NQ78/1.5</f>
        <v>0</v>
      </c>
      <c r="NS78" s="12"/>
      <c r="NT78" s="14">
        <f>NS78/17.5</f>
        <v>0</v>
      </c>
      <c r="NX78" s="11" t="s">
        <v>17</v>
      </c>
      <c r="NY78" s="12"/>
      <c r="NZ78" s="12">
        <f>NY78/4.5</f>
        <v>0</v>
      </c>
      <c r="OA78" s="12"/>
      <c r="OB78" s="12">
        <f t="shared" si="474"/>
        <v>0</v>
      </c>
      <c r="OC78" s="12"/>
      <c r="OD78" s="12">
        <f t="shared" si="545"/>
        <v>0</v>
      </c>
      <c r="OE78" s="12">
        <v>29.475999999999999</v>
      </c>
      <c r="OF78" s="12">
        <f>OE78/7</f>
        <v>4.2108571428571429</v>
      </c>
      <c r="OG78" s="12">
        <v>6.1173999999999999</v>
      </c>
      <c r="OH78" s="12">
        <f>OG78/1.5</f>
        <v>4.0782666666666669</v>
      </c>
      <c r="OI78" s="12">
        <v>6.1139999999999999</v>
      </c>
      <c r="OJ78" s="14">
        <f>OI78/17.5</f>
        <v>0.34937142857142856</v>
      </c>
      <c r="OM78" s="11" t="s">
        <v>17</v>
      </c>
      <c r="ON78" s="12"/>
      <c r="OO78" s="12">
        <f>ON78/4.5</f>
        <v>0</v>
      </c>
      <c r="OP78" s="12"/>
      <c r="OQ78" s="12">
        <f t="shared" si="475"/>
        <v>0</v>
      </c>
      <c r="OR78" s="12"/>
      <c r="OS78" s="12">
        <f t="shared" si="546"/>
        <v>0</v>
      </c>
      <c r="OT78" s="12"/>
      <c r="OU78" s="12">
        <f>OT78/7</f>
        <v>0</v>
      </c>
      <c r="OV78" s="12"/>
      <c r="OW78" s="12">
        <f>OV78/1.5</f>
        <v>0</v>
      </c>
      <c r="OX78" s="12"/>
      <c r="OY78" s="14">
        <f>OX78/17.5</f>
        <v>0</v>
      </c>
      <c r="PB78" s="11" t="s">
        <v>17</v>
      </c>
      <c r="PC78" s="12">
        <f t="shared" si="438"/>
        <v>0</v>
      </c>
      <c r="PD78" s="12">
        <f>PC78/4.5</f>
        <v>0</v>
      </c>
      <c r="PE78" s="12">
        <f t="shared" si="439"/>
        <v>0</v>
      </c>
      <c r="PF78" s="12">
        <f t="shared" si="551"/>
        <v>0</v>
      </c>
      <c r="PG78" s="12">
        <f t="shared" si="518"/>
        <v>0</v>
      </c>
      <c r="PH78" s="12">
        <f t="shared" si="547"/>
        <v>0</v>
      </c>
      <c r="PI78" s="12">
        <f t="shared" si="477"/>
        <v>29.475999999999999</v>
      </c>
      <c r="PJ78" s="12">
        <f>PI78/7</f>
        <v>4.2108571428571429</v>
      </c>
      <c r="PK78" s="12">
        <f t="shared" si="479"/>
        <v>6.1173999999999999</v>
      </c>
      <c r="PL78" s="12">
        <f>PK78/1.5</f>
        <v>4.0782666666666669</v>
      </c>
      <c r="PM78" s="12">
        <f t="shared" si="507"/>
        <v>6.1139999999999999</v>
      </c>
      <c r="PN78" s="14">
        <f>PM78/17.5</f>
        <v>0.34937142857142856</v>
      </c>
      <c r="PR78" s="11" t="s">
        <v>17</v>
      </c>
      <c r="PS78" s="12">
        <f t="shared" si="442"/>
        <v>25.96</v>
      </c>
      <c r="PT78" s="12">
        <f>PS78/4.5</f>
        <v>5.7688888888888892</v>
      </c>
      <c r="PU78" s="12">
        <f>PE78+LP78</f>
        <v>88.76</v>
      </c>
      <c r="PV78" s="12">
        <f t="shared" si="478"/>
        <v>4.4380000000000006</v>
      </c>
      <c r="PW78" s="12">
        <f t="shared" si="519"/>
        <v>86.207350000000005</v>
      </c>
      <c r="PX78" s="12">
        <f t="shared" si="548"/>
        <v>2.8735783333333336</v>
      </c>
      <c r="PY78" s="12">
        <f t="shared" si="444"/>
        <v>132.458</v>
      </c>
      <c r="PZ78" s="12">
        <f>PY78/7</f>
        <v>18.922571428571427</v>
      </c>
      <c r="QA78" s="12">
        <f t="shared" ref="QA78" si="553">PK78+LV78</f>
        <v>37.384399999999999</v>
      </c>
      <c r="QB78" s="12">
        <f>QA78/1.5</f>
        <v>24.922933333333333</v>
      </c>
      <c r="QC78" s="12">
        <f t="shared" si="446"/>
        <v>25.425428571428572</v>
      </c>
      <c r="QD78" s="14">
        <f>QC78/17.5</f>
        <v>1.4528816326530614</v>
      </c>
    </row>
    <row r="79" spans="15:446" x14ac:dyDescent="0.25">
      <c r="O79" s="15" t="s">
        <v>18</v>
      </c>
      <c r="P79" s="12"/>
      <c r="Q79" s="12">
        <f t="shared" ref="Q79:Q81" si="554">P79/2.6</f>
        <v>0</v>
      </c>
      <c r="R79" s="12"/>
      <c r="S79" s="12"/>
      <c r="T79" s="12"/>
      <c r="U79" s="12"/>
      <c r="V79" s="12"/>
      <c r="W79" s="12"/>
      <c r="X79" s="12"/>
      <c r="Y79" s="12"/>
      <c r="Z79" s="12"/>
      <c r="AA79" s="14"/>
      <c r="AF79" s="15" t="s">
        <v>18</v>
      </c>
      <c r="AG79" s="12"/>
      <c r="AH79" s="12">
        <f t="shared" ref="AH79:AH81" si="555">AG79/2.6</f>
        <v>0</v>
      </c>
      <c r="AI79" s="12"/>
      <c r="AJ79" s="12"/>
      <c r="AK79" s="12"/>
      <c r="AL79" s="12"/>
      <c r="AM79" s="12"/>
      <c r="AN79" s="12"/>
      <c r="AO79" s="12"/>
      <c r="AP79" s="12"/>
      <c r="AQ79" s="12"/>
      <c r="AR79" s="14"/>
      <c r="AV79" s="15" t="s">
        <v>18</v>
      </c>
      <c r="AW79" s="12"/>
      <c r="AX79" s="12">
        <f t="shared" ref="AX79:AX81" si="556">AW79/2.6</f>
        <v>0</v>
      </c>
      <c r="AY79" s="12"/>
      <c r="AZ79" s="12"/>
      <c r="BA79" s="12"/>
      <c r="BB79" s="12"/>
      <c r="BC79" s="12"/>
      <c r="BD79" s="12"/>
      <c r="BE79" s="12"/>
      <c r="BF79" s="12"/>
      <c r="BG79" s="12"/>
      <c r="BH79" s="14"/>
      <c r="BL79" s="15" t="s">
        <v>18</v>
      </c>
      <c r="BM79" s="12"/>
      <c r="BN79" s="12">
        <f t="shared" ref="BN79:BN81" si="557">BM79/2.6</f>
        <v>0</v>
      </c>
      <c r="BO79" s="12"/>
      <c r="BP79" s="12"/>
      <c r="BQ79" s="12"/>
      <c r="BR79" s="12"/>
      <c r="BS79" s="12"/>
      <c r="BT79" s="12"/>
      <c r="BU79" s="12"/>
      <c r="BV79" s="12"/>
      <c r="BW79" s="12"/>
      <c r="BX79" s="14"/>
      <c r="CB79" s="15" t="s">
        <v>18</v>
      </c>
      <c r="CC79" s="12"/>
      <c r="CD79" s="12">
        <f t="shared" ref="CD79:CD81" si="558">CC79/2.6</f>
        <v>0</v>
      </c>
      <c r="CE79" s="12"/>
      <c r="CF79" s="12"/>
      <c r="CG79" s="12"/>
      <c r="CH79" s="12"/>
      <c r="CI79" s="12"/>
      <c r="CJ79" s="12"/>
      <c r="CK79" s="12"/>
      <c r="CL79" s="12"/>
      <c r="CM79" s="12"/>
      <c r="CN79" s="14"/>
      <c r="CQ79" s="15" t="s">
        <v>18</v>
      </c>
      <c r="CR79" s="12"/>
      <c r="CS79" s="12">
        <f t="shared" ref="CS79:CS81" si="559">CR79/2.6</f>
        <v>0</v>
      </c>
      <c r="CT79" s="12"/>
      <c r="CU79" s="12"/>
      <c r="CV79" s="12"/>
      <c r="CW79" s="12"/>
      <c r="CX79" s="12"/>
      <c r="CY79" s="12"/>
      <c r="CZ79" s="12"/>
      <c r="DA79" s="12"/>
      <c r="DB79" s="12"/>
      <c r="DC79" s="14"/>
      <c r="DF79" s="15" t="s">
        <v>18</v>
      </c>
      <c r="DG79" s="12">
        <f t="shared" si="415"/>
        <v>0</v>
      </c>
      <c r="DH79" s="12">
        <f t="shared" ref="DH79:DH81" si="560">DG79/2.6</f>
        <v>0</v>
      </c>
      <c r="DI79" s="12">
        <f t="shared" si="416"/>
        <v>0</v>
      </c>
      <c r="DJ79" s="12"/>
      <c r="DK79" s="12"/>
      <c r="DL79" s="12"/>
      <c r="DM79" s="12">
        <f t="shared" si="417"/>
        <v>0</v>
      </c>
      <c r="DN79" s="12"/>
      <c r="DO79" s="12">
        <f t="shared" si="418"/>
        <v>0</v>
      </c>
      <c r="DP79" s="12"/>
      <c r="DQ79" s="12">
        <f t="shared" si="419"/>
        <v>0</v>
      </c>
      <c r="DR79" s="14"/>
      <c r="DU79" s="15" t="s">
        <v>18</v>
      </c>
      <c r="DV79" s="12">
        <v>13.119</v>
      </c>
      <c r="DW79" s="12">
        <f t="shared" ref="DW79:DW81" si="561">DV79/2.6</f>
        <v>5.0457692307692303</v>
      </c>
      <c r="DX79" s="12"/>
      <c r="DY79" s="12"/>
      <c r="DZ79" s="12"/>
      <c r="EA79" s="12"/>
      <c r="EB79" s="12"/>
      <c r="EC79" s="12"/>
      <c r="ED79" s="12"/>
      <c r="EE79" s="12"/>
      <c r="EF79" s="12"/>
      <c r="EG79" s="14"/>
      <c r="EJ79" s="15" t="s">
        <v>18</v>
      </c>
      <c r="EK79" s="12">
        <v>18.234000000000002</v>
      </c>
      <c r="EL79" s="12">
        <f t="shared" ref="EL79:EL81" si="562">EK79/2.6</f>
        <v>7.0130769230769232</v>
      </c>
      <c r="EM79" s="12"/>
      <c r="EN79" s="12"/>
      <c r="EO79" s="12"/>
      <c r="EP79" s="12"/>
      <c r="EQ79" s="12"/>
      <c r="ER79" s="12"/>
      <c r="ES79" s="12"/>
      <c r="ET79" s="12"/>
      <c r="EU79" s="12"/>
      <c r="EV79" s="14"/>
      <c r="EY79" s="15" t="s">
        <v>18</v>
      </c>
      <c r="EZ79" s="12"/>
      <c r="FA79" s="12">
        <f t="shared" ref="FA79:FA81" si="563">EZ79/2.6</f>
        <v>0</v>
      </c>
      <c r="FB79" s="12"/>
      <c r="FC79" s="12"/>
      <c r="FD79" s="12"/>
      <c r="FE79" s="12"/>
      <c r="FF79" s="12"/>
      <c r="FG79" s="12"/>
      <c r="FH79" s="12"/>
      <c r="FI79" s="12"/>
      <c r="FJ79" s="12"/>
      <c r="FK79" s="14"/>
      <c r="FN79" s="15" t="s">
        <v>18</v>
      </c>
      <c r="FO79" s="12"/>
      <c r="FP79" s="12">
        <f t="shared" ref="FP79:FP81" si="564">FO79/2.6</f>
        <v>0</v>
      </c>
      <c r="FQ79" s="12"/>
      <c r="FR79" s="12"/>
      <c r="FS79" s="12"/>
      <c r="FT79" s="12"/>
      <c r="FU79" s="12"/>
      <c r="FV79" s="12"/>
      <c r="FW79" s="12"/>
      <c r="FX79" s="12"/>
      <c r="FY79" s="12"/>
      <c r="FZ79" s="14"/>
      <c r="GC79" s="15" t="s">
        <v>18</v>
      </c>
      <c r="GD79" s="12"/>
      <c r="GE79" s="12">
        <f t="shared" ref="GE79:GE81" si="565">GD79/2.6</f>
        <v>0</v>
      </c>
      <c r="GF79" s="12"/>
      <c r="GG79" s="12"/>
      <c r="GH79" s="12"/>
      <c r="GI79" s="12"/>
      <c r="GJ79" s="12"/>
      <c r="GK79" s="12"/>
      <c r="GL79" s="12"/>
      <c r="GM79" s="12"/>
      <c r="GN79" s="12"/>
      <c r="GO79" s="14"/>
      <c r="GR79" s="15" t="s">
        <v>18</v>
      </c>
      <c r="GS79" s="12">
        <f t="shared" si="420"/>
        <v>31.353000000000002</v>
      </c>
      <c r="GT79" s="12">
        <f t="shared" ref="GT79:GT81" si="566">GS79/2.6</f>
        <v>12.058846153846154</v>
      </c>
      <c r="GU79" s="12">
        <f t="shared" si="421"/>
        <v>0</v>
      </c>
      <c r="GV79" s="12"/>
      <c r="GW79" s="12"/>
      <c r="GX79" s="12"/>
      <c r="GY79" s="12">
        <f t="shared" si="422"/>
        <v>0</v>
      </c>
      <c r="GZ79" s="12"/>
      <c r="HA79" s="12">
        <f t="shared" si="423"/>
        <v>0</v>
      </c>
      <c r="HB79" s="12"/>
      <c r="HC79" s="12">
        <f t="shared" si="424"/>
        <v>0</v>
      </c>
      <c r="HD79" s="14"/>
      <c r="HH79" s="15" t="s">
        <v>18</v>
      </c>
      <c r="HI79" s="12">
        <f t="shared" si="460"/>
        <v>31.353000000000002</v>
      </c>
      <c r="HJ79" s="12">
        <f t="shared" ref="HJ79:HJ81" si="567">HI79/2.6</f>
        <v>12.058846153846154</v>
      </c>
      <c r="HK79" s="12">
        <f t="shared" si="425"/>
        <v>0</v>
      </c>
      <c r="HL79" s="12"/>
      <c r="HM79" s="12"/>
      <c r="HN79" s="12"/>
      <c r="HO79" s="12"/>
      <c r="HP79" s="12"/>
      <c r="HQ79" s="12"/>
      <c r="HR79" s="12"/>
      <c r="HS79" s="12"/>
      <c r="HT79" s="14"/>
      <c r="HW79" s="15" t="s">
        <v>18</v>
      </c>
      <c r="HX79" s="12"/>
      <c r="HY79" s="12">
        <f t="shared" ref="HY79:HY81" si="568">HX79/2.6</f>
        <v>0</v>
      </c>
      <c r="HZ79" s="12"/>
      <c r="IA79" s="12"/>
      <c r="IB79" s="12"/>
      <c r="IC79" s="12"/>
      <c r="ID79" s="12"/>
      <c r="IE79" s="12"/>
      <c r="IF79" s="12"/>
      <c r="IG79" s="12"/>
      <c r="IH79" s="12"/>
      <c r="II79" s="14"/>
      <c r="IM79" s="15" t="s">
        <v>18</v>
      </c>
      <c r="IN79" s="12"/>
      <c r="IO79" s="12">
        <f t="shared" ref="IO79:IO81" si="569">IN79/2.6</f>
        <v>0</v>
      </c>
      <c r="IP79" s="12"/>
      <c r="IQ79" s="12"/>
      <c r="IR79" s="12"/>
      <c r="IS79" s="12"/>
      <c r="IT79" s="12"/>
      <c r="IU79" s="12"/>
      <c r="IV79" s="12"/>
      <c r="IW79" s="12"/>
      <c r="IX79" s="12"/>
      <c r="IY79" s="14"/>
      <c r="JC79" s="15" t="s">
        <v>18</v>
      </c>
      <c r="JD79" s="12"/>
      <c r="JE79" s="12">
        <f t="shared" ref="JE79:JE81" si="570">JD79/2.6</f>
        <v>0</v>
      </c>
      <c r="JF79" s="12"/>
      <c r="JG79" s="12"/>
      <c r="JH79" s="12"/>
      <c r="JI79" s="12"/>
      <c r="JJ79" s="12"/>
      <c r="JK79" s="12"/>
      <c r="JL79" s="12"/>
      <c r="JM79" s="12"/>
      <c r="JN79" s="12"/>
      <c r="JO79" s="14"/>
      <c r="JS79" s="15" t="s">
        <v>18</v>
      </c>
      <c r="JT79" s="12"/>
      <c r="JU79" s="12">
        <f t="shared" ref="JU79:JU81" si="571">JT79/2.6</f>
        <v>0</v>
      </c>
      <c r="JV79" s="12"/>
      <c r="JW79" s="12"/>
      <c r="JX79" s="12"/>
      <c r="JY79" s="12"/>
      <c r="JZ79" s="12"/>
      <c r="KA79" s="12"/>
      <c r="KB79" s="12"/>
      <c r="KC79" s="12"/>
      <c r="KD79" s="12"/>
      <c r="KE79" s="14"/>
      <c r="KH79" s="15" t="s">
        <v>18</v>
      </c>
      <c r="KI79" s="12"/>
      <c r="KJ79" s="12">
        <f t="shared" ref="KJ79:KJ81" si="572">KI79/2.6</f>
        <v>0</v>
      </c>
      <c r="KK79" s="12"/>
      <c r="KL79" s="12"/>
      <c r="KM79" s="12"/>
      <c r="KN79" s="12"/>
      <c r="KO79" s="12"/>
      <c r="KP79" s="12"/>
      <c r="KQ79" s="12"/>
      <c r="KR79" s="12"/>
      <c r="KS79" s="12"/>
      <c r="KT79" s="14"/>
      <c r="KW79" s="15" t="s">
        <v>18</v>
      </c>
      <c r="KX79" s="12">
        <f t="shared" si="429"/>
        <v>0</v>
      </c>
      <c r="KY79" s="12">
        <f t="shared" ref="KY79:KY81" si="573">KX79/2.6</f>
        <v>0</v>
      </c>
      <c r="KZ79" s="12"/>
      <c r="LA79" s="12"/>
      <c r="LB79" s="12"/>
      <c r="LC79" s="12"/>
      <c r="LD79" s="12"/>
      <c r="LE79" s="12"/>
      <c r="LF79" s="12"/>
      <c r="LG79" s="12"/>
      <c r="LH79" s="12"/>
      <c r="LI79" s="14"/>
      <c r="LM79" s="15" t="s">
        <v>18</v>
      </c>
      <c r="LN79" s="12">
        <f t="shared" si="433"/>
        <v>31.353000000000002</v>
      </c>
      <c r="LO79" s="12">
        <f>LN79/2.6</f>
        <v>12.058846153846154</v>
      </c>
      <c r="LP79" s="12"/>
      <c r="LQ79" s="12"/>
      <c r="LR79" s="12"/>
      <c r="LS79" s="12"/>
      <c r="LT79" s="12"/>
      <c r="LU79" s="12"/>
      <c r="LV79" s="12"/>
      <c r="LW79" s="12"/>
      <c r="LX79" s="12"/>
      <c r="LY79" s="14"/>
      <c r="MB79" s="15" t="s">
        <v>18</v>
      </c>
      <c r="MC79" s="12"/>
      <c r="MD79" s="12">
        <f t="shared" ref="MD79:MD81" si="574">MC79/2.6</f>
        <v>0</v>
      </c>
      <c r="ME79" s="12"/>
      <c r="MF79" s="12"/>
      <c r="MG79" s="12"/>
      <c r="MH79" s="12"/>
      <c r="MI79" s="12"/>
      <c r="MJ79" s="12"/>
      <c r="MK79" s="12"/>
      <c r="ML79" s="12"/>
      <c r="MM79" s="12"/>
      <c r="MN79" s="14"/>
      <c r="MR79" s="15" t="s">
        <v>18</v>
      </c>
      <c r="MS79" s="12"/>
      <c r="MT79" s="12">
        <f t="shared" ref="MT79:MT81" si="575">MS79/2.6</f>
        <v>0</v>
      </c>
      <c r="MU79" s="12"/>
      <c r="MV79" s="12"/>
      <c r="MW79" s="12"/>
      <c r="MX79" s="12"/>
      <c r="MY79" s="12"/>
      <c r="MZ79" s="12"/>
      <c r="NA79" s="12"/>
      <c r="NB79" s="12"/>
      <c r="NC79" s="12"/>
      <c r="ND79" s="14"/>
      <c r="NH79" s="15" t="s">
        <v>18</v>
      </c>
      <c r="NI79" s="12"/>
      <c r="NJ79" s="12">
        <f t="shared" ref="NJ79:NJ81" si="576">NI79/2.6</f>
        <v>0</v>
      </c>
      <c r="NK79" s="12"/>
      <c r="NL79" s="12"/>
      <c r="NM79" s="12"/>
      <c r="NN79" s="12"/>
      <c r="NO79" s="12"/>
      <c r="NP79" s="12"/>
      <c r="NQ79" s="12"/>
      <c r="NR79" s="12"/>
      <c r="NS79" s="12"/>
      <c r="NT79" s="14"/>
      <c r="NX79" s="15" t="s">
        <v>18</v>
      </c>
      <c r="NY79" s="12"/>
      <c r="NZ79" s="12">
        <f t="shared" ref="NZ79:NZ81" si="577">NY79/2.6</f>
        <v>0</v>
      </c>
      <c r="OA79" s="12"/>
      <c r="OB79" s="12"/>
      <c r="OC79" s="12"/>
      <c r="OD79" s="12"/>
      <c r="OE79" s="12"/>
      <c r="OF79" s="12"/>
      <c r="OG79" s="12"/>
      <c r="OH79" s="12"/>
      <c r="OI79" s="12"/>
      <c r="OJ79" s="14"/>
      <c r="OM79" s="15" t="s">
        <v>18</v>
      </c>
      <c r="ON79" s="12"/>
      <c r="OO79" s="12">
        <f t="shared" ref="OO79:OO81" si="578">ON79/2.6</f>
        <v>0</v>
      </c>
      <c r="OP79" s="12"/>
      <c r="OQ79" s="12"/>
      <c r="OR79" s="12"/>
      <c r="OS79" s="12"/>
      <c r="OT79" s="12"/>
      <c r="OU79" s="12"/>
      <c r="OV79" s="12"/>
      <c r="OW79" s="12"/>
      <c r="OX79" s="12"/>
      <c r="OY79" s="14"/>
      <c r="PB79" s="15" t="s">
        <v>18</v>
      </c>
      <c r="PC79" s="12">
        <f t="shared" si="438"/>
        <v>0</v>
      </c>
      <c r="PD79" s="12">
        <f t="shared" ref="PD79:PD81" si="579">PC79/2.6</f>
        <v>0</v>
      </c>
      <c r="PE79" s="12"/>
      <c r="PF79" s="12"/>
      <c r="PG79" s="12"/>
      <c r="PH79" s="12"/>
      <c r="PI79" s="12"/>
      <c r="PJ79" s="12"/>
      <c r="PK79" s="12"/>
      <c r="PL79" s="12"/>
      <c r="PM79" s="12"/>
      <c r="PN79" s="14"/>
      <c r="PR79" s="15" t="s">
        <v>18</v>
      </c>
      <c r="PS79" s="12">
        <f t="shared" si="442"/>
        <v>31.353000000000002</v>
      </c>
      <c r="PT79" s="12">
        <f>PS79/2.6</f>
        <v>12.058846153846154</v>
      </c>
      <c r="PU79" s="12"/>
      <c r="PV79" s="12"/>
      <c r="PW79" s="12"/>
      <c r="PX79" s="12"/>
      <c r="PY79" s="12"/>
      <c r="PZ79" s="12"/>
      <c r="QA79" s="12"/>
      <c r="QB79" s="12"/>
      <c r="QC79" s="12"/>
      <c r="QD79" s="14"/>
    </row>
    <row r="80" spans="15:446" x14ac:dyDescent="0.25">
      <c r="O80" s="15" t="s">
        <v>19</v>
      </c>
      <c r="P80" s="12"/>
      <c r="Q80" s="12">
        <f t="shared" si="554"/>
        <v>0</v>
      </c>
      <c r="R80" s="12"/>
      <c r="S80" s="12"/>
      <c r="T80" s="12"/>
      <c r="U80" s="12"/>
      <c r="V80" s="12"/>
      <c r="W80" s="12"/>
      <c r="X80" s="12"/>
      <c r="Y80" s="12"/>
      <c r="Z80" s="12"/>
      <c r="AA80" s="14"/>
      <c r="AF80" s="15" t="s">
        <v>19</v>
      </c>
      <c r="AG80" s="12"/>
      <c r="AH80" s="12">
        <f t="shared" si="555"/>
        <v>0</v>
      </c>
      <c r="AI80" s="12"/>
      <c r="AJ80" s="12"/>
      <c r="AK80" s="12"/>
      <c r="AL80" s="12"/>
      <c r="AM80" s="12"/>
      <c r="AN80" s="12"/>
      <c r="AO80" s="12"/>
      <c r="AP80" s="12"/>
      <c r="AQ80" s="12"/>
      <c r="AR80" s="14"/>
      <c r="AV80" s="15" t="s">
        <v>19</v>
      </c>
      <c r="AW80" s="12"/>
      <c r="AX80" s="12">
        <f t="shared" si="556"/>
        <v>0</v>
      </c>
      <c r="AY80" s="12"/>
      <c r="AZ80" s="12"/>
      <c r="BA80" s="12"/>
      <c r="BB80" s="12"/>
      <c r="BC80" s="12"/>
      <c r="BD80" s="12"/>
      <c r="BE80" s="12"/>
      <c r="BF80" s="12"/>
      <c r="BG80" s="12"/>
      <c r="BH80" s="14"/>
      <c r="BL80" s="15" t="s">
        <v>19</v>
      </c>
      <c r="BM80" s="12"/>
      <c r="BN80" s="12">
        <f t="shared" si="557"/>
        <v>0</v>
      </c>
      <c r="BO80" s="12"/>
      <c r="BP80" s="12"/>
      <c r="BQ80" s="12"/>
      <c r="BR80" s="12"/>
      <c r="BS80" s="12"/>
      <c r="BT80" s="12"/>
      <c r="BU80" s="12"/>
      <c r="BV80" s="12"/>
      <c r="BW80" s="12"/>
      <c r="BX80" s="14"/>
      <c r="CB80" s="15" t="s">
        <v>19</v>
      </c>
      <c r="CC80" s="12"/>
      <c r="CD80" s="12">
        <f t="shared" si="558"/>
        <v>0</v>
      </c>
      <c r="CE80" s="12"/>
      <c r="CF80" s="12"/>
      <c r="CG80" s="12"/>
      <c r="CH80" s="12"/>
      <c r="CI80" s="12"/>
      <c r="CJ80" s="12"/>
      <c r="CK80" s="12"/>
      <c r="CL80" s="12"/>
      <c r="CM80" s="12"/>
      <c r="CN80" s="14"/>
      <c r="CQ80" s="15" t="s">
        <v>19</v>
      </c>
      <c r="CR80" s="12"/>
      <c r="CS80" s="12">
        <f t="shared" si="559"/>
        <v>0</v>
      </c>
      <c r="CT80" s="12"/>
      <c r="CU80" s="12"/>
      <c r="CV80" s="12"/>
      <c r="CW80" s="12"/>
      <c r="CX80" s="12"/>
      <c r="CY80" s="12"/>
      <c r="CZ80" s="12"/>
      <c r="DA80" s="12"/>
      <c r="DB80" s="12"/>
      <c r="DC80" s="14"/>
      <c r="DF80" s="15" t="s">
        <v>19</v>
      </c>
      <c r="DG80" s="12">
        <f t="shared" si="415"/>
        <v>0</v>
      </c>
      <c r="DH80" s="12">
        <f t="shared" si="560"/>
        <v>0</v>
      </c>
      <c r="DI80" s="12">
        <f t="shared" si="416"/>
        <v>0</v>
      </c>
      <c r="DJ80" s="12"/>
      <c r="DK80" s="12"/>
      <c r="DL80" s="12"/>
      <c r="DM80" s="12">
        <f t="shared" si="417"/>
        <v>0</v>
      </c>
      <c r="DN80" s="12"/>
      <c r="DO80" s="12">
        <f t="shared" si="418"/>
        <v>0</v>
      </c>
      <c r="DP80" s="12"/>
      <c r="DQ80" s="12">
        <f t="shared" si="419"/>
        <v>0</v>
      </c>
      <c r="DR80" s="14"/>
      <c r="DU80" s="15" t="s">
        <v>19</v>
      </c>
      <c r="DV80" s="12"/>
      <c r="DW80" s="12">
        <f t="shared" si="561"/>
        <v>0</v>
      </c>
      <c r="DX80" s="12"/>
      <c r="DY80" s="12"/>
      <c r="DZ80" s="12"/>
      <c r="EA80" s="12"/>
      <c r="EB80" s="12"/>
      <c r="EC80" s="12"/>
      <c r="ED80" s="12"/>
      <c r="EE80" s="12"/>
      <c r="EF80" s="12"/>
      <c r="EG80" s="14"/>
      <c r="EJ80" s="15" t="s">
        <v>19</v>
      </c>
      <c r="EK80" s="12"/>
      <c r="EL80" s="12">
        <f t="shared" si="562"/>
        <v>0</v>
      </c>
      <c r="EM80" s="12"/>
      <c r="EN80" s="12"/>
      <c r="EO80" s="12"/>
      <c r="EP80" s="12"/>
      <c r="EQ80" s="12"/>
      <c r="ER80" s="12"/>
      <c r="ES80" s="12"/>
      <c r="ET80" s="12"/>
      <c r="EU80" s="12"/>
      <c r="EV80" s="14"/>
      <c r="EY80" s="15" t="s">
        <v>19</v>
      </c>
      <c r="EZ80" s="12"/>
      <c r="FA80" s="12">
        <f t="shared" si="563"/>
        <v>0</v>
      </c>
      <c r="FB80" s="12"/>
      <c r="FC80" s="12"/>
      <c r="FD80" s="12"/>
      <c r="FE80" s="12"/>
      <c r="FF80" s="12"/>
      <c r="FG80" s="12"/>
      <c r="FH80" s="12"/>
      <c r="FI80" s="12"/>
      <c r="FJ80" s="12"/>
      <c r="FK80" s="14"/>
      <c r="FN80" s="15" t="s">
        <v>19</v>
      </c>
      <c r="FO80" s="12"/>
      <c r="FP80" s="12">
        <f t="shared" si="564"/>
        <v>0</v>
      </c>
      <c r="FQ80" s="12"/>
      <c r="FR80" s="12"/>
      <c r="FS80" s="12"/>
      <c r="FT80" s="12"/>
      <c r="FU80" s="12"/>
      <c r="FV80" s="12"/>
      <c r="FW80" s="12"/>
      <c r="FX80" s="12"/>
      <c r="FY80" s="12"/>
      <c r="FZ80" s="14"/>
      <c r="GC80" s="15" t="s">
        <v>19</v>
      </c>
      <c r="GD80" s="12"/>
      <c r="GE80" s="12">
        <f t="shared" si="565"/>
        <v>0</v>
      </c>
      <c r="GF80" s="12"/>
      <c r="GG80" s="12"/>
      <c r="GH80" s="12"/>
      <c r="GI80" s="12"/>
      <c r="GJ80" s="12"/>
      <c r="GK80" s="12"/>
      <c r="GL80" s="12"/>
      <c r="GM80" s="12"/>
      <c r="GN80" s="12"/>
      <c r="GO80" s="14"/>
      <c r="GR80" s="15" t="s">
        <v>19</v>
      </c>
      <c r="GS80" s="12">
        <f t="shared" si="420"/>
        <v>0</v>
      </c>
      <c r="GT80" s="12">
        <f t="shared" si="566"/>
        <v>0</v>
      </c>
      <c r="GU80" s="12">
        <f t="shared" si="421"/>
        <v>0</v>
      </c>
      <c r="GV80" s="12"/>
      <c r="GW80" s="12"/>
      <c r="GX80" s="12"/>
      <c r="GY80" s="12">
        <f t="shared" si="422"/>
        <v>0</v>
      </c>
      <c r="GZ80" s="12"/>
      <c r="HA80" s="12">
        <f t="shared" si="423"/>
        <v>0</v>
      </c>
      <c r="HB80" s="12"/>
      <c r="HC80" s="12">
        <f t="shared" si="424"/>
        <v>0</v>
      </c>
      <c r="HD80" s="14"/>
      <c r="HH80" s="15" t="s">
        <v>19</v>
      </c>
      <c r="HI80" s="12">
        <f t="shared" si="460"/>
        <v>0</v>
      </c>
      <c r="HJ80" s="12">
        <f t="shared" si="567"/>
        <v>0</v>
      </c>
      <c r="HK80" s="12">
        <f t="shared" si="425"/>
        <v>0</v>
      </c>
      <c r="HL80" s="12"/>
      <c r="HM80" s="12"/>
      <c r="HN80" s="12"/>
      <c r="HO80" s="12"/>
      <c r="HP80" s="12"/>
      <c r="HQ80" s="12"/>
      <c r="HR80" s="12"/>
      <c r="HS80" s="12"/>
      <c r="HT80" s="14"/>
      <c r="HW80" s="15" t="s">
        <v>19</v>
      </c>
      <c r="HX80" s="12"/>
      <c r="HY80" s="12">
        <f t="shared" si="568"/>
        <v>0</v>
      </c>
      <c r="HZ80" s="12"/>
      <c r="IA80" s="12"/>
      <c r="IB80" s="12"/>
      <c r="IC80" s="12"/>
      <c r="ID80" s="12"/>
      <c r="IE80" s="12"/>
      <c r="IF80" s="12"/>
      <c r="IG80" s="12"/>
      <c r="IH80" s="12"/>
      <c r="II80" s="14"/>
      <c r="IM80" s="15" t="s">
        <v>19</v>
      </c>
      <c r="IN80" s="12"/>
      <c r="IO80" s="12">
        <f t="shared" si="569"/>
        <v>0</v>
      </c>
      <c r="IP80" s="12"/>
      <c r="IQ80" s="12"/>
      <c r="IR80" s="12"/>
      <c r="IS80" s="12"/>
      <c r="IT80" s="12"/>
      <c r="IU80" s="12"/>
      <c r="IV80" s="12"/>
      <c r="IW80" s="12"/>
      <c r="IX80" s="12"/>
      <c r="IY80" s="14"/>
      <c r="JC80" s="15" t="s">
        <v>19</v>
      </c>
      <c r="JD80" s="12"/>
      <c r="JE80" s="12">
        <f t="shared" si="570"/>
        <v>0</v>
      </c>
      <c r="JF80" s="12"/>
      <c r="JG80" s="12"/>
      <c r="JH80" s="12"/>
      <c r="JI80" s="12"/>
      <c r="JJ80" s="12"/>
      <c r="JK80" s="12"/>
      <c r="JL80" s="12"/>
      <c r="JM80" s="12"/>
      <c r="JN80" s="12"/>
      <c r="JO80" s="14"/>
      <c r="JS80" s="15" t="s">
        <v>19</v>
      </c>
      <c r="JT80" s="12"/>
      <c r="JU80" s="12">
        <f t="shared" si="571"/>
        <v>0</v>
      </c>
      <c r="JV80" s="12"/>
      <c r="JW80" s="12"/>
      <c r="JX80" s="12"/>
      <c r="JY80" s="12"/>
      <c r="JZ80" s="12"/>
      <c r="KA80" s="12"/>
      <c r="KB80" s="12"/>
      <c r="KC80" s="12"/>
      <c r="KD80" s="12"/>
      <c r="KE80" s="14"/>
      <c r="KH80" s="15" t="s">
        <v>19</v>
      </c>
      <c r="KI80" s="12"/>
      <c r="KJ80" s="12">
        <f t="shared" si="572"/>
        <v>0</v>
      </c>
      <c r="KK80" s="12"/>
      <c r="KL80" s="12"/>
      <c r="KM80" s="12"/>
      <c r="KN80" s="12"/>
      <c r="KO80" s="12"/>
      <c r="KP80" s="12"/>
      <c r="KQ80" s="12"/>
      <c r="KR80" s="12"/>
      <c r="KS80" s="12"/>
      <c r="KT80" s="14"/>
      <c r="KW80" s="15" t="s">
        <v>19</v>
      </c>
      <c r="KX80" s="12">
        <f t="shared" si="429"/>
        <v>0</v>
      </c>
      <c r="KY80" s="12">
        <f t="shared" si="573"/>
        <v>0</v>
      </c>
      <c r="KZ80" s="12"/>
      <c r="LA80" s="12"/>
      <c r="LB80" s="12"/>
      <c r="LC80" s="12"/>
      <c r="LD80" s="12"/>
      <c r="LE80" s="12"/>
      <c r="LF80" s="12"/>
      <c r="LG80" s="12"/>
      <c r="LH80" s="12"/>
      <c r="LI80" s="14"/>
      <c r="LM80" s="15" t="s">
        <v>19</v>
      </c>
      <c r="LN80" s="12">
        <f t="shared" si="433"/>
        <v>0</v>
      </c>
      <c r="LO80" s="12">
        <f>LN80/2.6</f>
        <v>0</v>
      </c>
      <c r="LP80" s="12"/>
      <c r="LQ80" s="12"/>
      <c r="LR80" s="12"/>
      <c r="LS80" s="12"/>
      <c r="LT80" s="12"/>
      <c r="LU80" s="12"/>
      <c r="LV80" s="12"/>
      <c r="LW80" s="12"/>
      <c r="LX80" s="12"/>
      <c r="LY80" s="14"/>
      <c r="MB80" s="15" t="s">
        <v>19</v>
      </c>
      <c r="MC80" s="12"/>
      <c r="MD80" s="12">
        <f t="shared" si="574"/>
        <v>0</v>
      </c>
      <c r="ME80" s="12"/>
      <c r="MF80" s="12"/>
      <c r="MG80" s="12"/>
      <c r="MH80" s="12"/>
      <c r="MI80" s="12"/>
      <c r="MJ80" s="12"/>
      <c r="MK80" s="12"/>
      <c r="ML80" s="12"/>
      <c r="MM80" s="12"/>
      <c r="MN80" s="14"/>
      <c r="MR80" s="15" t="s">
        <v>19</v>
      </c>
      <c r="MS80" s="12"/>
      <c r="MT80" s="12">
        <f t="shared" si="575"/>
        <v>0</v>
      </c>
      <c r="MU80" s="12"/>
      <c r="MV80" s="12"/>
      <c r="MW80" s="12"/>
      <c r="MX80" s="12"/>
      <c r="MY80" s="12"/>
      <c r="MZ80" s="12"/>
      <c r="NA80" s="12"/>
      <c r="NB80" s="12"/>
      <c r="NC80" s="12"/>
      <c r="ND80" s="14"/>
      <c r="NH80" s="15" t="s">
        <v>19</v>
      </c>
      <c r="NI80" s="12"/>
      <c r="NJ80" s="12">
        <f t="shared" si="576"/>
        <v>0</v>
      </c>
      <c r="NK80" s="12"/>
      <c r="NL80" s="12"/>
      <c r="NM80" s="12"/>
      <c r="NN80" s="12"/>
      <c r="NO80" s="12"/>
      <c r="NP80" s="12"/>
      <c r="NQ80" s="12"/>
      <c r="NR80" s="12"/>
      <c r="NS80" s="12"/>
      <c r="NT80" s="14"/>
      <c r="NX80" s="15" t="s">
        <v>19</v>
      </c>
      <c r="NY80" s="12"/>
      <c r="NZ80" s="12">
        <f t="shared" si="577"/>
        <v>0</v>
      </c>
      <c r="OA80" s="12"/>
      <c r="OB80" s="12"/>
      <c r="OC80" s="12"/>
      <c r="OD80" s="12"/>
      <c r="OE80" s="12"/>
      <c r="OF80" s="12"/>
      <c r="OG80" s="12"/>
      <c r="OH80" s="12"/>
      <c r="OI80" s="12"/>
      <c r="OJ80" s="14"/>
      <c r="OM80" s="15" t="s">
        <v>19</v>
      </c>
      <c r="ON80" s="12"/>
      <c r="OO80" s="12">
        <f t="shared" si="578"/>
        <v>0</v>
      </c>
      <c r="OP80" s="12"/>
      <c r="OQ80" s="12"/>
      <c r="OR80" s="12"/>
      <c r="OS80" s="12"/>
      <c r="OT80" s="12"/>
      <c r="OU80" s="12"/>
      <c r="OV80" s="12"/>
      <c r="OW80" s="12"/>
      <c r="OX80" s="12"/>
      <c r="OY80" s="14"/>
      <c r="PB80" s="15" t="s">
        <v>19</v>
      </c>
      <c r="PC80" s="12">
        <f t="shared" si="438"/>
        <v>0</v>
      </c>
      <c r="PD80" s="12">
        <f t="shared" si="579"/>
        <v>0</v>
      </c>
      <c r="PE80" s="12"/>
      <c r="PF80" s="12"/>
      <c r="PG80" s="12"/>
      <c r="PH80" s="12"/>
      <c r="PI80" s="12"/>
      <c r="PJ80" s="12"/>
      <c r="PK80" s="12"/>
      <c r="PL80" s="12"/>
      <c r="PM80" s="12"/>
      <c r="PN80" s="14"/>
      <c r="PR80" s="15" t="s">
        <v>19</v>
      </c>
      <c r="PS80" s="12">
        <f t="shared" si="442"/>
        <v>0</v>
      </c>
      <c r="PT80" s="12">
        <f>PS80/2.6</f>
        <v>0</v>
      </c>
      <c r="PU80" s="12"/>
      <c r="PV80" s="12"/>
      <c r="PW80" s="12"/>
      <c r="PX80" s="12"/>
      <c r="PY80" s="12"/>
      <c r="PZ80" s="12"/>
      <c r="QA80" s="12"/>
      <c r="QB80" s="12"/>
      <c r="QC80" s="12"/>
      <c r="QD80" s="14"/>
    </row>
    <row r="81" spans="15:447" x14ac:dyDescent="0.25">
      <c r="O81" s="15" t="s">
        <v>20</v>
      </c>
      <c r="P81" s="12"/>
      <c r="Q81" s="12">
        <f t="shared" si="554"/>
        <v>0</v>
      </c>
      <c r="R81" s="12"/>
      <c r="S81" s="12"/>
      <c r="T81" s="12"/>
      <c r="U81" s="12"/>
      <c r="V81" s="12"/>
      <c r="W81" s="12"/>
      <c r="X81" s="12"/>
      <c r="Y81" s="12"/>
      <c r="Z81" s="12"/>
      <c r="AA81" s="14"/>
      <c r="AF81" s="15" t="s">
        <v>20</v>
      </c>
      <c r="AG81" s="12"/>
      <c r="AH81" s="12">
        <f t="shared" si="555"/>
        <v>0</v>
      </c>
      <c r="AI81" s="12"/>
      <c r="AJ81" s="12"/>
      <c r="AK81" s="12"/>
      <c r="AL81" s="12"/>
      <c r="AM81" s="12"/>
      <c r="AN81" s="12"/>
      <c r="AO81" s="12"/>
      <c r="AP81" s="12"/>
      <c r="AQ81" s="12"/>
      <c r="AR81" s="14"/>
      <c r="AV81" s="15" t="s">
        <v>20</v>
      </c>
      <c r="AW81" s="12"/>
      <c r="AX81" s="12">
        <f t="shared" si="556"/>
        <v>0</v>
      </c>
      <c r="AY81" s="12"/>
      <c r="AZ81" s="12"/>
      <c r="BA81" s="12"/>
      <c r="BB81" s="12"/>
      <c r="BC81" s="12"/>
      <c r="BD81" s="12"/>
      <c r="BE81" s="12"/>
      <c r="BF81" s="12"/>
      <c r="BG81" s="12"/>
      <c r="BH81" s="14"/>
      <c r="BL81" s="15" t="s">
        <v>20</v>
      </c>
      <c r="BM81" s="12"/>
      <c r="BN81" s="12">
        <f t="shared" si="557"/>
        <v>0</v>
      </c>
      <c r="BO81" s="12"/>
      <c r="BP81" s="12"/>
      <c r="BQ81" s="12"/>
      <c r="BR81" s="12"/>
      <c r="BS81" s="12"/>
      <c r="BT81" s="12"/>
      <c r="BU81" s="12"/>
      <c r="BV81" s="12"/>
      <c r="BW81" s="12"/>
      <c r="BX81" s="14"/>
      <c r="CB81" s="15" t="s">
        <v>20</v>
      </c>
      <c r="CC81" s="12"/>
      <c r="CD81" s="12">
        <f t="shared" si="558"/>
        <v>0</v>
      </c>
      <c r="CE81" s="12"/>
      <c r="CF81" s="12"/>
      <c r="CG81" s="12"/>
      <c r="CH81" s="12"/>
      <c r="CI81" s="12"/>
      <c r="CJ81" s="12"/>
      <c r="CK81" s="12"/>
      <c r="CL81" s="12"/>
      <c r="CM81" s="12"/>
      <c r="CN81" s="14"/>
      <c r="CQ81" s="15" t="s">
        <v>20</v>
      </c>
      <c r="CR81" s="12"/>
      <c r="CS81" s="12">
        <f t="shared" si="559"/>
        <v>0</v>
      </c>
      <c r="CT81" s="12"/>
      <c r="CU81" s="12"/>
      <c r="CV81" s="12"/>
      <c r="CW81" s="12"/>
      <c r="CX81" s="12"/>
      <c r="CY81" s="12"/>
      <c r="CZ81" s="12"/>
      <c r="DA81" s="12"/>
      <c r="DB81" s="12"/>
      <c r="DC81" s="14"/>
      <c r="DF81" s="15" t="s">
        <v>20</v>
      </c>
      <c r="DG81" s="12">
        <f t="shared" si="415"/>
        <v>0</v>
      </c>
      <c r="DH81" s="12">
        <f t="shared" si="560"/>
        <v>0</v>
      </c>
      <c r="DI81" s="12">
        <f t="shared" si="416"/>
        <v>0</v>
      </c>
      <c r="DJ81" s="12"/>
      <c r="DK81" s="12"/>
      <c r="DL81" s="12"/>
      <c r="DM81" s="12">
        <f t="shared" si="417"/>
        <v>0</v>
      </c>
      <c r="DN81" s="12"/>
      <c r="DO81" s="12">
        <f t="shared" si="418"/>
        <v>0</v>
      </c>
      <c r="DP81" s="12"/>
      <c r="DQ81" s="12">
        <f t="shared" si="419"/>
        <v>0</v>
      </c>
      <c r="DR81" s="14"/>
      <c r="DU81" s="15" t="s">
        <v>20</v>
      </c>
      <c r="DV81" s="12"/>
      <c r="DW81" s="12">
        <f t="shared" si="561"/>
        <v>0</v>
      </c>
      <c r="DX81" s="12"/>
      <c r="DY81" s="12"/>
      <c r="DZ81" s="12"/>
      <c r="EA81" s="12"/>
      <c r="EB81" s="12"/>
      <c r="EC81" s="12"/>
      <c r="ED81" s="12"/>
      <c r="EE81" s="12"/>
      <c r="EF81" s="12"/>
      <c r="EG81" s="14"/>
      <c r="EJ81" s="15" t="s">
        <v>20</v>
      </c>
      <c r="EK81" s="12"/>
      <c r="EL81" s="12">
        <f t="shared" si="562"/>
        <v>0</v>
      </c>
      <c r="EM81" s="12"/>
      <c r="EN81" s="12"/>
      <c r="EO81" s="12"/>
      <c r="EP81" s="12"/>
      <c r="EQ81" s="12"/>
      <c r="ER81" s="12"/>
      <c r="ES81" s="12"/>
      <c r="ET81" s="12"/>
      <c r="EU81" s="12"/>
      <c r="EV81" s="14"/>
      <c r="EY81" s="15" t="s">
        <v>20</v>
      </c>
      <c r="EZ81" s="12"/>
      <c r="FA81" s="12">
        <f t="shared" si="563"/>
        <v>0</v>
      </c>
      <c r="FB81" s="12"/>
      <c r="FC81" s="12"/>
      <c r="FD81" s="12"/>
      <c r="FE81" s="12"/>
      <c r="FF81" s="12"/>
      <c r="FG81" s="12"/>
      <c r="FH81" s="12"/>
      <c r="FI81" s="12"/>
      <c r="FJ81" s="12"/>
      <c r="FK81" s="14"/>
      <c r="FN81" s="15" t="s">
        <v>20</v>
      </c>
      <c r="FO81" s="12">
        <v>32.154000000000003</v>
      </c>
      <c r="FP81" s="12">
        <f t="shared" si="564"/>
        <v>12.366923076923078</v>
      </c>
      <c r="FQ81" s="12"/>
      <c r="FR81" s="12"/>
      <c r="FS81" s="12"/>
      <c r="FT81" s="12"/>
      <c r="FU81" s="12"/>
      <c r="FV81" s="12"/>
      <c r="FW81" s="12"/>
      <c r="FX81" s="12"/>
      <c r="FY81" s="12"/>
      <c r="FZ81" s="14"/>
      <c r="GC81" s="15" t="s">
        <v>20</v>
      </c>
      <c r="GD81" s="12">
        <v>31.234999999999999</v>
      </c>
      <c r="GE81" s="12">
        <f t="shared" si="565"/>
        <v>12.013461538461538</v>
      </c>
      <c r="GF81" s="12"/>
      <c r="GG81" s="12"/>
      <c r="GH81" s="12"/>
      <c r="GI81" s="12"/>
      <c r="GJ81" s="12"/>
      <c r="GK81" s="12"/>
      <c r="GL81" s="12"/>
      <c r="GM81" s="12"/>
      <c r="GN81" s="12"/>
      <c r="GO81" s="14"/>
      <c r="GR81" s="15" t="s">
        <v>20</v>
      </c>
      <c r="GS81" s="12">
        <f t="shared" si="420"/>
        <v>63.389000000000003</v>
      </c>
      <c r="GT81" s="12">
        <f t="shared" si="566"/>
        <v>24.380384615384617</v>
      </c>
      <c r="GU81" s="12">
        <f t="shared" si="421"/>
        <v>0</v>
      </c>
      <c r="GV81" s="12"/>
      <c r="GW81" s="12"/>
      <c r="GX81" s="12"/>
      <c r="GY81" s="12">
        <f t="shared" si="422"/>
        <v>0</v>
      </c>
      <c r="GZ81" s="12"/>
      <c r="HA81" s="12">
        <f t="shared" si="423"/>
        <v>0</v>
      </c>
      <c r="HB81" s="12"/>
      <c r="HC81" s="12">
        <f t="shared" si="424"/>
        <v>0</v>
      </c>
      <c r="HD81" s="14"/>
      <c r="HH81" s="15" t="s">
        <v>20</v>
      </c>
      <c r="HI81" s="12">
        <f t="shared" si="460"/>
        <v>63.389000000000003</v>
      </c>
      <c r="HJ81" s="12">
        <f t="shared" si="567"/>
        <v>24.380384615384617</v>
      </c>
      <c r="HK81" s="12">
        <f t="shared" si="425"/>
        <v>0</v>
      </c>
      <c r="HL81" s="12"/>
      <c r="HM81" s="12"/>
      <c r="HN81" s="12"/>
      <c r="HO81" s="12"/>
      <c r="HP81" s="12"/>
      <c r="HQ81" s="12"/>
      <c r="HR81" s="12"/>
      <c r="HS81" s="12"/>
      <c r="HT81" s="14"/>
      <c r="HW81" s="15" t="s">
        <v>20</v>
      </c>
      <c r="HX81" s="12">
        <v>83.153000000000006</v>
      </c>
      <c r="HY81" s="12">
        <f t="shared" si="568"/>
        <v>31.981923076923078</v>
      </c>
      <c r="HZ81" s="12"/>
      <c r="IA81" s="12"/>
      <c r="IB81" s="12"/>
      <c r="IC81" s="12"/>
      <c r="ID81" s="12"/>
      <c r="IE81" s="12"/>
      <c r="IF81" s="12"/>
      <c r="IG81" s="12"/>
      <c r="IH81" s="12"/>
      <c r="II81" s="14"/>
      <c r="IM81" s="15" t="s">
        <v>20</v>
      </c>
      <c r="IN81" s="12"/>
      <c r="IO81" s="12">
        <f t="shared" si="569"/>
        <v>0</v>
      </c>
      <c r="IP81" s="12"/>
      <c r="IQ81" s="12"/>
      <c r="IR81" s="12"/>
      <c r="IS81" s="12"/>
      <c r="IT81" s="12"/>
      <c r="IU81" s="12"/>
      <c r="IV81" s="12"/>
      <c r="IW81" s="12"/>
      <c r="IX81" s="12"/>
      <c r="IY81" s="14"/>
      <c r="JC81" s="15" t="s">
        <v>20</v>
      </c>
      <c r="JD81" s="12"/>
      <c r="JE81" s="12">
        <f t="shared" si="570"/>
        <v>0</v>
      </c>
      <c r="JF81" s="12"/>
      <c r="JG81" s="12"/>
      <c r="JH81" s="12"/>
      <c r="JI81" s="12"/>
      <c r="JJ81" s="12"/>
      <c r="JK81" s="12"/>
      <c r="JL81" s="12"/>
      <c r="JM81" s="12"/>
      <c r="JN81" s="12"/>
      <c r="JO81" s="14"/>
      <c r="JS81" s="15" t="s">
        <v>20</v>
      </c>
      <c r="JT81" s="12"/>
      <c r="JU81" s="12">
        <f t="shared" si="571"/>
        <v>0</v>
      </c>
      <c r="JV81" s="12"/>
      <c r="JW81" s="12"/>
      <c r="JX81" s="12"/>
      <c r="JY81" s="12"/>
      <c r="JZ81" s="12"/>
      <c r="KA81" s="12"/>
      <c r="KB81" s="12"/>
      <c r="KC81" s="12"/>
      <c r="KD81" s="12"/>
      <c r="KE81" s="14"/>
      <c r="KH81" s="15" t="s">
        <v>20</v>
      </c>
      <c r="KI81" s="12"/>
      <c r="KJ81" s="12">
        <f t="shared" si="572"/>
        <v>0</v>
      </c>
      <c r="KK81" s="12"/>
      <c r="KL81" s="12"/>
      <c r="KM81" s="12"/>
      <c r="KN81" s="12"/>
      <c r="KO81" s="12"/>
      <c r="KP81" s="12"/>
      <c r="KQ81" s="12"/>
      <c r="KR81" s="12"/>
      <c r="KS81" s="12"/>
      <c r="KT81" s="14"/>
      <c r="KW81" s="15" t="s">
        <v>20</v>
      </c>
      <c r="KX81" s="12">
        <f t="shared" si="429"/>
        <v>83.153000000000006</v>
      </c>
      <c r="KY81" s="12">
        <f t="shared" si="573"/>
        <v>31.981923076923078</v>
      </c>
      <c r="KZ81" s="12"/>
      <c r="LA81" s="12"/>
      <c r="LB81" s="12"/>
      <c r="LC81" s="12"/>
      <c r="LD81" s="12"/>
      <c r="LE81" s="12"/>
      <c r="LF81" s="12"/>
      <c r="LG81" s="12"/>
      <c r="LH81" s="12"/>
      <c r="LI81" s="14"/>
      <c r="LM81" s="15" t="s">
        <v>20</v>
      </c>
      <c r="LN81" s="12">
        <f t="shared" si="433"/>
        <v>146.542</v>
      </c>
      <c r="LO81" s="12">
        <f t="shared" ref="LO81" si="580">LN81/2.6</f>
        <v>56.362307692307688</v>
      </c>
      <c r="LP81" s="12"/>
      <c r="LQ81" s="12"/>
      <c r="LR81" s="12"/>
      <c r="LS81" s="12"/>
      <c r="LT81" s="12"/>
      <c r="LU81" s="12"/>
      <c r="LV81" s="12"/>
      <c r="LW81" s="12"/>
      <c r="LX81" s="12"/>
      <c r="LY81" s="14"/>
      <c r="MB81" s="15" t="s">
        <v>20</v>
      </c>
      <c r="MC81" s="12"/>
      <c r="MD81" s="12">
        <f t="shared" si="574"/>
        <v>0</v>
      </c>
      <c r="ME81" s="12"/>
      <c r="MF81" s="12"/>
      <c r="MG81" s="12"/>
      <c r="MH81" s="12"/>
      <c r="MI81" s="12"/>
      <c r="MJ81" s="12"/>
      <c r="MK81" s="12"/>
      <c r="ML81" s="12"/>
      <c r="MM81" s="12"/>
      <c r="MN81" s="14"/>
      <c r="MR81" s="15" t="s">
        <v>20</v>
      </c>
      <c r="MS81" s="12"/>
      <c r="MT81" s="12">
        <f t="shared" si="575"/>
        <v>0</v>
      </c>
      <c r="MU81" s="12"/>
      <c r="MV81" s="12"/>
      <c r="MW81" s="12"/>
      <c r="MX81" s="12"/>
      <c r="MY81" s="12"/>
      <c r="MZ81" s="12"/>
      <c r="NA81" s="12"/>
      <c r="NB81" s="12"/>
      <c r="NC81" s="12"/>
      <c r="ND81" s="14"/>
      <c r="NH81" s="15" t="s">
        <v>20</v>
      </c>
      <c r="NI81" s="12"/>
      <c r="NJ81" s="12">
        <f t="shared" si="576"/>
        <v>0</v>
      </c>
      <c r="NK81" s="12"/>
      <c r="NL81" s="12"/>
      <c r="NM81" s="12"/>
      <c r="NN81" s="12"/>
      <c r="NO81" s="12"/>
      <c r="NP81" s="12"/>
      <c r="NQ81" s="12"/>
      <c r="NR81" s="12"/>
      <c r="NS81" s="12"/>
      <c r="NT81" s="14"/>
      <c r="NX81" s="15" t="s">
        <v>20</v>
      </c>
      <c r="NY81" s="12">
        <v>24.971</v>
      </c>
      <c r="NZ81" s="12">
        <f t="shared" si="577"/>
        <v>9.6042307692307691</v>
      </c>
      <c r="OA81" s="12"/>
      <c r="OB81" s="12"/>
      <c r="OC81" s="12"/>
      <c r="OD81" s="12"/>
      <c r="OE81" s="12"/>
      <c r="OF81" s="12"/>
      <c r="OG81" s="12"/>
      <c r="OH81" s="12"/>
      <c r="OI81" s="12"/>
      <c r="OJ81" s="14"/>
      <c r="OM81" s="15" t="s">
        <v>20</v>
      </c>
      <c r="ON81" s="12"/>
      <c r="OO81" s="12">
        <f t="shared" si="578"/>
        <v>0</v>
      </c>
      <c r="OP81" s="12"/>
      <c r="OQ81" s="12"/>
      <c r="OR81" s="12"/>
      <c r="OS81" s="12"/>
      <c r="OT81" s="12"/>
      <c r="OU81" s="12"/>
      <c r="OV81" s="12"/>
      <c r="OW81" s="12"/>
      <c r="OX81" s="12"/>
      <c r="OY81" s="14"/>
      <c r="PB81" s="15" t="s">
        <v>20</v>
      </c>
      <c r="PC81" s="12">
        <f t="shared" si="438"/>
        <v>24.971</v>
      </c>
      <c r="PD81" s="12">
        <f t="shared" si="579"/>
        <v>9.6042307692307691</v>
      </c>
      <c r="PE81" s="12"/>
      <c r="PF81" s="12"/>
      <c r="PG81" s="12"/>
      <c r="PH81" s="12"/>
      <c r="PI81" s="12"/>
      <c r="PJ81" s="12"/>
      <c r="PK81" s="12"/>
      <c r="PL81" s="12"/>
      <c r="PM81" s="12"/>
      <c r="PN81" s="14"/>
      <c r="PR81" s="15" t="s">
        <v>20</v>
      </c>
      <c r="PS81" s="12">
        <f t="shared" si="442"/>
        <v>171.51300000000001</v>
      </c>
      <c r="PT81" s="12">
        <f t="shared" ref="PT81" si="581">PS81/2.6</f>
        <v>65.966538461538462</v>
      </c>
      <c r="PU81" s="12"/>
      <c r="PV81" s="12"/>
      <c r="PW81" s="12"/>
      <c r="PX81" s="12"/>
      <c r="PY81" s="12"/>
      <c r="PZ81" s="12"/>
      <c r="QA81" s="12"/>
      <c r="QB81" s="12"/>
      <c r="QC81" s="12"/>
      <c r="QD81" s="14"/>
    </row>
    <row r="82" spans="15:447" x14ac:dyDescent="0.25">
      <c r="O82" s="15" t="s">
        <v>21</v>
      </c>
      <c r="P82" s="12"/>
      <c r="Q82" s="12">
        <f>P82/2.6</f>
        <v>0</v>
      </c>
      <c r="R82" s="12"/>
      <c r="S82" s="12"/>
      <c r="T82" s="12"/>
      <c r="U82" s="12"/>
      <c r="V82" s="12"/>
      <c r="W82" s="12"/>
      <c r="X82" s="12"/>
      <c r="Y82" s="12"/>
      <c r="Z82" s="12"/>
      <c r="AA82" s="14"/>
      <c r="AF82" s="15" t="s">
        <v>21</v>
      </c>
      <c r="AG82" s="12"/>
      <c r="AH82" s="12">
        <f>AG82/2.6</f>
        <v>0</v>
      </c>
      <c r="AI82" s="12"/>
      <c r="AJ82" s="12"/>
      <c r="AK82" s="12"/>
      <c r="AL82" s="12"/>
      <c r="AM82" s="12"/>
      <c r="AN82" s="12"/>
      <c r="AO82" s="12"/>
      <c r="AP82" s="12"/>
      <c r="AQ82" s="12"/>
      <c r="AR82" s="14"/>
      <c r="AV82" s="15" t="s">
        <v>21</v>
      </c>
      <c r="AW82" s="12"/>
      <c r="AX82" s="12">
        <f>AW82/2.6</f>
        <v>0</v>
      </c>
      <c r="AY82" s="12"/>
      <c r="AZ82" s="12"/>
      <c r="BA82" s="12"/>
      <c r="BB82" s="12"/>
      <c r="BC82" s="12"/>
      <c r="BD82" s="12"/>
      <c r="BE82" s="12"/>
      <c r="BF82" s="12"/>
      <c r="BG82" s="12"/>
      <c r="BH82" s="14"/>
      <c r="BL82" s="15" t="s">
        <v>21</v>
      </c>
      <c r="BM82" s="12"/>
      <c r="BN82" s="12">
        <f>BM82/2.6</f>
        <v>0</v>
      </c>
      <c r="BO82" s="12"/>
      <c r="BP82" s="12"/>
      <c r="BQ82" s="12"/>
      <c r="BR82" s="12"/>
      <c r="BS82" s="12"/>
      <c r="BT82" s="12"/>
      <c r="BU82" s="12"/>
      <c r="BV82" s="12"/>
      <c r="BW82" s="12"/>
      <c r="BX82" s="14"/>
      <c r="CB82" s="15" t="s">
        <v>21</v>
      </c>
      <c r="CC82" s="12"/>
      <c r="CD82" s="12">
        <f>CC82/2.6</f>
        <v>0</v>
      </c>
      <c r="CE82" s="12"/>
      <c r="CF82" s="12"/>
      <c r="CG82" s="12"/>
      <c r="CH82" s="12"/>
      <c r="CI82" s="12"/>
      <c r="CJ82" s="12"/>
      <c r="CK82" s="12"/>
      <c r="CL82" s="12"/>
      <c r="CM82" s="12"/>
      <c r="CN82" s="14"/>
      <c r="CQ82" s="15" t="s">
        <v>21</v>
      </c>
      <c r="CR82" s="12"/>
      <c r="CS82" s="12">
        <f>CR82/2.6</f>
        <v>0</v>
      </c>
      <c r="CT82" s="12"/>
      <c r="CU82" s="12"/>
      <c r="CV82" s="12"/>
      <c r="CW82" s="12"/>
      <c r="CX82" s="12"/>
      <c r="CY82" s="12"/>
      <c r="CZ82" s="12"/>
      <c r="DA82" s="12"/>
      <c r="DB82" s="12"/>
      <c r="DC82" s="14"/>
      <c r="DF82" s="15" t="s">
        <v>21</v>
      </c>
      <c r="DG82" s="12">
        <f t="shared" si="415"/>
        <v>0</v>
      </c>
      <c r="DH82" s="12">
        <f>DG82/2.6</f>
        <v>0</v>
      </c>
      <c r="DI82" s="12">
        <f t="shared" si="416"/>
        <v>0</v>
      </c>
      <c r="DJ82" s="12"/>
      <c r="DK82" s="12"/>
      <c r="DL82" s="12"/>
      <c r="DM82" s="12">
        <f t="shared" si="417"/>
        <v>0</v>
      </c>
      <c r="DN82" s="12"/>
      <c r="DO82" s="12">
        <f t="shared" si="418"/>
        <v>0</v>
      </c>
      <c r="DP82" s="12"/>
      <c r="DQ82" s="12">
        <f t="shared" si="419"/>
        <v>0</v>
      </c>
      <c r="DR82" s="14"/>
      <c r="DU82" s="15" t="s">
        <v>21</v>
      </c>
      <c r="DV82" s="12"/>
      <c r="DW82" s="12">
        <f>DV82/2.6</f>
        <v>0</v>
      </c>
      <c r="DX82" s="12"/>
      <c r="DY82" s="12"/>
      <c r="DZ82" s="12"/>
      <c r="EA82" s="12"/>
      <c r="EB82" s="12"/>
      <c r="EC82" s="12"/>
      <c r="ED82" s="12"/>
      <c r="EE82" s="12"/>
      <c r="EF82" s="12"/>
      <c r="EG82" s="14"/>
      <c r="EJ82" s="15" t="s">
        <v>21</v>
      </c>
      <c r="EK82" s="12"/>
      <c r="EL82" s="12">
        <f>EK82/2.6</f>
        <v>0</v>
      </c>
      <c r="EM82" s="12"/>
      <c r="EN82" s="12"/>
      <c r="EO82" s="12"/>
      <c r="EP82" s="12"/>
      <c r="EQ82" s="12"/>
      <c r="ER82" s="12"/>
      <c r="ES82" s="12"/>
      <c r="ET82" s="12"/>
      <c r="EU82" s="12"/>
      <c r="EV82" s="14"/>
      <c r="EY82" s="15" t="s">
        <v>21</v>
      </c>
      <c r="EZ82" s="12"/>
      <c r="FA82" s="12">
        <f>EZ82/2.6</f>
        <v>0</v>
      </c>
      <c r="FB82" s="12"/>
      <c r="FC82" s="12"/>
      <c r="FD82" s="12"/>
      <c r="FE82" s="12"/>
      <c r="FF82" s="12"/>
      <c r="FG82" s="12"/>
      <c r="FH82" s="12"/>
      <c r="FI82" s="12"/>
      <c r="FJ82" s="12"/>
      <c r="FK82" s="14"/>
      <c r="FN82" s="15" t="s">
        <v>21</v>
      </c>
      <c r="FO82" s="12"/>
      <c r="FP82" s="12">
        <f>FO82/2.6</f>
        <v>0</v>
      </c>
      <c r="FQ82" s="12"/>
      <c r="FR82" s="12"/>
      <c r="FS82" s="12"/>
      <c r="FT82" s="12"/>
      <c r="FU82" s="12"/>
      <c r="FV82" s="12"/>
      <c r="FW82" s="12"/>
      <c r="FX82" s="12"/>
      <c r="FY82" s="12"/>
      <c r="FZ82" s="14"/>
      <c r="GC82" s="15" t="s">
        <v>21</v>
      </c>
      <c r="GD82" s="12"/>
      <c r="GE82" s="12">
        <f>GD82/2.6</f>
        <v>0</v>
      </c>
      <c r="GF82" s="12"/>
      <c r="GG82" s="12"/>
      <c r="GH82" s="12"/>
      <c r="GI82" s="12"/>
      <c r="GJ82" s="12"/>
      <c r="GK82" s="12"/>
      <c r="GL82" s="12"/>
      <c r="GM82" s="12"/>
      <c r="GN82" s="12"/>
      <c r="GO82" s="14"/>
      <c r="GR82" s="15" t="s">
        <v>21</v>
      </c>
      <c r="GS82" s="12">
        <f t="shared" si="420"/>
        <v>0</v>
      </c>
      <c r="GT82" s="12">
        <f>GS82/2.6</f>
        <v>0</v>
      </c>
      <c r="GU82" s="12">
        <f t="shared" si="421"/>
        <v>0</v>
      </c>
      <c r="GV82" s="12"/>
      <c r="GW82" s="12"/>
      <c r="GX82" s="12"/>
      <c r="GY82" s="12">
        <f t="shared" si="422"/>
        <v>0</v>
      </c>
      <c r="GZ82" s="12"/>
      <c r="HA82" s="12">
        <f t="shared" si="423"/>
        <v>0</v>
      </c>
      <c r="HB82" s="12"/>
      <c r="HC82" s="12">
        <f t="shared" si="424"/>
        <v>0</v>
      </c>
      <c r="HD82" s="14"/>
      <c r="HH82" s="15" t="s">
        <v>21</v>
      </c>
      <c r="HI82" s="12">
        <f t="shared" si="460"/>
        <v>0</v>
      </c>
      <c r="HJ82" s="12">
        <f>HI82/2.6</f>
        <v>0</v>
      </c>
      <c r="HK82" s="12">
        <f t="shared" si="425"/>
        <v>0</v>
      </c>
      <c r="HL82" s="12"/>
      <c r="HM82" s="12"/>
      <c r="HN82" s="12"/>
      <c r="HO82" s="12"/>
      <c r="HP82" s="12"/>
      <c r="HQ82" s="12"/>
      <c r="HR82" s="12"/>
      <c r="HS82" s="12"/>
      <c r="HT82" s="14"/>
      <c r="HW82" s="15" t="s">
        <v>21</v>
      </c>
      <c r="HX82" s="12"/>
      <c r="HY82" s="12">
        <f>HX82/2.6</f>
        <v>0</v>
      </c>
      <c r="HZ82" s="12"/>
      <c r="IA82" s="12"/>
      <c r="IB82" s="12"/>
      <c r="IC82" s="12"/>
      <c r="ID82" s="12"/>
      <c r="IE82" s="12"/>
      <c r="IF82" s="12"/>
      <c r="IG82" s="12"/>
      <c r="IH82" s="12"/>
      <c r="II82" s="14"/>
      <c r="IM82" s="15" t="s">
        <v>21</v>
      </c>
      <c r="IN82" s="12"/>
      <c r="IO82" s="12">
        <f>IN82/2.6</f>
        <v>0</v>
      </c>
      <c r="IP82" s="12"/>
      <c r="IQ82" s="12"/>
      <c r="IR82" s="12"/>
      <c r="IS82" s="12"/>
      <c r="IT82" s="12"/>
      <c r="IU82" s="12"/>
      <c r="IV82" s="12"/>
      <c r="IW82" s="12"/>
      <c r="IX82" s="12"/>
      <c r="IY82" s="14"/>
      <c r="JC82" s="15" t="s">
        <v>21</v>
      </c>
      <c r="JD82" s="12"/>
      <c r="JE82" s="12">
        <f>JD82/2.6</f>
        <v>0</v>
      </c>
      <c r="JF82" s="12"/>
      <c r="JG82" s="12"/>
      <c r="JH82" s="12"/>
      <c r="JI82" s="12"/>
      <c r="JJ82" s="12"/>
      <c r="JK82" s="12"/>
      <c r="JL82" s="12"/>
      <c r="JM82" s="12"/>
      <c r="JN82" s="12"/>
      <c r="JO82" s="14"/>
      <c r="JS82" s="15" t="s">
        <v>21</v>
      </c>
      <c r="JT82" s="12"/>
      <c r="JU82" s="12">
        <f>JT82/2.6</f>
        <v>0</v>
      </c>
      <c r="JV82" s="12"/>
      <c r="JW82" s="12"/>
      <c r="JX82" s="12"/>
      <c r="JY82" s="12"/>
      <c r="JZ82" s="12"/>
      <c r="KA82" s="12"/>
      <c r="KB82" s="12"/>
      <c r="KC82" s="12"/>
      <c r="KD82" s="12"/>
      <c r="KE82" s="14"/>
      <c r="KH82" s="15" t="s">
        <v>21</v>
      </c>
      <c r="KI82" s="12"/>
      <c r="KJ82" s="12">
        <f>KI82/2.6</f>
        <v>0</v>
      </c>
      <c r="KK82" s="12"/>
      <c r="KL82" s="12"/>
      <c r="KM82" s="12"/>
      <c r="KN82" s="12"/>
      <c r="KO82" s="12"/>
      <c r="KP82" s="12"/>
      <c r="KQ82" s="12"/>
      <c r="KR82" s="12"/>
      <c r="KS82" s="12"/>
      <c r="KT82" s="14"/>
      <c r="KW82" s="15" t="s">
        <v>21</v>
      </c>
      <c r="KX82" s="12">
        <f t="shared" si="429"/>
        <v>0</v>
      </c>
      <c r="KY82" s="12">
        <f>KX82/2.6</f>
        <v>0</v>
      </c>
      <c r="KZ82" s="12"/>
      <c r="LA82" s="12"/>
      <c r="LB82" s="12"/>
      <c r="LC82" s="12"/>
      <c r="LD82" s="12"/>
      <c r="LE82" s="12"/>
      <c r="LF82" s="12"/>
      <c r="LG82" s="12"/>
      <c r="LH82" s="12"/>
      <c r="LI82" s="14"/>
      <c r="LM82" s="15" t="s">
        <v>21</v>
      </c>
      <c r="LN82" s="12">
        <f t="shared" si="433"/>
        <v>0</v>
      </c>
      <c r="LO82" s="12">
        <f>LN82/2.6</f>
        <v>0</v>
      </c>
      <c r="LP82" s="12"/>
      <c r="LQ82" s="12"/>
      <c r="LR82" s="12"/>
      <c r="LS82" s="12"/>
      <c r="LT82" s="12"/>
      <c r="LU82" s="12"/>
      <c r="LV82" s="12"/>
      <c r="LW82" s="12"/>
      <c r="LX82" s="12"/>
      <c r="LY82" s="14"/>
      <c r="MB82" s="15" t="s">
        <v>21</v>
      </c>
      <c r="MC82" s="12"/>
      <c r="MD82" s="12">
        <f>MC82/2.6</f>
        <v>0</v>
      </c>
      <c r="ME82" s="12"/>
      <c r="MF82" s="12"/>
      <c r="MG82" s="12"/>
      <c r="MH82" s="12"/>
      <c r="MI82" s="12"/>
      <c r="MJ82" s="12"/>
      <c r="MK82" s="12"/>
      <c r="ML82" s="12"/>
      <c r="MM82" s="12"/>
      <c r="MN82" s="14"/>
      <c r="MR82" s="15" t="s">
        <v>21</v>
      </c>
      <c r="MS82" s="12"/>
      <c r="MT82" s="12">
        <f>MS82/2.6</f>
        <v>0</v>
      </c>
      <c r="MU82" s="12"/>
      <c r="MV82" s="12"/>
      <c r="MW82" s="12"/>
      <c r="MX82" s="12"/>
      <c r="MY82" s="12"/>
      <c r="MZ82" s="12"/>
      <c r="NA82" s="12"/>
      <c r="NB82" s="12"/>
      <c r="NC82" s="12"/>
      <c r="ND82" s="14"/>
      <c r="NH82" s="15" t="s">
        <v>21</v>
      </c>
      <c r="NI82" s="12"/>
      <c r="NJ82" s="12">
        <f>NI82/2.6</f>
        <v>0</v>
      </c>
      <c r="NK82" s="12"/>
      <c r="NL82" s="12"/>
      <c r="NM82" s="12"/>
      <c r="NN82" s="12"/>
      <c r="NO82" s="12"/>
      <c r="NP82" s="12"/>
      <c r="NQ82" s="12"/>
      <c r="NR82" s="12"/>
      <c r="NS82" s="12"/>
      <c r="NT82" s="14"/>
      <c r="NX82" s="15" t="s">
        <v>21</v>
      </c>
      <c r="NY82" s="12"/>
      <c r="NZ82" s="12">
        <f>NY82/2.6</f>
        <v>0</v>
      </c>
      <c r="OA82" s="12"/>
      <c r="OB82" s="12"/>
      <c r="OC82" s="12"/>
      <c r="OD82" s="12"/>
      <c r="OE82" s="12"/>
      <c r="OF82" s="12"/>
      <c r="OG82" s="12"/>
      <c r="OH82" s="12"/>
      <c r="OI82" s="12"/>
      <c r="OJ82" s="14"/>
      <c r="OM82" s="15" t="s">
        <v>21</v>
      </c>
      <c r="ON82" s="12"/>
      <c r="OO82" s="12">
        <f>ON82/2.6</f>
        <v>0</v>
      </c>
      <c r="OP82" s="12"/>
      <c r="OQ82" s="12"/>
      <c r="OR82" s="12"/>
      <c r="OS82" s="12"/>
      <c r="OT82" s="12"/>
      <c r="OU82" s="12"/>
      <c r="OV82" s="12"/>
      <c r="OW82" s="12"/>
      <c r="OX82" s="12"/>
      <c r="OY82" s="14"/>
      <c r="PB82" s="15" t="s">
        <v>21</v>
      </c>
      <c r="PC82" s="12">
        <f t="shared" si="438"/>
        <v>0</v>
      </c>
      <c r="PD82" s="12">
        <f>PC82/2.6</f>
        <v>0</v>
      </c>
      <c r="PE82" s="12"/>
      <c r="PF82" s="12"/>
      <c r="PG82" s="12"/>
      <c r="PH82" s="12"/>
      <c r="PI82" s="12"/>
      <c r="PJ82" s="12"/>
      <c r="PK82" s="12"/>
      <c r="PL82" s="12"/>
      <c r="PM82" s="12"/>
      <c r="PN82" s="14"/>
      <c r="PR82" s="15" t="s">
        <v>21</v>
      </c>
      <c r="PS82" s="12">
        <f t="shared" si="442"/>
        <v>0</v>
      </c>
      <c r="PT82" s="12">
        <f>PS82/2.6</f>
        <v>0</v>
      </c>
      <c r="PU82" s="12"/>
      <c r="PV82" s="12"/>
      <c r="PW82" s="12"/>
      <c r="PX82" s="12"/>
      <c r="PY82" s="12"/>
      <c r="PZ82" s="12"/>
      <c r="QA82" s="12"/>
      <c r="QB82" s="12"/>
      <c r="QC82" s="12"/>
      <c r="QD82" s="14"/>
    </row>
    <row r="83" spans="15:447" ht="15.75" thickBot="1" x14ac:dyDescent="0.3">
      <c r="O83" s="16" t="s">
        <v>22</v>
      </c>
      <c r="P83" s="12">
        <v>10</v>
      </c>
      <c r="Q83" s="17">
        <f>P83/10</f>
        <v>1</v>
      </c>
      <c r="R83" s="12">
        <v>10</v>
      </c>
      <c r="S83" s="12">
        <f>R83/28</f>
        <v>0.35714285714285715</v>
      </c>
      <c r="T83" s="12"/>
      <c r="U83" s="18"/>
      <c r="V83" s="12">
        <v>10</v>
      </c>
      <c r="W83" s="17">
        <f>V83/20</f>
        <v>0.5</v>
      </c>
      <c r="X83" s="12"/>
      <c r="Y83" s="17">
        <f>X83/10</f>
        <v>0</v>
      </c>
      <c r="Z83" s="12"/>
      <c r="AA83" s="19">
        <f>Z83/20</f>
        <v>0</v>
      </c>
      <c r="AF83" s="16" t="s">
        <v>22</v>
      </c>
      <c r="AG83" s="12"/>
      <c r="AH83" s="17">
        <f>AG83/10</f>
        <v>0</v>
      </c>
      <c r="AI83" s="12"/>
      <c r="AJ83" s="12">
        <f>AI83/28</f>
        <v>0</v>
      </c>
      <c r="AK83" s="12"/>
      <c r="AL83" s="18"/>
      <c r="AM83" s="12">
        <v>30</v>
      </c>
      <c r="AN83" s="17">
        <f>AM83/20</f>
        <v>1.5</v>
      </c>
      <c r="AO83" s="12">
        <v>31</v>
      </c>
      <c r="AP83" s="17">
        <f>AO83/10</f>
        <v>3.1</v>
      </c>
      <c r="AQ83" s="12">
        <v>33</v>
      </c>
      <c r="AR83" s="19">
        <f>AQ83/20</f>
        <v>1.65</v>
      </c>
      <c r="AV83" s="16" t="s">
        <v>22</v>
      </c>
      <c r="AW83" s="12"/>
      <c r="AX83" s="17">
        <f>AW83/10</f>
        <v>0</v>
      </c>
      <c r="AY83" s="12"/>
      <c r="AZ83" s="12">
        <f>AY83/28</f>
        <v>0</v>
      </c>
      <c r="BA83" s="12"/>
      <c r="BB83" s="18"/>
      <c r="BC83" s="12">
        <v>36</v>
      </c>
      <c r="BD83" s="17">
        <f>BC83/20</f>
        <v>1.8</v>
      </c>
      <c r="BE83" s="12">
        <v>36</v>
      </c>
      <c r="BF83" s="17">
        <f>BE83/10</f>
        <v>3.6</v>
      </c>
      <c r="BG83" s="12">
        <v>31</v>
      </c>
      <c r="BH83" s="19">
        <f>BG83/20</f>
        <v>1.55</v>
      </c>
      <c r="BL83" s="16" t="s">
        <v>22</v>
      </c>
      <c r="BM83" s="12"/>
      <c r="BN83" s="17">
        <f>BM83/10</f>
        <v>0</v>
      </c>
      <c r="BO83" s="12">
        <v>25</v>
      </c>
      <c r="BP83" s="12">
        <f>BO83/28</f>
        <v>0.8928571428571429</v>
      </c>
      <c r="BQ83" s="12"/>
      <c r="BR83" s="18"/>
      <c r="BS83" s="12"/>
      <c r="BT83" s="17">
        <f>BS83/20</f>
        <v>0</v>
      </c>
      <c r="BU83" s="12">
        <v>11</v>
      </c>
      <c r="BV83" s="17">
        <f>BU83/10</f>
        <v>1.1000000000000001</v>
      </c>
      <c r="BW83" s="12">
        <v>11</v>
      </c>
      <c r="BX83" s="19">
        <f>BW83/20</f>
        <v>0.55000000000000004</v>
      </c>
      <c r="CB83" s="16" t="s">
        <v>22</v>
      </c>
      <c r="CC83" s="12"/>
      <c r="CD83" s="17">
        <f>CC83/10</f>
        <v>0</v>
      </c>
      <c r="CE83" s="12"/>
      <c r="CF83" s="12">
        <f>CE83/28</f>
        <v>0</v>
      </c>
      <c r="CG83" s="12"/>
      <c r="CH83" s="18"/>
      <c r="CI83" s="12"/>
      <c r="CJ83" s="17">
        <f>CI83/20</f>
        <v>0</v>
      </c>
      <c r="CK83" s="12"/>
      <c r="CL83" s="17">
        <f>CK83/10</f>
        <v>0</v>
      </c>
      <c r="CM83" s="12"/>
      <c r="CN83" s="19">
        <f>CM83/20</f>
        <v>0</v>
      </c>
      <c r="CQ83" s="16" t="s">
        <v>22</v>
      </c>
      <c r="CR83" s="12"/>
      <c r="CS83" s="17">
        <f>CR83/10</f>
        <v>0</v>
      </c>
      <c r="CT83" s="12"/>
      <c r="CU83" s="12">
        <f>CT83/28</f>
        <v>0</v>
      </c>
      <c r="CV83" s="12"/>
      <c r="CW83" s="18"/>
      <c r="CX83" s="12">
        <v>34</v>
      </c>
      <c r="CY83" s="17">
        <f>CX83/20</f>
        <v>1.7</v>
      </c>
      <c r="CZ83" s="12">
        <v>34</v>
      </c>
      <c r="DA83" s="17">
        <f>CZ83/10</f>
        <v>3.4</v>
      </c>
      <c r="DB83" s="12">
        <v>34</v>
      </c>
      <c r="DC83" s="19">
        <f>DB83/20</f>
        <v>1.7</v>
      </c>
      <c r="DF83" s="16" t="s">
        <v>22</v>
      </c>
      <c r="DG83" s="12">
        <f t="shared" si="415"/>
        <v>0</v>
      </c>
      <c r="DH83" s="17">
        <f>DG83/10</f>
        <v>0</v>
      </c>
      <c r="DI83" s="12">
        <f t="shared" si="416"/>
        <v>25</v>
      </c>
      <c r="DJ83" s="12">
        <f>DI83/28</f>
        <v>0.8928571428571429</v>
      </c>
      <c r="DK83" s="12"/>
      <c r="DL83" s="18"/>
      <c r="DM83" s="12">
        <f t="shared" si="417"/>
        <v>100</v>
      </c>
      <c r="DN83" s="17">
        <f>DM83/20</f>
        <v>5</v>
      </c>
      <c r="DO83" s="12">
        <f t="shared" si="418"/>
        <v>112</v>
      </c>
      <c r="DP83" s="17">
        <f>DO83/10</f>
        <v>11.2</v>
      </c>
      <c r="DQ83" s="12">
        <f t="shared" si="419"/>
        <v>109</v>
      </c>
      <c r="DR83" s="19">
        <f>DQ83/20</f>
        <v>5.45</v>
      </c>
      <c r="DU83" s="16" t="s">
        <v>22</v>
      </c>
      <c r="DV83" s="12"/>
      <c r="DW83" s="17">
        <f>DV83/10</f>
        <v>0</v>
      </c>
      <c r="DX83" s="12"/>
      <c r="DY83" s="12">
        <f>DX83/28</f>
        <v>0</v>
      </c>
      <c r="DZ83" s="12"/>
      <c r="EA83" s="18"/>
      <c r="EB83" s="12">
        <v>28</v>
      </c>
      <c r="EC83" s="17">
        <f>EB83/20</f>
        <v>1.4</v>
      </c>
      <c r="ED83" s="12">
        <v>28</v>
      </c>
      <c r="EE83" s="17">
        <f>ED83/10</f>
        <v>2.8</v>
      </c>
      <c r="EF83" s="12">
        <v>28</v>
      </c>
      <c r="EG83" s="19">
        <f>EF83/20</f>
        <v>1.4</v>
      </c>
      <c r="EJ83" s="16" t="s">
        <v>22</v>
      </c>
      <c r="EK83" s="12"/>
      <c r="EL83" s="17">
        <f>EK83/10</f>
        <v>0</v>
      </c>
      <c r="EM83" s="12"/>
      <c r="EN83" s="12">
        <f>EM83/28</f>
        <v>0</v>
      </c>
      <c r="EO83" s="12"/>
      <c r="EP83" s="18"/>
      <c r="EQ83" s="12">
        <v>26</v>
      </c>
      <c r="ER83" s="17">
        <f>EQ83/20</f>
        <v>1.3</v>
      </c>
      <c r="ES83" s="12">
        <v>26</v>
      </c>
      <c r="ET83" s="17">
        <f>ES83/10</f>
        <v>2.6</v>
      </c>
      <c r="EU83" s="12">
        <v>26</v>
      </c>
      <c r="EV83" s="19">
        <f>EU83/20</f>
        <v>1.3</v>
      </c>
      <c r="EY83" s="16" t="s">
        <v>22</v>
      </c>
      <c r="EZ83" s="12"/>
      <c r="FA83" s="17">
        <f>EZ83/10</f>
        <v>0</v>
      </c>
      <c r="FB83" s="12"/>
      <c r="FC83" s="12">
        <f>FB83/28</f>
        <v>0</v>
      </c>
      <c r="FD83" s="12"/>
      <c r="FE83" s="18"/>
      <c r="FF83" s="12">
        <v>27</v>
      </c>
      <c r="FG83" s="17">
        <f>FF83/20</f>
        <v>1.35</v>
      </c>
      <c r="FH83" s="12">
        <v>27</v>
      </c>
      <c r="FI83" s="17">
        <f>FH83/10</f>
        <v>2.7</v>
      </c>
      <c r="FJ83" s="12">
        <v>27</v>
      </c>
      <c r="FK83" s="19">
        <f>FJ83/20</f>
        <v>1.35</v>
      </c>
      <c r="FN83" s="16" t="s">
        <v>22</v>
      </c>
      <c r="FO83" s="12"/>
      <c r="FP83" s="17">
        <f>FO83/10</f>
        <v>0</v>
      </c>
      <c r="FQ83" s="12"/>
      <c r="FR83" s="12">
        <f>FQ83/28</f>
        <v>0</v>
      </c>
      <c r="FS83" s="12"/>
      <c r="FT83" s="18"/>
      <c r="FU83" s="12">
        <v>35</v>
      </c>
      <c r="FV83" s="17">
        <f>FU83/20</f>
        <v>1.75</v>
      </c>
      <c r="FW83" s="12">
        <v>35</v>
      </c>
      <c r="FX83" s="17">
        <f>FW83/10</f>
        <v>3.5</v>
      </c>
      <c r="FY83" s="12">
        <v>35</v>
      </c>
      <c r="FZ83" s="19">
        <f>FY83/20</f>
        <v>1.75</v>
      </c>
      <c r="GC83" s="16" t="s">
        <v>22</v>
      </c>
      <c r="GD83" s="12"/>
      <c r="GE83" s="17">
        <f>GD83/10</f>
        <v>0</v>
      </c>
      <c r="GF83" s="12"/>
      <c r="GG83" s="12">
        <f>GF83/28</f>
        <v>0</v>
      </c>
      <c r="GH83" s="12"/>
      <c r="GI83" s="18"/>
      <c r="GJ83" s="12">
        <v>32</v>
      </c>
      <c r="GK83" s="17">
        <f>GJ83/20</f>
        <v>1.6</v>
      </c>
      <c r="GL83" s="12">
        <v>32</v>
      </c>
      <c r="GM83" s="17">
        <f>GL83/10</f>
        <v>3.2</v>
      </c>
      <c r="GN83" s="12">
        <v>32</v>
      </c>
      <c r="GO83" s="19">
        <f>GN83/20</f>
        <v>1.6</v>
      </c>
      <c r="GR83" s="16" t="s">
        <v>22</v>
      </c>
      <c r="GS83" s="12">
        <f t="shared" si="420"/>
        <v>0</v>
      </c>
      <c r="GT83" s="17">
        <f>GS83/10</f>
        <v>0</v>
      </c>
      <c r="GU83" s="12">
        <f t="shared" si="421"/>
        <v>0</v>
      </c>
      <c r="GV83" s="12">
        <f>GU83/28</f>
        <v>0</v>
      </c>
      <c r="GW83" s="12"/>
      <c r="GX83" s="18"/>
      <c r="GY83" s="12">
        <f t="shared" si="422"/>
        <v>148</v>
      </c>
      <c r="GZ83" s="17">
        <f>GY83/20</f>
        <v>7.4</v>
      </c>
      <c r="HA83" s="12">
        <f t="shared" si="423"/>
        <v>148</v>
      </c>
      <c r="HB83" s="17">
        <f>HA83/10</f>
        <v>14.8</v>
      </c>
      <c r="HC83" s="12">
        <f t="shared" si="424"/>
        <v>97.100000000000009</v>
      </c>
      <c r="HD83" s="19">
        <f>HC83/20</f>
        <v>4.8550000000000004</v>
      </c>
      <c r="HH83" s="16" t="s">
        <v>22</v>
      </c>
      <c r="HI83" s="12">
        <f t="shared" si="460"/>
        <v>10</v>
      </c>
      <c r="HJ83" s="17">
        <f>HI83/10</f>
        <v>1</v>
      </c>
      <c r="HK83" s="12">
        <f t="shared" si="425"/>
        <v>35</v>
      </c>
      <c r="HL83" s="12">
        <f>HK83/28</f>
        <v>1.25</v>
      </c>
      <c r="HM83" s="12"/>
      <c r="HN83" s="18"/>
      <c r="HO83" s="12">
        <f t="shared" ref="HO83" si="582">GY83+DM83+V83</f>
        <v>258</v>
      </c>
      <c r="HP83" s="17">
        <f>HO83/20</f>
        <v>12.9</v>
      </c>
      <c r="HQ83" s="12">
        <f t="shared" ref="HQ83" si="583">HA83+DO83+X83</f>
        <v>260</v>
      </c>
      <c r="HR83" s="17">
        <f>HQ83/10</f>
        <v>26</v>
      </c>
      <c r="HS83" s="12">
        <f>HC83+DQ83+Z83</f>
        <v>206.10000000000002</v>
      </c>
      <c r="HT83" s="19">
        <f>HS83/20</f>
        <v>10.305000000000001</v>
      </c>
      <c r="HW83" s="16" t="s">
        <v>22</v>
      </c>
      <c r="HX83" s="12"/>
      <c r="HY83" s="17">
        <f>HX83/10</f>
        <v>0</v>
      </c>
      <c r="HZ83" s="12"/>
      <c r="IA83" s="12">
        <f>HZ83/28</f>
        <v>0</v>
      </c>
      <c r="IB83" s="12"/>
      <c r="IC83" s="18"/>
      <c r="ID83" s="12">
        <v>30</v>
      </c>
      <c r="IE83" s="17">
        <f>ID83/20</f>
        <v>1.5</v>
      </c>
      <c r="IF83" s="12"/>
      <c r="IG83" s="17">
        <f>IF83/10</f>
        <v>0</v>
      </c>
      <c r="IH83" s="12"/>
      <c r="II83" s="19">
        <f>IH83/20</f>
        <v>0</v>
      </c>
      <c r="IM83" s="16" t="s">
        <v>22</v>
      </c>
      <c r="IN83" s="12"/>
      <c r="IO83" s="17">
        <f>IN83/10</f>
        <v>0</v>
      </c>
      <c r="IP83" s="12"/>
      <c r="IQ83" s="12">
        <f>IP83/28</f>
        <v>0</v>
      </c>
      <c r="IR83" s="12"/>
      <c r="IS83" s="18"/>
      <c r="IT83" s="12">
        <v>25</v>
      </c>
      <c r="IU83" s="17">
        <f>IT83/20</f>
        <v>1.25</v>
      </c>
      <c r="IV83" s="12">
        <v>25</v>
      </c>
      <c r="IW83" s="17">
        <f>IV83/10</f>
        <v>2.5</v>
      </c>
      <c r="IX83" s="12">
        <v>14</v>
      </c>
      <c r="IY83" s="19">
        <f>IX83/20</f>
        <v>0.7</v>
      </c>
      <c r="JC83" s="16" t="s">
        <v>22</v>
      </c>
      <c r="JD83" s="12"/>
      <c r="JE83" s="17">
        <f>JD83/10</f>
        <v>0</v>
      </c>
      <c r="JF83" s="12"/>
      <c r="JG83" s="12">
        <f>JF83/28</f>
        <v>0</v>
      </c>
      <c r="JH83" s="12"/>
      <c r="JI83" s="18"/>
      <c r="JJ83" s="12">
        <v>55</v>
      </c>
      <c r="JK83" s="17">
        <f>JJ83/20</f>
        <v>2.75</v>
      </c>
      <c r="JL83" s="12">
        <v>55</v>
      </c>
      <c r="JM83" s="17">
        <f>JL83/10</f>
        <v>5.5</v>
      </c>
      <c r="JN83" s="12">
        <v>40</v>
      </c>
      <c r="JO83" s="19">
        <f>JN83/20</f>
        <v>2</v>
      </c>
      <c r="JS83" s="16" t="s">
        <v>22</v>
      </c>
      <c r="JT83" s="12"/>
      <c r="JU83" s="17">
        <f>JT83/10</f>
        <v>0</v>
      </c>
      <c r="JV83" s="12"/>
      <c r="JW83" s="12">
        <f>JV83/28</f>
        <v>0</v>
      </c>
      <c r="JX83" s="12"/>
      <c r="JY83" s="18"/>
      <c r="JZ83" s="12">
        <v>32</v>
      </c>
      <c r="KA83" s="17">
        <f>JZ83/20</f>
        <v>1.6</v>
      </c>
      <c r="KB83" s="12">
        <v>49</v>
      </c>
      <c r="KC83" s="17">
        <f>KB83/10</f>
        <v>4.9000000000000004</v>
      </c>
      <c r="KD83" s="12">
        <v>62</v>
      </c>
      <c r="KE83" s="19">
        <f>KD83/20</f>
        <v>3.1</v>
      </c>
      <c r="KH83" s="16" t="s">
        <v>22</v>
      </c>
      <c r="KI83" s="12"/>
      <c r="KJ83" s="17">
        <f>KI83/10</f>
        <v>0</v>
      </c>
      <c r="KK83" s="12"/>
      <c r="KL83" s="12">
        <f>KK83/28</f>
        <v>0</v>
      </c>
      <c r="KM83" s="12"/>
      <c r="KN83" s="18"/>
      <c r="KO83" s="12">
        <v>30</v>
      </c>
      <c r="KP83" s="17">
        <f>KO83/20</f>
        <v>1.5</v>
      </c>
      <c r="KQ83" s="12">
        <v>30</v>
      </c>
      <c r="KR83" s="17">
        <f>KQ83/10</f>
        <v>3</v>
      </c>
      <c r="KS83" s="12">
        <v>14</v>
      </c>
      <c r="KT83" s="19">
        <f>KS83/20</f>
        <v>0.7</v>
      </c>
      <c r="KW83" s="16" t="s">
        <v>22</v>
      </c>
      <c r="KX83" s="12">
        <f t="shared" si="429"/>
        <v>0</v>
      </c>
      <c r="KY83" s="17">
        <f>KX83/10</f>
        <v>0</v>
      </c>
      <c r="KZ83" s="12">
        <f>KK83+JV83+JF83+IP83+HZ83</f>
        <v>0</v>
      </c>
      <c r="LA83" s="12">
        <f>KZ83/28</f>
        <v>0</v>
      </c>
      <c r="LB83" s="12"/>
      <c r="LC83" s="18"/>
      <c r="LD83" s="12">
        <f>KO83+JZ83+JJ83+IT83+ID83</f>
        <v>172</v>
      </c>
      <c r="LE83" s="12">
        <f>LD83/20</f>
        <v>8.6</v>
      </c>
      <c r="LF83" s="12">
        <f>KQ83+KB83+JL83+IV83+IF83</f>
        <v>159</v>
      </c>
      <c r="LG83" s="17">
        <f>LF83/10</f>
        <v>15.9</v>
      </c>
      <c r="LH83" s="12">
        <f>KS83+KD83+JN83+IX83+IH83</f>
        <v>130</v>
      </c>
      <c r="LI83" s="19">
        <f>LH83/20</f>
        <v>6.5</v>
      </c>
      <c r="LM83" s="16" t="s">
        <v>22</v>
      </c>
      <c r="LN83" s="12">
        <f t="shared" si="433"/>
        <v>10</v>
      </c>
      <c r="LO83" s="17">
        <f>LN83/10</f>
        <v>1</v>
      </c>
      <c r="LP83" s="12">
        <f t="shared" ref="LP83" si="584">KZ83+HK83</f>
        <v>35</v>
      </c>
      <c r="LQ83" s="12">
        <f>LP83/28</f>
        <v>1.25</v>
      </c>
      <c r="LR83" s="12"/>
      <c r="LS83" s="18"/>
      <c r="LT83" s="12">
        <f t="shared" ref="LT83" si="585">LD83+HO83</f>
        <v>430</v>
      </c>
      <c r="LU83" s="17">
        <f>LT83/20</f>
        <v>21.5</v>
      </c>
      <c r="LV83" s="12">
        <f t="shared" ref="LV83" si="586">LF83+HQ83</f>
        <v>419</v>
      </c>
      <c r="LW83" s="17">
        <f>LV83/10</f>
        <v>41.9</v>
      </c>
      <c r="LX83" s="12">
        <f>LH83+HS83</f>
        <v>336.1</v>
      </c>
      <c r="LY83" s="19">
        <f>LX83/20</f>
        <v>16.805</v>
      </c>
      <c r="MB83" s="16" t="s">
        <v>22</v>
      </c>
      <c r="MC83" s="12"/>
      <c r="MD83" s="17">
        <f>MC83/10</f>
        <v>0</v>
      </c>
      <c r="ME83" s="12"/>
      <c r="MF83" s="12">
        <f>ME83/28</f>
        <v>0</v>
      </c>
      <c r="MG83" s="12"/>
      <c r="MH83" s="18"/>
      <c r="MI83" s="12">
        <v>32</v>
      </c>
      <c r="MJ83" s="17">
        <f>MI83/20</f>
        <v>1.6</v>
      </c>
      <c r="MK83" s="12">
        <v>32</v>
      </c>
      <c r="ML83" s="17">
        <f>MK83/10</f>
        <v>3.2</v>
      </c>
      <c r="MM83" s="12">
        <v>32</v>
      </c>
      <c r="MN83" s="19">
        <f>MM83/20</f>
        <v>1.6</v>
      </c>
      <c r="MR83" s="16" t="s">
        <v>22</v>
      </c>
      <c r="MS83" s="12"/>
      <c r="MT83" s="17">
        <f>MS83/10</f>
        <v>0</v>
      </c>
      <c r="MU83" s="12"/>
      <c r="MV83" s="12">
        <f>MU83/28</f>
        <v>0</v>
      </c>
      <c r="MW83" s="12"/>
      <c r="MX83" s="18"/>
      <c r="MY83" s="12">
        <v>5</v>
      </c>
      <c r="MZ83" s="17">
        <f>MY83/20</f>
        <v>0.25</v>
      </c>
      <c r="NA83" s="12"/>
      <c r="NB83" s="17">
        <f>NA83/10</f>
        <v>0</v>
      </c>
      <c r="NC83" s="12">
        <v>18</v>
      </c>
      <c r="ND83" s="19">
        <f>NC83/20</f>
        <v>0.9</v>
      </c>
      <c r="NH83" s="16" t="s">
        <v>22</v>
      </c>
      <c r="NI83" s="12"/>
      <c r="NJ83" s="17">
        <f>NI83/10</f>
        <v>0</v>
      </c>
      <c r="NK83" s="12"/>
      <c r="NL83" s="12">
        <f>NK83/28</f>
        <v>0</v>
      </c>
      <c r="NM83" s="12"/>
      <c r="NN83" s="18"/>
      <c r="NO83" s="12">
        <v>22</v>
      </c>
      <c r="NP83" s="17">
        <f>NO83/20</f>
        <v>1.1000000000000001</v>
      </c>
      <c r="NQ83" s="12">
        <v>22</v>
      </c>
      <c r="NR83" s="17">
        <f>NQ83/10</f>
        <v>2.2000000000000002</v>
      </c>
      <c r="NS83" s="12">
        <v>23</v>
      </c>
      <c r="NT83" s="19">
        <f>NS83/20</f>
        <v>1.1499999999999999</v>
      </c>
      <c r="NX83" s="16" t="s">
        <v>22</v>
      </c>
      <c r="NY83" s="12"/>
      <c r="NZ83" s="17">
        <f>NY83/10</f>
        <v>0</v>
      </c>
      <c r="OA83" s="12">
        <v>12</v>
      </c>
      <c r="OB83" s="12">
        <f>OA83/28</f>
        <v>0.42857142857142855</v>
      </c>
      <c r="OC83" s="12"/>
      <c r="OD83" s="18"/>
      <c r="OE83" s="12">
        <v>28</v>
      </c>
      <c r="OF83" s="17">
        <f>OE83/20</f>
        <v>1.4</v>
      </c>
      <c r="OG83" s="12">
        <v>44</v>
      </c>
      <c r="OH83" s="17">
        <f>OG83/10</f>
        <v>4.4000000000000004</v>
      </c>
      <c r="OI83" s="12">
        <v>44</v>
      </c>
      <c r="OJ83" s="19">
        <f>OI83/20</f>
        <v>2.2000000000000002</v>
      </c>
      <c r="OM83" s="16" t="s">
        <v>22</v>
      </c>
      <c r="ON83" s="12"/>
      <c r="OO83" s="17">
        <f>ON83/10</f>
        <v>0</v>
      </c>
      <c r="OP83" s="12"/>
      <c r="OQ83" s="12">
        <f>OP83/28</f>
        <v>0</v>
      </c>
      <c r="OR83" s="12"/>
      <c r="OS83" s="18"/>
      <c r="OT83" s="12">
        <v>30</v>
      </c>
      <c r="OU83" s="17">
        <f>OT83/20</f>
        <v>1.5</v>
      </c>
      <c r="OV83" s="12">
        <v>30</v>
      </c>
      <c r="OW83" s="17">
        <f>OV83/10</f>
        <v>3</v>
      </c>
      <c r="OX83" s="12">
        <v>30</v>
      </c>
      <c r="OY83" s="19">
        <f>OX83/20</f>
        <v>1.5</v>
      </c>
      <c r="PB83" s="16" t="s">
        <v>22</v>
      </c>
      <c r="PC83" s="12">
        <f t="shared" si="438"/>
        <v>0</v>
      </c>
      <c r="PD83" s="17">
        <f>PC83/10</f>
        <v>0</v>
      </c>
      <c r="PE83" s="12">
        <f>OP83+OA83+NK83+MU83+ME83</f>
        <v>12</v>
      </c>
      <c r="PF83" s="12">
        <f>PE83/28</f>
        <v>0.42857142857142855</v>
      </c>
      <c r="PG83" s="12"/>
      <c r="PH83" s="18"/>
      <c r="PI83" s="12">
        <f>OT83+OE83+NO83+MY83+MI83</f>
        <v>117</v>
      </c>
      <c r="PJ83" s="12">
        <f>PI83/20</f>
        <v>5.85</v>
      </c>
      <c r="PK83" s="12">
        <f>OV83+OG83+NQ83+NA83+MK83</f>
        <v>128</v>
      </c>
      <c r="PL83" s="17">
        <f>PK83/10</f>
        <v>12.8</v>
      </c>
      <c r="PM83" s="12">
        <f>OX83+OI83+NS83+NC83+MM83</f>
        <v>147</v>
      </c>
      <c r="PN83" s="19">
        <f>PM83/20</f>
        <v>7.35</v>
      </c>
      <c r="PR83" s="16" t="s">
        <v>22</v>
      </c>
      <c r="PS83" s="12">
        <f t="shared" si="442"/>
        <v>10</v>
      </c>
      <c r="PT83" s="17">
        <f>PS83/10</f>
        <v>1</v>
      </c>
      <c r="PU83" s="12">
        <f t="shared" ref="PU83" si="587">PE83+LP83</f>
        <v>47</v>
      </c>
      <c r="PV83" s="12">
        <f>PU83/28</f>
        <v>1.6785714285714286</v>
      </c>
      <c r="PW83" s="12"/>
      <c r="PX83" s="18"/>
      <c r="PY83" s="12">
        <f t="shared" ref="PY83" si="588">PI83+LT83</f>
        <v>547</v>
      </c>
      <c r="PZ83" s="17">
        <f>PY83/20</f>
        <v>27.35</v>
      </c>
      <c r="QA83" s="12">
        <f t="shared" ref="QA83" si="589">PK83+LV83</f>
        <v>547</v>
      </c>
      <c r="QB83" s="17">
        <f>QA83/10</f>
        <v>54.7</v>
      </c>
      <c r="QC83" s="12">
        <f>PM83+LX83</f>
        <v>483.1</v>
      </c>
      <c r="QD83" s="19">
        <f>QC83/20</f>
        <v>24.155000000000001</v>
      </c>
    </row>
    <row r="84" spans="15:447" x14ac:dyDescent="0.25">
      <c r="O84" s="20" t="s">
        <v>23</v>
      </c>
      <c r="P84" s="21">
        <f>SUM(P70:P82)</f>
        <v>69.619</v>
      </c>
      <c r="Q84" s="22">
        <f>SUM(Q70:Q83)</f>
        <v>11.212400000000001</v>
      </c>
      <c r="R84" s="21">
        <f>SUM(R70:R82)</f>
        <v>44.213000000000001</v>
      </c>
      <c r="S84" s="22">
        <f>SUM(S70:S83,U70:U83)</f>
        <v>3.8951261904761907</v>
      </c>
      <c r="T84" s="22"/>
      <c r="U84" s="23"/>
      <c r="V84" s="21">
        <f>SUM(V70:V82)</f>
        <v>54.012</v>
      </c>
      <c r="W84" s="22">
        <f>SUM(W70:W83)</f>
        <v>6.867583333333334</v>
      </c>
      <c r="X84" s="21">
        <f>SUM(X70:X82)</f>
        <v>54.397000000000006</v>
      </c>
      <c r="Y84" s="22">
        <f>SUM(Y70:Y83)</f>
        <v>34.137999999999998</v>
      </c>
      <c r="Z84" s="21">
        <f>SUM(Z70:Z82)</f>
        <v>31.561</v>
      </c>
      <c r="AA84" s="22">
        <f>SUM(AA70:AA83)</f>
        <v>1.8034857142857144</v>
      </c>
      <c r="AB84" s="24">
        <f>AA84+Y84+W84+S84+Q84</f>
        <v>57.91659523809524</v>
      </c>
      <c r="AF84" s="20" t="s">
        <v>23</v>
      </c>
      <c r="AG84" s="21">
        <f>SUM(AG70:AG82)</f>
        <v>91.293999999999997</v>
      </c>
      <c r="AH84" s="22">
        <f>SUM(AH70:AH83)</f>
        <v>15.523288888888889</v>
      </c>
      <c r="AI84" s="21">
        <f>SUM(AI70:AI82)</f>
        <v>123.76349999999999</v>
      </c>
      <c r="AJ84" s="22">
        <f>SUM(AJ70:AJ83,AL70:AL83)</f>
        <v>7.2859750000000005</v>
      </c>
      <c r="AK84" s="22"/>
      <c r="AL84" s="23"/>
      <c r="AM84" s="21">
        <f>SUM(AM70:AM82)</f>
        <v>76.686000000000007</v>
      </c>
      <c r="AN84" s="22">
        <f>SUM(AN70:AN83)</f>
        <v>8.6766948412698426</v>
      </c>
      <c r="AO84" s="21">
        <f>SUM(AO70:AO82)</f>
        <v>25.480999999999998</v>
      </c>
      <c r="AP84" s="22">
        <f>SUM(AP70:AP83)</f>
        <v>8.6193333333333335</v>
      </c>
      <c r="AQ84" s="21">
        <f>SUM(AQ70:AQ82)</f>
        <v>66.769000000000005</v>
      </c>
      <c r="AR84" s="22">
        <f>SUM(AR70:AR83)</f>
        <v>5.4653714285714283</v>
      </c>
      <c r="AS84" s="24">
        <f>AR84+AP84+AN84+AJ84+AH84</f>
        <v>45.570663492063488</v>
      </c>
      <c r="AV84" s="20" t="s">
        <v>23</v>
      </c>
      <c r="AW84" s="21">
        <f>SUM(AW70:AW82)</f>
        <v>0</v>
      </c>
      <c r="AX84" s="22">
        <f>SUM(AX70:AX83)</f>
        <v>0</v>
      </c>
      <c r="AY84" s="21">
        <f>SUM(AY70:AY82)</f>
        <v>32.683499999999995</v>
      </c>
      <c r="AZ84" s="22">
        <f>SUM(AZ70:AZ83,BB70:BB83)</f>
        <v>1.8418333333333334</v>
      </c>
      <c r="BA84" s="22"/>
      <c r="BB84" s="23"/>
      <c r="BC84" s="21">
        <f>SUM(BC70:BC82)</f>
        <v>80.958999999999989</v>
      </c>
      <c r="BD84" s="22">
        <f>SUM(BD70:BD83)</f>
        <v>9.8382166666666677</v>
      </c>
      <c r="BE84" s="21">
        <f>SUM(BE70:BE82)</f>
        <v>117.13099999999999</v>
      </c>
      <c r="BF84" s="22">
        <f>SUM(BF70:BF83)</f>
        <v>33.1599</v>
      </c>
      <c r="BG84" s="21">
        <f>SUM(BG70:BG82)</f>
        <v>78.954000000000008</v>
      </c>
      <c r="BH84" s="22">
        <f>SUM(BH70:BH83)</f>
        <v>6.6790769230769236</v>
      </c>
      <c r="BI84" s="24">
        <f>BH84+BF84+BD84+AZ84+AX84</f>
        <v>51.519026923076929</v>
      </c>
      <c r="BL84" s="20" t="s">
        <v>23</v>
      </c>
      <c r="BM84" s="21">
        <f>SUM(BM70:BM82)</f>
        <v>0</v>
      </c>
      <c r="BN84" s="22">
        <f>SUM(BN70:BN83)</f>
        <v>0</v>
      </c>
      <c r="BO84" s="21">
        <f>SUM(BO70:BO82)</f>
        <v>30.436</v>
      </c>
      <c r="BP84" s="22">
        <f>SUM(BP70:BP83,BR70:BR83)</f>
        <v>2.9286904761904764</v>
      </c>
      <c r="BQ84" s="22"/>
      <c r="BR84" s="23"/>
      <c r="BS84" s="21">
        <f>SUM(BS70:BS82)</f>
        <v>73.263000000000005</v>
      </c>
      <c r="BT84" s="22">
        <f>SUM(BT70:BT83)</f>
        <v>9.2550714285714299</v>
      </c>
      <c r="BU84" s="21">
        <f>SUM(BU70:BU82)</f>
        <v>96.827999999999989</v>
      </c>
      <c r="BV84" s="22">
        <f>SUM(BV70:BV83)</f>
        <v>29.278833333333331</v>
      </c>
      <c r="BW84" s="21">
        <f>SUM(BW70:BW82)</f>
        <v>88.123000000000005</v>
      </c>
      <c r="BX84" s="22">
        <f>SUM(BX70:BX83)</f>
        <v>5.5855999999999995</v>
      </c>
      <c r="BY84" s="24">
        <f>BX84+BV84+BT84+BP84+BN84</f>
        <v>47.048195238095239</v>
      </c>
      <c r="CB84" s="20" t="s">
        <v>23</v>
      </c>
      <c r="CC84" s="21">
        <f>SUM(CC70:CC82)</f>
        <v>0</v>
      </c>
      <c r="CD84" s="22">
        <f>SUM(CD70:CD83)</f>
        <v>0</v>
      </c>
      <c r="CE84" s="21">
        <f>SUM(CE70:CE82)</f>
        <v>0</v>
      </c>
      <c r="CF84" s="22">
        <f>SUM(CF70:CF83,CH70:CH83)</f>
        <v>0</v>
      </c>
      <c r="CG84" s="22"/>
      <c r="CH84" s="23"/>
      <c r="CI84" s="21">
        <f>SUM(CI70:CI82)</f>
        <v>0</v>
      </c>
      <c r="CJ84" s="22">
        <f>SUM(CJ70:CJ83)</f>
        <v>0</v>
      </c>
      <c r="CK84" s="21">
        <f>SUM(CK70:CK82)</f>
        <v>0</v>
      </c>
      <c r="CL84" s="22">
        <f>SUM(CL70:CL83)</f>
        <v>0</v>
      </c>
      <c r="CM84" s="21">
        <f>SUM(CM70:CM82)</f>
        <v>0</v>
      </c>
      <c r="CN84" s="22">
        <f>SUM(CN70:CN83)</f>
        <v>0</v>
      </c>
      <c r="CO84" s="24">
        <f>CN84+CL84+CJ84+CF84+CD84</f>
        <v>0</v>
      </c>
      <c r="CQ84" s="20" t="s">
        <v>23</v>
      </c>
      <c r="CR84" s="21">
        <f>SUM(CR70:CR82)</f>
        <v>0</v>
      </c>
      <c r="CS84" s="22">
        <f>SUM(CS70:CS83)</f>
        <v>0</v>
      </c>
      <c r="CT84" s="21">
        <f>SUM(CT70:CT82)</f>
        <v>132.56900000000002</v>
      </c>
      <c r="CU84" s="22">
        <f>SUM(CU70:CU83,CW70:CW83)</f>
        <v>9.4865333333333339</v>
      </c>
      <c r="CV84" s="22"/>
      <c r="CW84" s="23"/>
      <c r="CX84" s="21">
        <f>SUM(CX70:CX82)</f>
        <v>57.734999999999999</v>
      </c>
      <c r="CY84" s="22">
        <f>SUM(CY70:CY83)</f>
        <v>8.196866666666665</v>
      </c>
      <c r="CZ84" s="21">
        <f>SUM(CZ70:CZ82)</f>
        <v>52.603999999999999</v>
      </c>
      <c r="DA84" s="22">
        <f>SUM(DA70:DA83)</f>
        <v>21.246726190476188</v>
      </c>
      <c r="DB84" s="21">
        <f>SUM(DB70:DB82)</f>
        <v>3.8819999999999997</v>
      </c>
      <c r="DC84" s="22">
        <f>SUM(DC70:DC83)</f>
        <v>1.9218285714285714</v>
      </c>
      <c r="DD84" s="24">
        <f>DC84+DA84+CY84+CU84+CS84</f>
        <v>40.851954761904757</v>
      </c>
      <c r="DF84" s="20" t="s">
        <v>23</v>
      </c>
      <c r="DG84" s="21">
        <f>SUM(DG70:DG82)</f>
        <v>91.293999999999997</v>
      </c>
      <c r="DH84" s="22">
        <f>SUM(DH70:DH83)</f>
        <v>15.523288888888889</v>
      </c>
      <c r="DI84" s="21">
        <f>SUM(DI70:DI82)</f>
        <v>319.452</v>
      </c>
      <c r="DJ84" s="22">
        <f>SUM(DJ70:DJ83,DL70:DL83)</f>
        <v>21.543032142857147</v>
      </c>
      <c r="DK84" s="22"/>
      <c r="DL84" s="23"/>
      <c r="DM84" s="21">
        <f>SUM(DM70:DM82)</f>
        <v>288.64300000000003</v>
      </c>
      <c r="DN84" s="22">
        <f>SUM(DN70:DN83)</f>
        <v>35.966849603174602</v>
      </c>
      <c r="DO84" s="21">
        <f>SUM(DO70:DO82)</f>
        <v>292.04400000000004</v>
      </c>
      <c r="DP84" s="22">
        <f>SUM(DP70:DP83)</f>
        <v>92.304792857142857</v>
      </c>
      <c r="DQ84" s="21">
        <f>SUM(DQ70:DQ83)</f>
        <v>346.72800000000001</v>
      </c>
      <c r="DR84" s="22">
        <f>SUM(DR70:DR83)</f>
        <v>19.651876923076927</v>
      </c>
      <c r="DS84" s="24">
        <f>DR84+DP84+DN84+DJ84+DH84</f>
        <v>184.98984041514043</v>
      </c>
      <c r="DU84" s="20" t="s">
        <v>23</v>
      </c>
      <c r="DV84" s="21">
        <f>SUM(DV70:DV82)</f>
        <v>56.349999999999994</v>
      </c>
      <c r="DW84" s="22">
        <f>SUM(DW70:DW83)</f>
        <v>10.809902564102563</v>
      </c>
      <c r="DX84" s="21">
        <f>SUM(DX70:DX82)</f>
        <v>77.063999999999993</v>
      </c>
      <c r="DY84" s="22">
        <f>SUM(DY70:DY83,EA70:EA83)</f>
        <v>4.2460333333333331</v>
      </c>
      <c r="DZ84" s="22"/>
      <c r="EA84" s="23"/>
      <c r="EB84" s="21">
        <f>SUM(EB70:EB82)</f>
        <v>147.72400000000002</v>
      </c>
      <c r="EC84" s="22">
        <f>SUM(EC70:EC83)</f>
        <v>18.059234126984126</v>
      </c>
      <c r="ED84" s="21">
        <f>SUM(ED70:ED82)</f>
        <v>24.888000000000002</v>
      </c>
      <c r="EE84" s="22">
        <f>SUM(EE70:EE83)</f>
        <v>15.734166666666667</v>
      </c>
      <c r="EF84" s="21">
        <f>SUM(EF70:EF82)</f>
        <v>97.820999999999998</v>
      </c>
      <c r="EG84" s="22">
        <f>SUM(EG70:EG83)</f>
        <v>7.2919538461538451</v>
      </c>
      <c r="EH84" s="24">
        <f>EG84+EE84+EC84+DY84+DW84</f>
        <v>56.141290537240529</v>
      </c>
      <c r="EJ84" s="20" t="s">
        <v>23</v>
      </c>
      <c r="EK84" s="21">
        <f>SUM(EK70:EK82)</f>
        <v>23.324000000000002</v>
      </c>
      <c r="EL84" s="22">
        <f>SUM(EL70:EL83)</f>
        <v>7.8714769230769228</v>
      </c>
      <c r="EM84" s="21">
        <f>SUM(EM70:EM82)</f>
        <v>39.074999999999996</v>
      </c>
      <c r="EN84" s="22">
        <f>SUM(EN70:EN83,EP70:EP83)</f>
        <v>2.4244999999999997</v>
      </c>
      <c r="EO84" s="22"/>
      <c r="EP84" s="23"/>
      <c r="EQ84" s="21">
        <f>SUM(EQ70:EQ82)</f>
        <v>103.452</v>
      </c>
      <c r="ER84" s="22">
        <f>SUM(ER70:ER83)</f>
        <v>11.335308333333336</v>
      </c>
      <c r="ES84" s="21">
        <f>SUM(ES70:ES82)</f>
        <v>37.387</v>
      </c>
      <c r="ET84" s="22">
        <f>SUM(ET70:ET83)</f>
        <v>20.892142857142861</v>
      </c>
      <c r="EU84" s="21">
        <f>SUM(EU70:EU82)</f>
        <v>106.401</v>
      </c>
      <c r="EV84" s="22">
        <f>SUM(EV70:EV83)</f>
        <v>7.4002923076923075</v>
      </c>
      <c r="EW84" s="24">
        <f>EV84+ET84+ER84+EN84+EL84</f>
        <v>49.923720421245434</v>
      </c>
      <c r="EY84" s="20" t="s">
        <v>23</v>
      </c>
      <c r="EZ84" s="21">
        <f>SUM(EZ70:EZ82)</f>
        <v>34.567999999999998</v>
      </c>
      <c r="FA84" s="22">
        <f>SUM(FA70:FA83)</f>
        <v>7.6817777777777776</v>
      </c>
      <c r="FB84" s="21">
        <f>SUM(FB70:FB82)</f>
        <v>69.121499999999997</v>
      </c>
      <c r="FC84" s="22">
        <f>SUM(FC70:FC83,FE70:FE83)</f>
        <v>5.0726416666666667</v>
      </c>
      <c r="FD84" s="22"/>
      <c r="FE84" s="23"/>
      <c r="FF84" s="21">
        <f>SUM(FF70:FF82)</f>
        <v>75.863</v>
      </c>
      <c r="FG84" s="22">
        <f>SUM(FG70:FG83)</f>
        <v>8.7165416666666662</v>
      </c>
      <c r="FH84" s="21">
        <f>SUM(FH70:FH82)</f>
        <v>24.350999999999999</v>
      </c>
      <c r="FI84" s="22">
        <f>SUM(FI70:FI83)</f>
        <v>16.000333333333334</v>
      </c>
      <c r="FJ84" s="21">
        <f>SUM(FJ70:FJ82)</f>
        <v>102.16</v>
      </c>
      <c r="FK84" s="22">
        <f>SUM(FK70:FK83)</f>
        <v>7.3708098901098911</v>
      </c>
      <c r="FL84" s="24">
        <f>FK84+FI84+FG84+FC84+FA84</f>
        <v>44.842104334554335</v>
      </c>
      <c r="FN84" s="20" t="s">
        <v>23</v>
      </c>
      <c r="FO84" s="21">
        <f>SUM(FO70:FO82)</f>
        <v>32.154000000000003</v>
      </c>
      <c r="FP84" s="22">
        <f>SUM(FP70:FP83)</f>
        <v>12.366923076923078</v>
      </c>
      <c r="FQ84" s="21">
        <f>SUM(FQ70:FQ82)</f>
        <v>47.932000000000002</v>
      </c>
      <c r="FR84" s="22">
        <f>SUM(FR70:FR83,FT70:FT83)</f>
        <v>3.7772000000000006</v>
      </c>
      <c r="FS84" s="22"/>
      <c r="FT84" s="23"/>
      <c r="FU84" s="21">
        <f>SUM(FU70:FU82)</f>
        <v>93.051999999999992</v>
      </c>
      <c r="FV84" s="22">
        <f>SUM(FV70:FV83)</f>
        <v>12.173625000000001</v>
      </c>
      <c r="FW84" s="21">
        <f>SUM(FW70:FW82)</f>
        <v>51.158999999999999</v>
      </c>
      <c r="FX84" s="22">
        <f>SUM(FX70:FX83)</f>
        <v>16.010999999999999</v>
      </c>
      <c r="FY84" s="21">
        <f>SUM(FY70:FY82)</f>
        <v>38.953999999999994</v>
      </c>
      <c r="FZ84" s="22">
        <f>SUM(FZ70:FZ83)</f>
        <v>3.975942857142857</v>
      </c>
      <c r="GA84" s="24">
        <f>FZ84+FX84+FV84+FR84+FP84</f>
        <v>48.304690934065938</v>
      </c>
      <c r="GC84" s="20" t="s">
        <v>23</v>
      </c>
      <c r="GD84" s="21">
        <f>SUM(GD70:GD82)</f>
        <v>57.195</v>
      </c>
      <c r="GE84" s="22">
        <f>SUM(GE70:GE83)</f>
        <v>17.782350427350426</v>
      </c>
      <c r="GF84" s="21">
        <f>SUM(GF70:GF82)</f>
        <v>77.626499999999993</v>
      </c>
      <c r="GG84" s="22">
        <f>SUM(GG70:GG83,GI70:GI83)</f>
        <v>5.168825</v>
      </c>
      <c r="GH84" s="22"/>
      <c r="GI84" s="23"/>
      <c r="GJ84" s="21">
        <f>SUM(GJ70:GJ82)</f>
        <v>61.629999999999995</v>
      </c>
      <c r="GK84" s="22">
        <f>SUM(GK70:GK83)</f>
        <v>7.0447222222222212</v>
      </c>
      <c r="GL84" s="21">
        <f>SUM(GL70:GL82)</f>
        <v>82.687999999999988</v>
      </c>
      <c r="GM84" s="22">
        <f>SUM(GM70:GM83)</f>
        <v>19.092166666666667</v>
      </c>
      <c r="GN84" s="21">
        <f>SUM(GN70:GN82)</f>
        <v>100.62550000000002</v>
      </c>
      <c r="GO84" s="22">
        <f>SUM(GO70:GO83)</f>
        <v>7.350028571428572</v>
      </c>
      <c r="GP84" s="24">
        <f>GO84+GM84+GK84+GG84+GE84</f>
        <v>56.438092887667878</v>
      </c>
      <c r="GR84" s="20" t="s">
        <v>23</v>
      </c>
      <c r="GS84" s="21">
        <f>SUM(GS70:GS82)</f>
        <v>203.59100000000001</v>
      </c>
      <c r="GT84" s="22">
        <f>SUM(GT70:GT83)</f>
        <v>56.512430769230775</v>
      </c>
      <c r="GU84" s="21">
        <f>SUM(GU70:GU82)</f>
        <v>310.81900000000002</v>
      </c>
      <c r="GV84" s="22">
        <f>SUM(GV70:GV83,GX70:GX83)</f>
        <v>20.6892</v>
      </c>
      <c r="GW84" s="22"/>
      <c r="GX84" s="23"/>
      <c r="GY84" s="21">
        <f>SUM(GY70:GY82)</f>
        <v>481.721</v>
      </c>
      <c r="GZ84" s="22">
        <f>SUM(GZ70:GZ83)</f>
        <v>57.329431349206345</v>
      </c>
      <c r="HA84" s="21">
        <f>SUM(HA70:HA82)</f>
        <v>220.47300000000001</v>
      </c>
      <c r="HB84" s="22">
        <f>SUM(HB70:HB83)</f>
        <v>87.729809523809521</v>
      </c>
      <c r="HC84" s="21">
        <f>SUM(HC70:HC82)</f>
        <v>217.20556746031747</v>
      </c>
      <c r="HD84" s="22">
        <f>SUM(HD70:HD83)</f>
        <v>17.522700283446714</v>
      </c>
      <c r="HE84" s="44">
        <f>GT84+GV84+GZ84+HB84+HD84</f>
        <v>239.78357192569334</v>
      </c>
      <c r="HH84" s="20" t="s">
        <v>23</v>
      </c>
      <c r="HI84" s="21">
        <f>SUM(HI70:HI82)</f>
        <v>364.50400000000002</v>
      </c>
      <c r="HJ84" s="22">
        <f>SUM(HJ70:HJ83)</f>
        <v>83.248119658119663</v>
      </c>
      <c r="HK84" s="21">
        <f>SUM(HK70:HK82)</f>
        <v>674.48399999999981</v>
      </c>
      <c r="HL84" s="22">
        <f>SUM(HL70:HL83,HN70:HN83)</f>
        <v>46.127358333333333</v>
      </c>
      <c r="HM84" s="22"/>
      <c r="HN84" s="23"/>
      <c r="HO84" s="21">
        <f>SUM(HO70:HO82)</f>
        <v>824.37599999999998</v>
      </c>
      <c r="HP84" s="22">
        <f>SUM(HP70:HP83)</f>
        <v>100.16386428571428</v>
      </c>
      <c r="HQ84" s="21">
        <f>SUM(HQ70:HQ82)</f>
        <v>566.91399999999999</v>
      </c>
      <c r="HR84" s="22">
        <f>SUM(HR70:HR83)</f>
        <v>214.17260238095236</v>
      </c>
      <c r="HS84" s="21">
        <f>SUM(HS70:HS82)</f>
        <v>486.4945674603174</v>
      </c>
      <c r="HT84" s="22">
        <f>SUM(HT70:HT83)</f>
        <v>38.97806292080935</v>
      </c>
      <c r="HU84" s="44">
        <f>HJ84+HL84+HP84+HR84+HT84</f>
        <v>482.690007578929</v>
      </c>
      <c r="HW84" s="20" t="s">
        <v>23</v>
      </c>
      <c r="HX84" s="21">
        <f>SUM(HX70:HX82)</f>
        <v>83.153000000000006</v>
      </c>
      <c r="HY84" s="22">
        <f>SUM(HY70:HY83)</f>
        <v>31.981923076923078</v>
      </c>
      <c r="HZ84" s="21">
        <f>SUM(HZ70:HZ82)</f>
        <v>70.61</v>
      </c>
      <c r="IA84" s="22">
        <f>SUM(IA70:IA83,IC70:IC83)</f>
        <v>5.6384333333333334</v>
      </c>
      <c r="IB84" s="22"/>
      <c r="IC84" s="23"/>
      <c r="ID84" s="21">
        <f>SUM(ID70:ID82)</f>
        <v>55.414000000000001</v>
      </c>
      <c r="IE84" s="22">
        <f>SUM(IE70:IE83)</f>
        <v>7.0414000000000003</v>
      </c>
      <c r="IF84" s="21">
        <f>SUM(IF70:IF82)</f>
        <v>45.614999999999995</v>
      </c>
      <c r="IG84" s="22">
        <f>SUM(IG70:IG83)</f>
        <v>13.256809523809522</v>
      </c>
      <c r="IH84" s="21">
        <f>SUM(IH70:IH82)</f>
        <v>63.173000000000002</v>
      </c>
      <c r="II84" s="22">
        <f>SUM(II70:II83)</f>
        <v>3.6098857142857144</v>
      </c>
      <c r="IJ84" s="24">
        <f>II84+IG84+IE84+IA84+HY84</f>
        <v>61.528451648351648</v>
      </c>
      <c r="IM84" s="20" t="s">
        <v>23</v>
      </c>
      <c r="IN84" s="21">
        <f>SUM(IN70:IN82)</f>
        <v>0</v>
      </c>
      <c r="IO84" s="22">
        <f>SUM(IO70:IO83)</f>
        <v>0</v>
      </c>
      <c r="IP84" s="21">
        <f>SUM(IP70:IP82)</f>
        <v>33.664999999999999</v>
      </c>
      <c r="IQ84" s="22">
        <f>SUM(IQ70:IQ83,IS70:IS83)</f>
        <v>2.8054166666666669</v>
      </c>
      <c r="IR84" s="22"/>
      <c r="IS84" s="23"/>
      <c r="IT84" s="21">
        <f>SUM(IT70:IT82)</f>
        <v>66.143000000000001</v>
      </c>
      <c r="IU84" s="22">
        <f>SUM(IU70:IU83)</f>
        <v>7.3781333333333334</v>
      </c>
      <c r="IV84" s="21">
        <f>SUM(IV70:IV82)</f>
        <v>67.994</v>
      </c>
      <c r="IW84" s="22">
        <f>SUM(IW70:IW83)</f>
        <v>20.019016666666666</v>
      </c>
      <c r="IX84" s="21">
        <f>SUM(IX70:IX82)</f>
        <v>82.074999999999989</v>
      </c>
      <c r="IY84" s="22">
        <f>SUM(IY70:IY83)</f>
        <v>6.1484527472527475</v>
      </c>
      <c r="IZ84" s="24">
        <f>IY84+IW84+IU84+IQ84+IO84</f>
        <v>36.35101941391941</v>
      </c>
      <c r="JC84" s="20" t="s">
        <v>23</v>
      </c>
      <c r="JD84" s="21">
        <f>SUM(JD70:JD82)</f>
        <v>0</v>
      </c>
      <c r="JE84" s="22">
        <f>SUM(JE70:JE83)</f>
        <v>0</v>
      </c>
      <c r="JF84" s="21">
        <f>SUM(JF70:JF82)</f>
        <v>37.064999999999998</v>
      </c>
      <c r="JG84" s="22">
        <f>SUM(JG70:JG83,JI70:JI83)</f>
        <v>3.0545166666666663</v>
      </c>
      <c r="JH84" s="22"/>
      <c r="JI84" s="23"/>
      <c r="JJ84" s="21">
        <f>SUM(JJ70:JJ82)</f>
        <v>70.783000000000001</v>
      </c>
      <c r="JK84" s="22">
        <f>SUM(JK70:JK83)</f>
        <v>9.312541666666668</v>
      </c>
      <c r="JL84" s="21">
        <f>SUM(JL70:JL82)</f>
        <v>46.381999999999998</v>
      </c>
      <c r="JM84" s="22">
        <f>SUM(JM70:JM83)</f>
        <v>17.103547619047617</v>
      </c>
      <c r="JN84" s="21">
        <f>SUM(JN70:JN82)</f>
        <v>68.59</v>
      </c>
      <c r="JO84" s="22">
        <f>SUM(JO70:JO83)</f>
        <v>5.919428571428571</v>
      </c>
      <c r="JP84" s="24">
        <f>JO84+JM84+JK84+JG84+JE84</f>
        <v>35.390034523809526</v>
      </c>
      <c r="JS84" s="20" t="s">
        <v>23</v>
      </c>
      <c r="JT84" s="21">
        <f>SUM(JT70:JT82)</f>
        <v>0</v>
      </c>
      <c r="JU84" s="22">
        <f>SUM(JU70:JU83)</f>
        <v>0</v>
      </c>
      <c r="JV84" s="21">
        <f>SUM(JV70:JV82)</f>
        <v>13.43</v>
      </c>
      <c r="JW84" s="22">
        <f>SUM(JW70:JW83,JY70:JY83)</f>
        <v>1.1191666666666666</v>
      </c>
      <c r="JX84" s="22"/>
      <c r="JY84" s="23"/>
      <c r="JZ84" s="21">
        <f>SUM(JZ70:JZ82)</f>
        <v>22.555999999999997</v>
      </c>
      <c r="KA84" s="22">
        <f>SUM(KA70:KA83)</f>
        <v>4.1913499999999999</v>
      </c>
      <c r="KB84" s="21">
        <f>SUM(KB70:KB82)</f>
        <v>34.695</v>
      </c>
      <c r="KC84" s="22">
        <f>SUM(KC70:KC83)</f>
        <v>16.604666666666667</v>
      </c>
      <c r="KD84" s="21">
        <f>SUM(KD70:KD82)</f>
        <v>32.339999999999996</v>
      </c>
      <c r="KE84" s="22">
        <f>SUM(KE70:KE83)</f>
        <v>4.9479999999999995</v>
      </c>
      <c r="KF84" s="24">
        <f>KE84+KC84+KA84+JW84+JU84</f>
        <v>26.863183333333332</v>
      </c>
      <c r="KH84" s="20" t="s">
        <v>23</v>
      </c>
      <c r="KI84" s="21">
        <f>SUM(KI70:KI82)</f>
        <v>0</v>
      </c>
      <c r="KJ84" s="22">
        <f>SUM(KJ70:KJ83)</f>
        <v>0</v>
      </c>
      <c r="KK84" s="21">
        <f>SUM(KK70:KK82)</f>
        <v>46.898499999999999</v>
      </c>
      <c r="KL84" s="22">
        <f>SUM(KL70:KL83,KN70:KN83)</f>
        <v>3.9082083333333331</v>
      </c>
      <c r="KM84" s="22"/>
      <c r="KN84" s="23"/>
      <c r="KO84" s="21">
        <f>SUM(KO70:KO82)</f>
        <v>51.494</v>
      </c>
      <c r="KP84" s="22">
        <f>SUM(KP70:KP83)</f>
        <v>7.3069000000000006</v>
      </c>
      <c r="KQ84" s="21">
        <f>SUM(KQ70:KQ82)</f>
        <v>41.283000000000001</v>
      </c>
      <c r="KR84" s="22">
        <f>SUM(KR70:KR83)</f>
        <v>15.556766666666665</v>
      </c>
      <c r="KS84" s="21">
        <f>SUM(KS70:KS82)</f>
        <v>48.715000000000003</v>
      </c>
      <c r="KT84" s="22">
        <f>SUM(KT70:KT83)</f>
        <v>3.5293670329670324</v>
      </c>
      <c r="KU84" s="24">
        <f>KT84+KR84+KP84+KL84+KJ84</f>
        <v>30.301242032967032</v>
      </c>
      <c r="KW84" s="20" t="s">
        <v>23</v>
      </c>
      <c r="KX84" s="21">
        <f>SUM(KX70:KX82)</f>
        <v>83.153000000000006</v>
      </c>
      <c r="KY84" s="22">
        <f>SUM(KY70:KY83)</f>
        <v>31.981923076923078</v>
      </c>
      <c r="KZ84" s="21">
        <f>SUM(KZ70:KZ82)</f>
        <v>201.66849999999999</v>
      </c>
      <c r="LA84" s="22">
        <f>SUM(LA70:LA83,LC70:LC83)</f>
        <v>16.525741666666669</v>
      </c>
      <c r="LB84" s="22"/>
      <c r="LC84" s="23"/>
      <c r="LD84" s="21">
        <f>SUM(LD70:LD82)</f>
        <v>266.39000000000004</v>
      </c>
      <c r="LE84" s="22">
        <f>SUM(LE70:LE83)</f>
        <v>35.230325000000001</v>
      </c>
      <c r="LF84" s="22"/>
      <c r="LG84" s="22">
        <f t="shared" ref="LG84:LI84" si="590">SUM(LG70:LG83)</f>
        <v>82.540807142857147</v>
      </c>
      <c r="LH84" s="22"/>
      <c r="LI84" s="22">
        <f t="shared" si="590"/>
        <v>24.155134065934064</v>
      </c>
      <c r="LJ84" s="44">
        <f>KY84+LA84+LE84+LG84+LI84</f>
        <v>190.43393095238093</v>
      </c>
      <c r="LM84" s="20" t="s">
        <v>23</v>
      </c>
      <c r="LN84" s="21">
        <f>SUM(LN70:LN82)</f>
        <v>447.65700000000004</v>
      </c>
      <c r="LO84" s="22">
        <f>SUM(LO70:LO83)</f>
        <v>115.23004273504273</v>
      </c>
      <c r="LP84" s="21">
        <f>SUM(LP70:LP82)</f>
        <v>876.15249999999992</v>
      </c>
      <c r="LQ84" s="22">
        <f>SUM(LQ70:LQ83,LS70:LS83)</f>
        <v>62.703879999999998</v>
      </c>
      <c r="LR84" s="22"/>
      <c r="LS84" s="23"/>
      <c r="LT84" s="21">
        <f>SUM(LT70:LT82)</f>
        <v>1090.7659999999998</v>
      </c>
      <c r="LU84" s="22">
        <f>SUM(LU70:LU83)</f>
        <v>135.39418928571428</v>
      </c>
      <c r="LV84" s="21">
        <f>SUM(LV70:LV82)</f>
        <v>802.88299999999992</v>
      </c>
      <c r="LW84" s="22">
        <f>SUM(LW70:LW83)</f>
        <v>296.7134095238095</v>
      </c>
      <c r="LX84" s="21">
        <f>SUM(LX70:LX82)</f>
        <v>781.38756746031743</v>
      </c>
      <c r="LY84" s="22">
        <f>SUM(LY70:LY83)</f>
        <v>63.133196986743414</v>
      </c>
      <c r="LZ84" s="44">
        <f>LO84+LQ84+LU84+LW84+LY84</f>
        <v>673.17471853130985</v>
      </c>
      <c r="MB84" s="20" t="s">
        <v>23</v>
      </c>
      <c r="MC84" s="21">
        <f>SUM(MC70:MC82)</f>
        <v>59.838000000000001</v>
      </c>
      <c r="MD84" s="22">
        <f>SUM(MD70:MD83)</f>
        <v>7.9783999999999997</v>
      </c>
      <c r="ME84" s="21">
        <f>SUM(ME70:ME82)</f>
        <v>98.199000000000012</v>
      </c>
      <c r="MF84" s="22">
        <f>SUM(MF70:MF83,MH70:MH83)</f>
        <v>5.4408833333333337</v>
      </c>
      <c r="MG84" s="22"/>
      <c r="MH84" s="23"/>
      <c r="MI84" s="21">
        <f>SUM(MI70:MI82)</f>
        <v>83.150999999999996</v>
      </c>
      <c r="MJ84" s="22">
        <f>SUM(MJ70:MJ83)</f>
        <v>10.188236111111111</v>
      </c>
      <c r="MK84" s="21">
        <f>SUM(MK70:MK82)</f>
        <v>98.912000000000006</v>
      </c>
      <c r="ML84" s="22">
        <f>SUM(ML70:ML83)</f>
        <v>25.643583333333336</v>
      </c>
      <c r="MM84" s="21">
        <f>SUM(MM70:MM82)</f>
        <v>93.807000000000002</v>
      </c>
      <c r="MN84" s="22">
        <f>SUM(MN70:MN83)</f>
        <v>6.9603999999999999</v>
      </c>
      <c r="MO84" s="24">
        <f>MN84+ML84+MJ84+MF84+MD84</f>
        <v>56.211502777777774</v>
      </c>
      <c r="MR84" s="20" t="s">
        <v>23</v>
      </c>
      <c r="MS84" s="21">
        <f>SUM(MS70:MS82)</f>
        <v>56.719000000000001</v>
      </c>
      <c r="MT84" s="22">
        <f>SUM(MT70:MT83)</f>
        <v>9.6931111111111115</v>
      </c>
      <c r="MU84" s="21">
        <f>SUM(MU70:MU82)</f>
        <v>45.641999999999996</v>
      </c>
      <c r="MV84" s="22">
        <f>SUM(MV70:MV83,MX70:MX83)</f>
        <v>3.6589333333333331</v>
      </c>
      <c r="MW84" s="22"/>
      <c r="MX84" s="23"/>
      <c r="MY84" s="21">
        <f>SUM(MY70:MY82)</f>
        <v>68.37</v>
      </c>
      <c r="MZ84" s="22">
        <f>SUM(MZ70:MZ83)</f>
        <v>8.3539111111111115</v>
      </c>
      <c r="NA84" s="21">
        <f>SUM(NA70:NA82)</f>
        <v>91.355000000000004</v>
      </c>
      <c r="NB84" s="22">
        <f>SUM(NB70:NB83)</f>
        <v>19.339609523809521</v>
      </c>
      <c r="NC84" s="21">
        <f>SUM(NC70:NC82)</f>
        <v>73.759</v>
      </c>
      <c r="ND84" s="22">
        <f>SUM(ND70:ND83)</f>
        <v>5.5192659340659347</v>
      </c>
      <c r="NE84" s="24">
        <f>ND84+NB84+MZ84+MV84+MT84</f>
        <v>46.564831013431004</v>
      </c>
      <c r="NH84" s="20" t="s">
        <v>23</v>
      </c>
      <c r="NI84" s="21">
        <f>SUM(NI70:NI82)</f>
        <v>35.146999999999998</v>
      </c>
      <c r="NJ84" s="22">
        <f>SUM(NJ70:NJ83)</f>
        <v>3.5146999999999999</v>
      </c>
      <c r="NK84" s="21">
        <f>SUM(NK70:NK82)</f>
        <v>64.944000000000003</v>
      </c>
      <c r="NL84" s="22">
        <f>SUM(NL70:NL83,NN70:NN83)</f>
        <v>3.8818333333333337</v>
      </c>
      <c r="NM84" s="22"/>
      <c r="NN84" s="23"/>
      <c r="NO84" s="21">
        <f>SUM(NO70:NO82)</f>
        <v>56.347999999999999</v>
      </c>
      <c r="NP84" s="22">
        <f>SUM(NP70:NP83)</f>
        <v>7.3054555555555556</v>
      </c>
      <c r="NQ84" s="21">
        <f>SUM(NQ70:NQ82)</f>
        <v>96.471999999999994</v>
      </c>
      <c r="NR84" s="22">
        <f>SUM(NR70:NR83)</f>
        <v>26.83275714285714</v>
      </c>
      <c r="NS84" s="21">
        <f>SUM(NS70:NS82)</f>
        <v>103.62349999999999</v>
      </c>
      <c r="NT84" s="22">
        <f>SUM(NT70:NT83)</f>
        <v>7.3405912087912082</v>
      </c>
      <c r="NU84" s="24">
        <f>NT84+NR84+NP84+NL84+NJ84</f>
        <v>48.875337240537235</v>
      </c>
      <c r="NX84" s="20" t="s">
        <v>23</v>
      </c>
      <c r="NY84" s="21">
        <f>SUM(NY70:NY82)</f>
        <v>24.971</v>
      </c>
      <c r="NZ84" s="22">
        <f>SUM(NZ70:NZ83)</f>
        <v>9.6042307692307691</v>
      </c>
      <c r="OA84" s="21">
        <f>SUM(OA70:OA82)</f>
        <v>63.577000000000005</v>
      </c>
      <c r="OB84" s="22">
        <f>SUM(OB70:OB83,OD70:OD83)</f>
        <v>5.2771880952380954</v>
      </c>
      <c r="OC84" s="22"/>
      <c r="OD84" s="23"/>
      <c r="OE84" s="21">
        <f>SUM(OE70:OE82)</f>
        <v>84.055999999999997</v>
      </c>
      <c r="OF84" s="22">
        <f>SUM(OF70:OF83)</f>
        <v>10.159190476190476</v>
      </c>
      <c r="OG84" s="21">
        <f>SUM(OG70:OG82)</f>
        <v>64.124399999999994</v>
      </c>
      <c r="OH84" s="22">
        <f>SUM(OH70:OH83)</f>
        <v>18.146099999999997</v>
      </c>
      <c r="OI84" s="21">
        <f>SUM(OI70:OI82)</f>
        <v>52.140999999999998</v>
      </c>
      <c r="OJ84" s="22">
        <f>SUM(OJ70:OJ83)</f>
        <v>5.1794857142857147</v>
      </c>
      <c r="OK84" s="24">
        <f>OJ84+OH84+OF84+OB84+NZ84</f>
        <v>48.366195054945052</v>
      </c>
      <c r="OM84" s="20" t="s">
        <v>23</v>
      </c>
      <c r="ON84" s="21">
        <f>SUM(ON70:ON82)</f>
        <v>22.396000000000001</v>
      </c>
      <c r="OO84" s="22">
        <f>SUM(OO70:OO83)</f>
        <v>2.9861333333333335</v>
      </c>
      <c r="OP84" s="21">
        <f>SUM(OP70:OP82)</f>
        <v>49.507999999999996</v>
      </c>
      <c r="OQ84" s="22">
        <f>SUM(OQ70:OQ83,OS70:OS83)</f>
        <v>2.847</v>
      </c>
      <c r="OR84" s="22"/>
      <c r="OS84" s="23"/>
      <c r="OT84" s="21">
        <f>SUM(OT70:OT82)</f>
        <v>48.300999999999995</v>
      </c>
      <c r="OU84" s="22">
        <f>SUM(OU70:OU83)</f>
        <v>6.803466666666667</v>
      </c>
      <c r="OV84" s="21">
        <f>SUM(OV70:OV82)</f>
        <v>46.198999999999998</v>
      </c>
      <c r="OW84" s="22">
        <f>SUM(OW70:OW83)</f>
        <v>14.8398</v>
      </c>
      <c r="OX84" s="21">
        <f>SUM(OX70:OX82)</f>
        <v>30.648</v>
      </c>
      <c r="OY84" s="22">
        <f>SUM(OY70:OY83)</f>
        <v>3.2513142857142858</v>
      </c>
      <c r="OZ84" s="24">
        <f>OY84+OW84+OU84+OQ84+OO84</f>
        <v>30.727714285714292</v>
      </c>
      <c r="PB84" s="20" t="s">
        <v>23</v>
      </c>
      <c r="PC84" s="21">
        <f>SUM(PC70:PC82)</f>
        <v>199.071</v>
      </c>
      <c r="PD84" s="22">
        <f>SUM(PD70:PD83)</f>
        <v>33.776575213675216</v>
      </c>
      <c r="PE84" s="21">
        <f>SUM(PE70:PE82)</f>
        <v>321.87</v>
      </c>
      <c r="PF84" s="22">
        <f>SUM(PF70:PF83,PH70:PH83)</f>
        <v>21.105838095238099</v>
      </c>
      <c r="PG84" s="22"/>
      <c r="PH84" s="23"/>
      <c r="PI84" s="21">
        <f>SUM(PI70:PI82)</f>
        <v>340.226</v>
      </c>
      <c r="PJ84" s="22">
        <f>SUM(PJ70:PJ83)</f>
        <v>42.81025992063492</v>
      </c>
      <c r="PK84" s="22"/>
      <c r="PL84" s="22">
        <f t="shared" ref="PL84" si="591">SUM(PL70:PL83)</f>
        <v>104.80185</v>
      </c>
      <c r="PM84" s="22"/>
      <c r="PN84" s="22">
        <f t="shared" ref="PN84" si="592">SUM(PN70:PN83)</f>
        <v>28.251057142857142</v>
      </c>
      <c r="PO84" s="44">
        <f>PD84+PF84+PJ84+PL84+PN84</f>
        <v>230.74558037240539</v>
      </c>
      <c r="PR84" s="20" t="s">
        <v>23</v>
      </c>
      <c r="PS84" s="21">
        <f>SUM(PS70:PS82)</f>
        <v>646.72800000000007</v>
      </c>
      <c r="PT84" s="22">
        <f>SUM(PT70:PT83)</f>
        <v>149.00661794871797</v>
      </c>
      <c r="PU84" s="21">
        <f>SUM(PU70:PU82)</f>
        <v>1198.0224999999998</v>
      </c>
      <c r="PV84" s="22">
        <f>SUM(PV70:PV83,PX70:PX83)</f>
        <v>85.656851428571414</v>
      </c>
      <c r="PW84" s="22"/>
      <c r="PX84" s="23"/>
      <c r="PY84" s="21">
        <f>SUM(PY70:PY82)</f>
        <v>1430.9920000000004</v>
      </c>
      <c r="PZ84" s="22">
        <f>SUM(PZ70:PZ83)</f>
        <v>178.20444920634918</v>
      </c>
      <c r="QA84" s="21">
        <f>SUM(QA70:QA82)</f>
        <v>1199.9453999999998</v>
      </c>
      <c r="QB84" s="22">
        <f>SUM(QB70:QB83)</f>
        <v>401.5152595238095</v>
      </c>
      <c r="QC84" s="21">
        <f>SUM(QC70:QC82)</f>
        <v>1135.3660674603173</v>
      </c>
      <c r="QD84" s="22">
        <f>SUM(QD70:QD83)</f>
        <v>91.384254129600549</v>
      </c>
      <c r="QE84" s="44">
        <f>QD84+QB84+PZ84+PV84+PT84</f>
        <v>905.76743223704852</v>
      </c>
    </row>
    <row r="85" spans="15:447" x14ac:dyDescent="0.25">
      <c r="O85" s="25" t="s">
        <v>24</v>
      </c>
      <c r="P85" s="26"/>
      <c r="Q85" s="27">
        <v>7</v>
      </c>
      <c r="R85" s="22"/>
      <c r="S85" s="27">
        <v>4.42</v>
      </c>
      <c r="T85" s="28"/>
      <c r="U85" s="28"/>
      <c r="V85" s="23"/>
      <c r="W85" s="27">
        <v>6.83</v>
      </c>
      <c r="X85" s="22"/>
      <c r="Y85" s="27">
        <v>38</v>
      </c>
      <c r="Z85" s="22"/>
      <c r="AA85" s="27">
        <v>2</v>
      </c>
      <c r="AB85" s="24">
        <f>AA85+Y85+W85+S85+Q85</f>
        <v>58.25</v>
      </c>
      <c r="AF85" s="25" t="s">
        <v>24</v>
      </c>
      <c r="AG85" s="26"/>
      <c r="AH85" s="27">
        <f>24.67+4.33</f>
        <v>29</v>
      </c>
      <c r="AI85" s="22"/>
      <c r="AJ85" s="27">
        <v>3.83</v>
      </c>
      <c r="AK85" s="28"/>
      <c r="AL85" s="28"/>
      <c r="AM85" s="23"/>
      <c r="AN85" s="27">
        <v>8</v>
      </c>
      <c r="AO85" s="22"/>
      <c r="AP85" s="27">
        <f>2.42+12.08</f>
        <v>14.5</v>
      </c>
      <c r="AQ85" s="22"/>
      <c r="AR85" s="27">
        <v>3.84</v>
      </c>
      <c r="AS85" s="24">
        <f>AR85+AP85+AN85+AJ85+AH85</f>
        <v>59.17</v>
      </c>
      <c r="AV85" s="25" t="s">
        <v>24</v>
      </c>
      <c r="AW85" s="26"/>
      <c r="AX85" s="27"/>
      <c r="AY85" s="22"/>
      <c r="AZ85" s="27">
        <v>2.42</v>
      </c>
      <c r="BA85" s="28"/>
      <c r="BB85" s="28"/>
      <c r="BC85" s="23"/>
      <c r="BD85" s="27">
        <v>8</v>
      </c>
      <c r="BE85" s="22"/>
      <c r="BF85" s="27">
        <v>44</v>
      </c>
      <c r="BG85" s="22"/>
      <c r="BH85" s="27">
        <v>5.25</v>
      </c>
      <c r="BI85" s="24">
        <f>BH85+BF85+BD85+AZ85+AX85</f>
        <v>59.67</v>
      </c>
      <c r="BL85" s="25" t="s">
        <v>24</v>
      </c>
      <c r="BM85" s="26"/>
      <c r="BN85" s="27"/>
      <c r="BO85" s="22"/>
      <c r="BP85" s="27">
        <v>3.34</v>
      </c>
      <c r="BQ85" s="28"/>
      <c r="BR85" s="28"/>
      <c r="BS85" s="23"/>
      <c r="BT85" s="27">
        <v>8</v>
      </c>
      <c r="BU85" s="22"/>
      <c r="BV85" s="27">
        <v>44</v>
      </c>
      <c r="BW85" s="22"/>
      <c r="BX85" s="27">
        <v>4.33</v>
      </c>
      <c r="BY85" s="24">
        <f>BX85+BV85+BT85+BP85+BN85</f>
        <v>59.67</v>
      </c>
      <c r="CB85" s="25" t="s">
        <v>24</v>
      </c>
      <c r="CC85" s="26"/>
      <c r="CD85" s="27"/>
      <c r="CE85" s="22"/>
      <c r="CF85" s="27"/>
      <c r="CG85" s="28"/>
      <c r="CH85" s="28"/>
      <c r="CI85" s="23"/>
      <c r="CJ85" s="27"/>
      <c r="CK85" s="22"/>
      <c r="CL85" s="27"/>
      <c r="CM85" s="22"/>
      <c r="CN85" s="27"/>
      <c r="CO85" s="24">
        <f>CN85+CL85+CJ85+CF85+CD85</f>
        <v>0</v>
      </c>
      <c r="CQ85" s="25" t="s">
        <v>24</v>
      </c>
      <c r="CR85" s="26"/>
      <c r="CS85" s="27"/>
      <c r="CT85" s="22"/>
      <c r="CU85" s="27">
        <v>6.76</v>
      </c>
      <c r="CV85" s="28"/>
      <c r="CW85" s="28"/>
      <c r="CX85" s="23"/>
      <c r="CY85" s="27">
        <v>7.5</v>
      </c>
      <c r="CZ85" s="22"/>
      <c r="DA85" s="27">
        <v>44</v>
      </c>
      <c r="DB85" s="22"/>
      <c r="DC85" s="27">
        <v>0.92</v>
      </c>
      <c r="DD85" s="24">
        <f>DC85+DA85+CY85+CU85+CS85</f>
        <v>59.18</v>
      </c>
      <c r="DF85" s="25" t="s">
        <v>24</v>
      </c>
      <c r="DG85" s="26"/>
      <c r="DH85" s="27">
        <f>AH85+AX85+BN85+CD85+CS85</f>
        <v>29</v>
      </c>
      <c r="DI85" s="27"/>
      <c r="DJ85" s="27">
        <f t="shared" ref="DJ85" si="593">AJ85+AZ85+BP85+CF85+CU85</f>
        <v>16.350000000000001</v>
      </c>
      <c r="DK85" s="27"/>
      <c r="DL85" s="27"/>
      <c r="DM85" s="27"/>
      <c r="DN85" s="27">
        <f t="shared" ref="DN85" si="594">AN85+BD85+BT85+CJ85+CY85</f>
        <v>31.5</v>
      </c>
      <c r="DO85" s="27"/>
      <c r="DP85" s="27">
        <f t="shared" ref="DP85" si="595">AP85+BF85+BV85+CL85+DA85</f>
        <v>146.5</v>
      </c>
      <c r="DQ85" s="27"/>
      <c r="DR85" s="27">
        <f t="shared" ref="DR85" si="596">AR85+BH85+BX85+CN85+DC85</f>
        <v>14.34</v>
      </c>
      <c r="DS85" s="24">
        <f>DR85+DP85+DN85+DJ85+DH85</f>
        <v>237.69</v>
      </c>
      <c r="DU85" s="25" t="s">
        <v>24</v>
      </c>
      <c r="DV85" s="26"/>
      <c r="DW85" s="27">
        <v>16</v>
      </c>
      <c r="DX85" s="22"/>
      <c r="DY85" s="27">
        <v>3.92</v>
      </c>
      <c r="DZ85" s="28"/>
      <c r="EA85" s="28"/>
      <c r="EB85" s="23"/>
      <c r="EC85" s="27">
        <v>11</v>
      </c>
      <c r="ED85" s="22"/>
      <c r="EE85" s="27">
        <v>20.5</v>
      </c>
      <c r="EF85" s="22"/>
      <c r="EG85" s="27">
        <v>3.92</v>
      </c>
      <c r="EH85" s="24">
        <f>EG85+EE85+EC85+DY85+DW85</f>
        <v>55.34</v>
      </c>
      <c r="EJ85" s="25" t="s">
        <v>24</v>
      </c>
      <c r="EK85" s="26"/>
      <c r="EL85" s="27">
        <v>10</v>
      </c>
      <c r="EM85" s="22"/>
      <c r="EN85" s="27">
        <v>1.92</v>
      </c>
      <c r="EO85" s="28"/>
      <c r="EP85" s="28"/>
      <c r="EQ85" s="23"/>
      <c r="ER85" s="27">
        <v>7.83</v>
      </c>
      <c r="ES85" s="22"/>
      <c r="ET85" s="27">
        <v>32.01</v>
      </c>
      <c r="EU85" s="22"/>
      <c r="EV85" s="27">
        <v>5.92</v>
      </c>
      <c r="EW85" s="24">
        <f>EV85+ET85+ER85+EN85+EL85</f>
        <v>57.68</v>
      </c>
      <c r="EY85" s="25" t="s">
        <v>24</v>
      </c>
      <c r="EZ85" s="26"/>
      <c r="FA85" s="27">
        <v>19</v>
      </c>
      <c r="FB85" s="22"/>
      <c r="FC85" s="27">
        <v>1.92</v>
      </c>
      <c r="FD85" s="28"/>
      <c r="FE85" s="28"/>
      <c r="FF85" s="23"/>
      <c r="FG85" s="27">
        <v>6</v>
      </c>
      <c r="FH85" s="22"/>
      <c r="FI85" s="27">
        <v>23</v>
      </c>
      <c r="FJ85" s="22"/>
      <c r="FK85" s="27">
        <v>4.92</v>
      </c>
      <c r="FL85" s="24">
        <f>FK85+FI85+FG85+FC85+FA85</f>
        <v>54.84</v>
      </c>
      <c r="FN85" s="25" t="s">
        <v>24</v>
      </c>
      <c r="FO85" s="26"/>
      <c r="FP85" s="27">
        <v>18.5</v>
      </c>
      <c r="FQ85" s="22"/>
      <c r="FR85" s="27">
        <v>4.83</v>
      </c>
      <c r="FS85" s="28"/>
      <c r="FT85" s="28"/>
      <c r="FU85" s="23"/>
      <c r="FV85" s="27">
        <v>8</v>
      </c>
      <c r="FW85" s="22"/>
      <c r="FX85" s="27">
        <v>23</v>
      </c>
      <c r="FY85" s="22"/>
      <c r="FZ85" s="27">
        <v>3</v>
      </c>
      <c r="GA85" s="24">
        <f>FZ85+FX85+FV85+FR85+FP85</f>
        <v>57.33</v>
      </c>
      <c r="GC85" s="25" t="s">
        <v>24</v>
      </c>
      <c r="GD85" s="26"/>
      <c r="GE85" s="27">
        <f>6.83+7.83</f>
        <v>14.66</v>
      </c>
      <c r="GF85" s="22"/>
      <c r="GG85" s="27">
        <v>4.83</v>
      </c>
      <c r="GH85" s="28"/>
      <c r="GI85" s="28"/>
      <c r="GJ85" s="23"/>
      <c r="GK85" s="27">
        <v>5.5</v>
      </c>
      <c r="GL85" s="22"/>
      <c r="GM85" s="27">
        <v>20.5</v>
      </c>
      <c r="GN85" s="22"/>
      <c r="GO85" s="27">
        <v>5</v>
      </c>
      <c r="GP85" s="24">
        <f>GO85+GM85+GK85+GG85+GE85</f>
        <v>50.489999999999995</v>
      </c>
      <c r="GR85" s="25" t="s">
        <v>24</v>
      </c>
      <c r="GS85" s="26"/>
      <c r="GT85" s="27">
        <f>DW85+EL85+FA85+FP85+GE85</f>
        <v>78.16</v>
      </c>
      <c r="GU85" s="27"/>
      <c r="GV85" s="27">
        <f t="shared" ref="GV85" si="597">DY85+EN85+FC85+FR85+GG85</f>
        <v>17.420000000000002</v>
      </c>
      <c r="GW85" s="27"/>
      <c r="GX85" s="27"/>
      <c r="GY85" s="27"/>
      <c r="GZ85" s="27">
        <f t="shared" ref="GZ85" si="598">EC85+ER85+FG85+FV85+GK85</f>
        <v>38.33</v>
      </c>
      <c r="HA85" s="27"/>
      <c r="HB85" s="27">
        <f t="shared" ref="HB85" si="599">EE85+ET85+FI85+FX85+GM85</f>
        <v>119.00999999999999</v>
      </c>
      <c r="HC85" s="27"/>
      <c r="HD85" s="27">
        <f>EG85+EV85+FK85+FZ85+GO85</f>
        <v>22.759999999999998</v>
      </c>
      <c r="HE85" s="44">
        <f>GT85+GV85+GZ85+HB85+HD85</f>
        <v>275.68</v>
      </c>
      <c r="HH85" s="25" t="s">
        <v>24</v>
      </c>
      <c r="HI85" s="26"/>
      <c r="HJ85" s="27">
        <f>GT85+DH85+Q85</f>
        <v>114.16</v>
      </c>
      <c r="HK85" s="27"/>
      <c r="HL85" s="27">
        <f t="shared" ref="HL85" si="600">GV85+DJ85+S85</f>
        <v>38.190000000000005</v>
      </c>
      <c r="HM85" s="27"/>
      <c r="HN85" s="27"/>
      <c r="HO85" s="27"/>
      <c r="HP85" s="27">
        <f t="shared" ref="HP85" si="601">GZ85+DN85+W85</f>
        <v>76.66</v>
      </c>
      <c r="HQ85" s="27"/>
      <c r="HR85" s="27">
        <f t="shared" ref="HR85" si="602">HB85+DP85+Y85</f>
        <v>303.51</v>
      </c>
      <c r="HS85" s="27"/>
      <c r="HT85" s="27">
        <f t="shared" ref="HT85" si="603">HD85+DR85+AA85</f>
        <v>39.099999999999994</v>
      </c>
      <c r="HU85" s="44">
        <f>HJ85+HL85+HP85+HR85+HT85</f>
        <v>571.62</v>
      </c>
      <c r="HW85" s="25" t="s">
        <v>24</v>
      </c>
      <c r="HX85" s="26"/>
      <c r="HY85" s="27">
        <v>19.329999999999998</v>
      </c>
      <c r="HZ85" s="22"/>
      <c r="IA85" s="27">
        <v>4.75</v>
      </c>
      <c r="IB85" s="28"/>
      <c r="IC85" s="28"/>
      <c r="ID85" s="23"/>
      <c r="IE85" s="27">
        <v>7.42</v>
      </c>
      <c r="IF85" s="22"/>
      <c r="IG85" s="27">
        <v>10</v>
      </c>
      <c r="IH85" s="22"/>
      <c r="II85" s="27">
        <v>2.75</v>
      </c>
      <c r="IJ85" s="24">
        <f>II85+IG85+IE85+IA85+HY85</f>
        <v>44.25</v>
      </c>
      <c r="IM85" s="25" t="s">
        <v>24</v>
      </c>
      <c r="IN85" s="26"/>
      <c r="IO85" s="27"/>
      <c r="IP85" s="22"/>
      <c r="IQ85" s="27">
        <v>2.92</v>
      </c>
      <c r="IR85" s="28"/>
      <c r="IS85" s="28"/>
      <c r="IT85" s="23"/>
      <c r="IU85" s="27">
        <v>7.42</v>
      </c>
      <c r="IV85" s="22"/>
      <c r="IW85" s="27">
        <v>30.33</v>
      </c>
      <c r="IX85" s="22"/>
      <c r="IY85" s="27">
        <v>4.75</v>
      </c>
      <c r="IZ85" s="24">
        <f>IY85+IW85+IU85+IQ85+IO85</f>
        <v>45.42</v>
      </c>
      <c r="JC85" s="25" t="s">
        <v>24</v>
      </c>
      <c r="JD85" s="26"/>
      <c r="JE85" s="27"/>
      <c r="JF85" s="22"/>
      <c r="JG85" s="27">
        <v>2.75</v>
      </c>
      <c r="JH85" s="28"/>
      <c r="JI85" s="28"/>
      <c r="JJ85" s="23"/>
      <c r="JK85" s="27">
        <v>7.25</v>
      </c>
      <c r="JL85" s="22"/>
      <c r="JM85" s="27">
        <v>30.5</v>
      </c>
      <c r="JN85" s="22"/>
      <c r="JO85" s="27">
        <v>4.75</v>
      </c>
      <c r="JP85" s="24">
        <f>JO85+JM85+JK85+JG85+JE85</f>
        <v>45.25</v>
      </c>
      <c r="JS85" s="25" t="s">
        <v>24</v>
      </c>
      <c r="JT85" s="26"/>
      <c r="JU85" s="27"/>
      <c r="JV85" s="22"/>
      <c r="JW85" s="27">
        <v>1.34</v>
      </c>
      <c r="JX85" s="28"/>
      <c r="JY85" s="28"/>
      <c r="JZ85" s="23"/>
      <c r="KA85" s="27">
        <v>4.08</v>
      </c>
      <c r="KB85" s="22"/>
      <c r="KC85" s="27">
        <v>30.33</v>
      </c>
      <c r="KD85" s="22"/>
      <c r="KE85" s="27">
        <v>6.17</v>
      </c>
      <c r="KF85" s="24">
        <f>KE85+KC85+KA85+JW85+JU85</f>
        <v>41.92</v>
      </c>
      <c r="KH85" s="25" t="s">
        <v>24</v>
      </c>
      <c r="KI85" s="26"/>
      <c r="KJ85" s="27"/>
      <c r="KK85" s="22"/>
      <c r="KL85" s="27">
        <v>3</v>
      </c>
      <c r="KM85" s="28"/>
      <c r="KN85" s="28"/>
      <c r="KO85" s="23"/>
      <c r="KP85" s="27">
        <v>6.67</v>
      </c>
      <c r="KQ85" s="22"/>
      <c r="KR85" s="27">
        <v>26.34</v>
      </c>
      <c r="KS85" s="22"/>
      <c r="KT85" s="27">
        <v>4.25</v>
      </c>
      <c r="KU85" s="24">
        <f>KT85+KR85+KP85+KL85+KJ85</f>
        <v>40.26</v>
      </c>
      <c r="KW85" s="25" t="s">
        <v>24</v>
      </c>
      <c r="KX85" s="26"/>
      <c r="KY85" s="27">
        <f>HY85+IO85+JE85+JU85+KJ85</f>
        <v>19.329999999999998</v>
      </c>
      <c r="KZ85" s="27"/>
      <c r="LA85" s="27">
        <f>IA85+IQ85+JG85+JW85+KL85</f>
        <v>14.76</v>
      </c>
      <c r="LB85" s="27"/>
      <c r="LC85" s="27"/>
      <c r="LD85" s="27"/>
      <c r="LE85" s="27">
        <f>IE85+IU85+JK85+KA85+KP85</f>
        <v>32.840000000000003</v>
      </c>
      <c r="LF85" s="27"/>
      <c r="LG85" s="27">
        <f t="shared" ref="LG85:LI85" si="604">IG85+IW85+JM85+KC85+KR85</f>
        <v>127.5</v>
      </c>
      <c r="LH85" s="27"/>
      <c r="LI85" s="27">
        <f t="shared" si="604"/>
        <v>22.67</v>
      </c>
      <c r="LJ85" s="44">
        <f>KY85+LA85+LE85+LG85+LI85</f>
        <v>217.10000000000002</v>
      </c>
      <c r="LM85" s="25" t="s">
        <v>24</v>
      </c>
      <c r="LN85" s="26"/>
      <c r="LO85" s="27">
        <f>KY85+HJ85</f>
        <v>133.49</v>
      </c>
      <c r="LP85" s="27"/>
      <c r="LQ85" s="27">
        <f t="shared" ref="LQ85" si="605">LA85+HL85</f>
        <v>52.95</v>
      </c>
      <c r="LR85" s="27"/>
      <c r="LS85" s="27"/>
      <c r="LT85" s="27"/>
      <c r="LU85" s="27">
        <f t="shared" ref="LU85" si="606">LE85+HP85</f>
        <v>109.5</v>
      </c>
      <c r="LV85" s="27"/>
      <c r="LW85" s="27">
        <f t="shared" ref="LW85" si="607">LG85+HR85</f>
        <v>431.01</v>
      </c>
      <c r="LX85" s="27"/>
      <c r="LY85" s="27">
        <f t="shared" ref="LY85" si="608">LI85+HT85</f>
        <v>61.769999999999996</v>
      </c>
      <c r="LZ85" s="44">
        <f>LO85+LQ85+LU85+LW85+LY85</f>
        <v>788.72</v>
      </c>
      <c r="MB85" s="25" t="s">
        <v>24</v>
      </c>
      <c r="MC85" s="26"/>
      <c r="MD85" s="27">
        <f>1.75+5.25</f>
        <v>7</v>
      </c>
      <c r="ME85" s="22"/>
      <c r="MF85" s="27">
        <v>2.92</v>
      </c>
      <c r="MG85" s="28"/>
      <c r="MH85" s="28"/>
      <c r="MI85" s="23"/>
      <c r="MJ85" s="27">
        <v>8</v>
      </c>
      <c r="MK85" s="22"/>
      <c r="ML85" s="27">
        <f>5.08+15.25</f>
        <v>20.329999999999998</v>
      </c>
      <c r="MM85" s="22"/>
      <c r="MN85" s="27">
        <v>4.83</v>
      </c>
      <c r="MO85" s="24">
        <f>MN85+ML85+MJ85+MF85+MD85</f>
        <v>43.08</v>
      </c>
      <c r="MR85" s="25" t="s">
        <v>24</v>
      </c>
      <c r="MS85" s="26"/>
      <c r="MT85" s="27">
        <v>12.5</v>
      </c>
      <c r="MU85" s="22"/>
      <c r="MV85" s="27">
        <v>3.59</v>
      </c>
      <c r="MW85" s="28"/>
      <c r="MX85" s="28"/>
      <c r="MY85" s="23"/>
      <c r="MZ85" s="27">
        <v>8</v>
      </c>
      <c r="NA85" s="22"/>
      <c r="NB85" s="27">
        <v>21.66</v>
      </c>
      <c r="NC85" s="22"/>
      <c r="ND85" s="27">
        <v>4.17</v>
      </c>
      <c r="NE85" s="24">
        <f>ND85+NB85+MZ85+MV85+MT85</f>
        <v>49.92</v>
      </c>
      <c r="NH85" s="25" t="s">
        <v>24</v>
      </c>
      <c r="NI85" s="26"/>
      <c r="NJ85" s="27">
        <v>4</v>
      </c>
      <c r="NK85" s="22"/>
      <c r="NL85" s="27">
        <v>3.92</v>
      </c>
      <c r="NM85" s="28"/>
      <c r="NN85" s="28"/>
      <c r="NO85" s="23"/>
      <c r="NP85" s="27">
        <v>7</v>
      </c>
      <c r="NQ85" s="22"/>
      <c r="NR85" s="27">
        <v>30.83</v>
      </c>
      <c r="NS85" s="22"/>
      <c r="NT85" s="27">
        <v>3.92</v>
      </c>
      <c r="NU85" s="24">
        <f>NT85+NR85+NP85+NL85+NJ85</f>
        <v>49.67</v>
      </c>
      <c r="NX85" s="25" t="s">
        <v>24</v>
      </c>
      <c r="NY85" s="26"/>
      <c r="NZ85" s="27">
        <v>10</v>
      </c>
      <c r="OA85" s="22"/>
      <c r="OB85" s="27">
        <v>3.59</v>
      </c>
      <c r="OC85" s="28"/>
      <c r="OD85" s="28"/>
      <c r="OE85" s="23"/>
      <c r="OF85" s="27">
        <v>7</v>
      </c>
      <c r="OG85" s="22"/>
      <c r="OH85" s="27">
        <v>24.17</v>
      </c>
      <c r="OI85" s="22"/>
      <c r="OJ85" s="27">
        <v>4.09</v>
      </c>
      <c r="OK85" s="24">
        <f>OJ85+OH85+OF85+OB85+NZ85</f>
        <v>48.850000000000009</v>
      </c>
      <c r="OM85" s="25" t="s">
        <v>24</v>
      </c>
      <c r="ON85" s="26"/>
      <c r="OO85" s="27">
        <v>6</v>
      </c>
      <c r="OP85" s="22"/>
      <c r="OQ85" s="27">
        <v>3.92</v>
      </c>
      <c r="OR85" s="28"/>
      <c r="OS85" s="28"/>
      <c r="OT85" s="23"/>
      <c r="OU85" s="27">
        <v>7</v>
      </c>
      <c r="OV85" s="22"/>
      <c r="OW85" s="27">
        <v>21.64</v>
      </c>
      <c r="OX85" s="22"/>
      <c r="OY85" s="27">
        <v>3.92</v>
      </c>
      <c r="OZ85" s="24">
        <f>OY85+OW85+OU85+OQ85+OO85</f>
        <v>42.480000000000004</v>
      </c>
      <c r="PB85" s="25" t="s">
        <v>24</v>
      </c>
      <c r="PC85" s="26"/>
      <c r="PD85" s="27">
        <f>MD85+MT85+NJ85+NZ85+OO85</f>
        <v>39.5</v>
      </c>
      <c r="PE85" s="27"/>
      <c r="PF85" s="27">
        <f>MF85+MV85+NL85+OB85+OQ85</f>
        <v>17.939999999999998</v>
      </c>
      <c r="PG85" s="27"/>
      <c r="PH85" s="27"/>
      <c r="PI85" s="27"/>
      <c r="PJ85" s="27">
        <f>MJ85+MZ85+NP85+OF85+OU85</f>
        <v>37</v>
      </c>
      <c r="PK85" s="27"/>
      <c r="PL85" s="27">
        <f t="shared" ref="PL85" si="609">ML85+NB85+NR85+OH85+OW85</f>
        <v>118.63</v>
      </c>
      <c r="PM85" s="27"/>
      <c r="PN85" s="27">
        <f t="shared" ref="PN85" si="610">MN85+ND85+NT85+OJ85+OY85</f>
        <v>20.93</v>
      </c>
      <c r="PO85" s="44">
        <f>PD85+PF85+PJ85+PL85+PN85</f>
        <v>234</v>
      </c>
      <c r="PR85" s="25" t="s">
        <v>24</v>
      </c>
      <c r="PS85" s="26"/>
      <c r="PT85" s="27">
        <f>PD85+LO85</f>
        <v>172.99</v>
      </c>
      <c r="PU85" s="27"/>
      <c r="PV85" s="27">
        <f t="shared" ref="PV85" si="611">PF85+LQ85</f>
        <v>70.89</v>
      </c>
      <c r="PW85" s="27"/>
      <c r="PX85" s="27"/>
      <c r="PY85" s="27"/>
      <c r="PZ85" s="27">
        <f t="shared" ref="PZ85" si="612">PJ85+LU85</f>
        <v>146.5</v>
      </c>
      <c r="QA85" s="27"/>
      <c r="QB85" s="27">
        <f t="shared" ref="QB85" si="613">PL85+LW85</f>
        <v>549.64</v>
      </c>
      <c r="QC85" s="27"/>
      <c r="QD85" s="27">
        <f t="shared" ref="QD85" si="614">PN85+LY85</f>
        <v>82.699999999999989</v>
      </c>
      <c r="QE85" s="44">
        <f>QD85+QB85+PZ85+PV85+PT85</f>
        <v>1022.7199999999999</v>
      </c>
    </row>
    <row r="86" spans="15:447" x14ac:dyDescent="0.25">
      <c r="O86" s="29" t="s">
        <v>25</v>
      </c>
      <c r="Q86" s="30">
        <f>Q84/Q85</f>
        <v>1.6017714285714286</v>
      </c>
      <c r="S86" s="30">
        <f>S84/S85</f>
        <v>0.8812502693385047</v>
      </c>
      <c r="T86" s="31"/>
      <c r="U86" s="31"/>
      <c r="W86" s="30">
        <f>W84/W85</f>
        <v>1.0055026842362129</v>
      </c>
      <c r="Y86" s="30">
        <f>Y84/Y85</f>
        <v>0.89836842105263148</v>
      </c>
      <c r="AA86" s="30">
        <f>AA84/AA85</f>
        <v>0.90174285714285718</v>
      </c>
      <c r="AB86" s="41">
        <f>AB84/AB85</f>
        <v>0.99427631310034748</v>
      </c>
      <c r="AF86" s="29" t="s">
        <v>25</v>
      </c>
      <c r="AH86" s="30">
        <f>AH84/AH85</f>
        <v>0.53528582375478928</v>
      </c>
      <c r="AJ86" s="30">
        <f>AJ84/AJ85</f>
        <v>1.9023433420365536</v>
      </c>
      <c r="AK86" s="31"/>
      <c r="AL86" s="31"/>
      <c r="AN86" s="30">
        <f>AN84/AN85</f>
        <v>1.0845868551587303</v>
      </c>
      <c r="AP86" s="30">
        <f>AP84/AP85</f>
        <v>0.59443678160919544</v>
      </c>
      <c r="AR86" s="30">
        <f>AR84/AR85</f>
        <v>1.4232738095238096</v>
      </c>
      <c r="AS86" s="41">
        <f>AS84/AS85</f>
        <v>0.77016500747107464</v>
      </c>
      <c r="AV86" s="29" t="s">
        <v>25</v>
      </c>
      <c r="AX86" s="30" t="e">
        <f>AX84/AX85</f>
        <v>#DIV/0!</v>
      </c>
      <c r="AZ86" s="30">
        <f>AZ84/AZ85</f>
        <v>0.76108815426997256</v>
      </c>
      <c r="BA86" s="31"/>
      <c r="BB86" s="31"/>
      <c r="BD86" s="30">
        <f>BD84/BD85</f>
        <v>1.2297770833333335</v>
      </c>
      <c r="BF86" s="30">
        <f>BF84/BF85</f>
        <v>0.75363409090909095</v>
      </c>
      <c r="BH86" s="30">
        <f>BH84/BH85</f>
        <v>1.2722051282051283</v>
      </c>
      <c r="BI86" s="41">
        <f>BI84/BI85</f>
        <v>0.86339914401000384</v>
      </c>
      <c r="BL86" s="29" t="s">
        <v>25</v>
      </c>
      <c r="BN86" s="30" t="e">
        <f>BN84/BN85</f>
        <v>#DIV/0!</v>
      </c>
      <c r="BP86" s="30">
        <f>BP84/BP85</f>
        <v>0.87685343598517262</v>
      </c>
      <c r="BQ86" s="31"/>
      <c r="BR86" s="31"/>
      <c r="BT86" s="30">
        <f>BT84/BT85</f>
        <v>1.1568839285714287</v>
      </c>
      <c r="BV86" s="30">
        <f>BV84/BV85</f>
        <v>0.66542803030303022</v>
      </c>
      <c r="BX86" s="30">
        <f>BX84/BX85</f>
        <v>1.2899769053117782</v>
      </c>
      <c r="BY86" s="41">
        <f>BY84/BY85</f>
        <v>0.78847318984573889</v>
      </c>
      <c r="CB86" s="29" t="s">
        <v>25</v>
      </c>
      <c r="CD86" s="30" t="e">
        <f>CD84/CD85</f>
        <v>#DIV/0!</v>
      </c>
      <c r="CF86" s="30" t="e">
        <f>CF84/CF85</f>
        <v>#DIV/0!</v>
      </c>
      <c r="CG86" s="31"/>
      <c r="CH86" s="31"/>
      <c r="CJ86" s="30" t="e">
        <f>CJ84/CJ85</f>
        <v>#DIV/0!</v>
      </c>
      <c r="CL86" s="30" t="e">
        <f>CL84/CL85</f>
        <v>#DIV/0!</v>
      </c>
      <c r="CN86" s="30" t="e">
        <f>CN84/CN85</f>
        <v>#DIV/0!</v>
      </c>
      <c r="CO86" s="41" t="e">
        <f>CO84/CO85</f>
        <v>#DIV/0!</v>
      </c>
      <c r="CQ86" s="29" t="s">
        <v>25</v>
      </c>
      <c r="CS86" s="30" t="e">
        <f>CS84/CS85</f>
        <v>#DIV/0!</v>
      </c>
      <c r="CU86" s="30">
        <f>CU84/CU85</f>
        <v>1.4033333333333335</v>
      </c>
      <c r="CV86" s="31"/>
      <c r="CW86" s="31"/>
      <c r="CY86" s="30">
        <f>CY84/CY85</f>
        <v>1.0929155555555554</v>
      </c>
      <c r="DA86" s="30">
        <f>DA84/DA85</f>
        <v>0.48288014069264062</v>
      </c>
      <c r="DC86" s="30">
        <f>DC84/DC85</f>
        <v>2.0889440993788817</v>
      </c>
      <c r="DD86" s="41">
        <f>DD84/DD85</f>
        <v>0.69030001287436227</v>
      </c>
      <c r="DF86" s="29" t="s">
        <v>25</v>
      </c>
      <c r="DH86" s="30">
        <f>DH84/DH85</f>
        <v>0.53528582375478928</v>
      </c>
      <c r="DJ86" s="30">
        <f>DJ84/DJ85</f>
        <v>1.3176166448230671</v>
      </c>
      <c r="DK86" s="31"/>
      <c r="DL86" s="31"/>
      <c r="DN86" s="30">
        <f>DN84/DN85</f>
        <v>1.1418047493071302</v>
      </c>
      <c r="DP86" s="30">
        <f>DP84/DP85</f>
        <v>0.63006684544124814</v>
      </c>
      <c r="DR86" s="30">
        <f>DR84/DR85</f>
        <v>1.3704237742731469</v>
      </c>
      <c r="DS86">
        <f>DS84/DS85</f>
        <v>0.77828196564912466</v>
      </c>
      <c r="DU86" s="29" t="s">
        <v>25</v>
      </c>
      <c r="DW86" s="30">
        <f>DW84/DW85</f>
        <v>0.67561891025641019</v>
      </c>
      <c r="DY86" s="30">
        <f>DY84/DY85</f>
        <v>1.0831717687074829</v>
      </c>
      <c r="DZ86" s="31"/>
      <c r="EA86" s="31"/>
      <c r="EC86" s="30">
        <f>EC84/EC85</f>
        <v>1.641748556998557</v>
      </c>
      <c r="EE86" s="30">
        <f>EE84/EE85</f>
        <v>0.76752032520325209</v>
      </c>
      <c r="EG86" s="30">
        <f>EG84/EG85</f>
        <v>1.8601923076923075</v>
      </c>
      <c r="EH86" s="41">
        <f>EH84/EH85</f>
        <v>1.014479409780277</v>
      </c>
      <c r="EJ86" s="29" t="s">
        <v>25</v>
      </c>
      <c r="EL86" s="30">
        <f>EL84/EL85</f>
        <v>0.78714769230769233</v>
      </c>
      <c r="EN86" s="30">
        <f>EN84/EN85</f>
        <v>1.2627604166666666</v>
      </c>
      <c r="EO86" s="31"/>
      <c r="EP86" s="31"/>
      <c r="ER86" s="30">
        <f>ER84/ER85</f>
        <v>1.4476766709237976</v>
      </c>
      <c r="ET86" s="30">
        <f>ET84/ET85</f>
        <v>0.65267550319096723</v>
      </c>
      <c r="EV86" s="30">
        <f>EV84/EV85</f>
        <v>1.2500493762993763</v>
      </c>
      <c r="EW86" s="41">
        <f>EW84/EW85</f>
        <v>0.86552913351673777</v>
      </c>
      <c r="EY86" s="29" t="s">
        <v>25</v>
      </c>
      <c r="FA86" s="30">
        <f>FA84/FA85</f>
        <v>0.40430409356725144</v>
      </c>
      <c r="FC86" s="30">
        <f>FC84/FC85</f>
        <v>2.6420008680555558</v>
      </c>
      <c r="FD86" s="31"/>
      <c r="FE86" s="31"/>
      <c r="FG86" s="30">
        <f>FG84/FG85</f>
        <v>1.4527569444444444</v>
      </c>
      <c r="FI86" s="30">
        <f>FI84/FI85</f>
        <v>0.69566666666666666</v>
      </c>
      <c r="FK86" s="30">
        <f>FK84/FK85</f>
        <v>1.4981320914857503</v>
      </c>
      <c r="FL86" s="41">
        <f>FL84/FL85</f>
        <v>0.8176897216366581</v>
      </c>
      <c r="FN86" s="29" t="s">
        <v>25</v>
      </c>
      <c r="FP86" s="30">
        <f>FP84/FP85</f>
        <v>0.66848232848232847</v>
      </c>
      <c r="FR86" s="30">
        <f>FR84/FR85</f>
        <v>0.78202898550724653</v>
      </c>
      <c r="FS86" s="31"/>
      <c r="FT86" s="31"/>
      <c r="FV86" s="30">
        <f>FV84/FV85</f>
        <v>1.5217031250000002</v>
      </c>
      <c r="FX86" s="30">
        <f>FX84/FX85</f>
        <v>0.69613043478260861</v>
      </c>
      <c r="FZ86" s="30">
        <f>FZ84/FZ85</f>
        <v>1.3253142857142857</v>
      </c>
      <c r="GA86" s="41">
        <f>GA84/GA85</f>
        <v>0.84257266586544466</v>
      </c>
      <c r="GC86" s="29" t="s">
        <v>25</v>
      </c>
      <c r="GE86" s="30">
        <f>GE84/GE85</f>
        <v>1.212984340201257</v>
      </c>
      <c r="GG86" s="30">
        <f>GG84/GG85</f>
        <v>1.0701501035196688</v>
      </c>
      <c r="GH86" s="31"/>
      <c r="GI86" s="31"/>
      <c r="GK86" s="30">
        <f>GK84/GK85</f>
        <v>1.2808585858585857</v>
      </c>
      <c r="GM86" s="30">
        <f>GM84/GM85</f>
        <v>0.93132520325203261</v>
      </c>
      <c r="GO86" s="30">
        <f>GO84/GO85</f>
        <v>1.4700057142857144</v>
      </c>
      <c r="GP86" s="41">
        <f>GP84/GP85</f>
        <v>1.1178073457648621</v>
      </c>
      <c r="GR86" s="29" t="s">
        <v>25</v>
      </c>
      <c r="GT86" s="30">
        <f>GT84/GT85</f>
        <v>0.72303519407920647</v>
      </c>
      <c r="GU86" s="30"/>
      <c r="GV86" s="30">
        <f>GV84/GV85</f>
        <v>1.1876693455797933</v>
      </c>
      <c r="GW86" s="30"/>
      <c r="GX86" s="30"/>
      <c r="GY86" s="30"/>
      <c r="GZ86" s="30">
        <f t="shared" ref="GZ86" si="615">GZ84/GZ85</f>
        <v>1.4956804421916605</v>
      </c>
      <c r="HA86" s="30"/>
      <c r="HB86" s="30">
        <f t="shared" ref="HB86" si="616">HB84/HB85</f>
        <v>0.73716334361658287</v>
      </c>
      <c r="HC86" s="30"/>
      <c r="HD86" s="30">
        <f t="shared" ref="HD86" si="617">HD84/HD85</f>
        <v>0.76989017062595411</v>
      </c>
      <c r="HE86" s="30">
        <f t="shared" ref="HE86" si="618">HE84/HE85</f>
        <v>0.86978950930678078</v>
      </c>
      <c r="HH86" s="29" t="s">
        <v>25</v>
      </c>
      <c r="HJ86" s="30">
        <f>HJ84/HJ85</f>
        <v>0.72922319252031942</v>
      </c>
      <c r="HK86" s="30"/>
      <c r="HL86" s="30">
        <f>HL84/HL85</f>
        <v>1.2078386575892466</v>
      </c>
      <c r="HM86" s="30"/>
      <c r="HN86" s="30"/>
      <c r="HO86" s="30"/>
      <c r="HP86" s="30">
        <f t="shared" ref="HP86" si="619">HP84/HP85</f>
        <v>1.3065988036226752</v>
      </c>
      <c r="HQ86" s="30"/>
      <c r="HR86" s="30">
        <f t="shared" ref="HR86" si="620">HR84/HR85</f>
        <v>0.70565253988650245</v>
      </c>
      <c r="HS86" s="30"/>
      <c r="HT86" s="30">
        <f t="shared" ref="HT86" si="621">HT84/HT85</f>
        <v>0.99688140462428021</v>
      </c>
      <c r="HU86" s="30">
        <f t="shared" ref="HU86" si="622">HU84/HU85</f>
        <v>0.84442463101173681</v>
      </c>
      <c r="HW86" s="29" t="s">
        <v>25</v>
      </c>
      <c r="HY86" s="30">
        <f>HY84/HY85</f>
        <v>1.6545226630586176</v>
      </c>
      <c r="IA86" s="30">
        <f>IA84/IA85</f>
        <v>1.187038596491228</v>
      </c>
      <c r="IB86" s="31"/>
      <c r="IC86" s="31"/>
      <c r="IE86" s="30">
        <f>IE84/IE85</f>
        <v>0.94897574123989226</v>
      </c>
      <c r="IG86" s="30">
        <f>IG84/IG85</f>
        <v>1.3256809523809523</v>
      </c>
      <c r="II86" s="30">
        <f>II84/II85</f>
        <v>1.3126857142857142</v>
      </c>
      <c r="IJ86" s="41">
        <f>IJ84/IJ85</f>
        <v>1.3904734835785684</v>
      </c>
      <c r="IM86" s="29" t="s">
        <v>25</v>
      </c>
      <c r="IO86" s="30" t="e">
        <f>IO84/IO85</f>
        <v>#DIV/0!</v>
      </c>
      <c r="IQ86" s="30">
        <f>IQ84/IQ85</f>
        <v>0.96075913242009148</v>
      </c>
      <c r="IR86" s="31"/>
      <c r="IS86" s="31"/>
      <c r="IU86" s="30">
        <f>IU84/IU85</f>
        <v>0.99435759209344121</v>
      </c>
      <c r="IW86" s="30">
        <f>IW84/IW85</f>
        <v>0.66004011429827458</v>
      </c>
      <c r="IY86" s="30">
        <f>IY84/IY85</f>
        <v>1.294411104684789</v>
      </c>
      <c r="IZ86" s="41">
        <f>IZ84/IZ85</f>
        <v>0.80033067842182759</v>
      </c>
      <c r="JC86" s="29" t="s">
        <v>25</v>
      </c>
      <c r="JE86" s="30" t="e">
        <f>JE84/JE85</f>
        <v>#DIV/0!</v>
      </c>
      <c r="JG86" s="30">
        <f>JG84/JG85</f>
        <v>1.1107333333333331</v>
      </c>
      <c r="JH86" s="31"/>
      <c r="JI86" s="31"/>
      <c r="JK86" s="30">
        <f>JK84/JK85</f>
        <v>1.2844885057471267</v>
      </c>
      <c r="JM86" s="30">
        <f>JM84/JM85</f>
        <v>0.5607720530835284</v>
      </c>
      <c r="JO86" s="30">
        <f>JO84/JO85</f>
        <v>1.2461954887218045</v>
      </c>
      <c r="JP86" s="41">
        <f>JP84/JP85</f>
        <v>0.7821002104709287</v>
      </c>
      <c r="JS86" s="29" t="s">
        <v>25</v>
      </c>
      <c r="JU86" s="30" t="e">
        <f>JU84/JU85</f>
        <v>#DIV/0!</v>
      </c>
      <c r="JW86" s="30">
        <f>JW84/JW85</f>
        <v>0.83519900497512434</v>
      </c>
      <c r="JX86" s="31"/>
      <c r="JY86" s="31"/>
      <c r="KA86" s="30">
        <f>KA84/KA85</f>
        <v>1.0272916666666667</v>
      </c>
      <c r="KC86" s="30">
        <f>KC84/KC85</f>
        <v>0.54746675458841632</v>
      </c>
      <c r="KE86" s="30">
        <f>KE84/KE85</f>
        <v>0.80194489465153962</v>
      </c>
      <c r="KF86" s="41">
        <f>KF84/KF85</f>
        <v>0.64082021310432569</v>
      </c>
      <c r="KH86" s="29" t="s">
        <v>25</v>
      </c>
      <c r="KJ86" s="30" t="e">
        <f>KJ84/KJ85</f>
        <v>#DIV/0!</v>
      </c>
      <c r="KL86" s="30">
        <f>KL84/KL85</f>
        <v>1.3027361111111111</v>
      </c>
      <c r="KM86" s="31"/>
      <c r="KN86" s="31"/>
      <c r="KP86" s="30">
        <f>KP84/KP85</f>
        <v>1.0954872563718141</v>
      </c>
      <c r="KR86" s="30">
        <f>KR84/KR85</f>
        <v>0.59061376866616044</v>
      </c>
      <c r="KT86" s="30">
        <f>KT84/KT85</f>
        <v>0.8304393018745958</v>
      </c>
      <c r="KU86" s="41">
        <f>KU84/KU85</f>
        <v>0.75263889798725869</v>
      </c>
      <c r="KW86" s="29" t="s">
        <v>25</v>
      </c>
      <c r="KY86" s="30">
        <f>KY84/KY85</f>
        <v>1.6545226630586176</v>
      </c>
      <c r="KZ86" s="30"/>
      <c r="LA86" s="30">
        <f>LA84/LA85</f>
        <v>1.1196301942186091</v>
      </c>
      <c r="LB86" s="30"/>
      <c r="LC86" s="30"/>
      <c r="LD86" s="30"/>
      <c r="LE86" s="30">
        <f t="shared" ref="LE86" si="623">LE84/LE85</f>
        <v>1.0727869975639464</v>
      </c>
      <c r="LF86" s="30"/>
      <c r="LG86" s="30">
        <f t="shared" ref="LG86" si="624">LG84/LG85</f>
        <v>0.64737887955182072</v>
      </c>
      <c r="LH86" s="30"/>
      <c r="LI86" s="30">
        <f t="shared" ref="LI86:LJ86" si="625">LI84/LI85</f>
        <v>1.0655109865872987</v>
      </c>
      <c r="LJ86" s="30">
        <f t="shared" si="625"/>
        <v>0.87717149218047408</v>
      </c>
      <c r="LM86" s="29" t="s">
        <v>25</v>
      </c>
      <c r="LO86" s="30">
        <f>LO84/LO85</f>
        <v>0.86321104753197031</v>
      </c>
      <c r="LP86" s="30"/>
      <c r="LQ86" s="30">
        <f>LQ84/LQ85</f>
        <v>1.1842092540132199</v>
      </c>
      <c r="LR86" s="30"/>
      <c r="LS86" s="30"/>
      <c r="LT86" s="30"/>
      <c r="LU86" s="30">
        <f t="shared" ref="LU86" si="626">LU84/LU85</f>
        <v>1.236476614481409</v>
      </c>
      <c r="LV86" s="30"/>
      <c r="LW86" s="30">
        <f t="shared" ref="LW86" si="627">LW84/LW85</f>
        <v>0.68841421202248099</v>
      </c>
      <c r="LX86" s="30"/>
      <c r="LY86" s="30">
        <f t="shared" ref="LY86:LZ86" si="628">LY84/LY85</f>
        <v>1.0220689167353638</v>
      </c>
      <c r="LZ86" s="30">
        <f t="shared" si="628"/>
        <v>0.85350278746742803</v>
      </c>
      <c r="MB86" s="29" t="s">
        <v>25</v>
      </c>
      <c r="MD86" s="30">
        <f>MD84/MD85</f>
        <v>1.1397714285714284</v>
      </c>
      <c r="MF86" s="30">
        <f>MF84/MF85</f>
        <v>1.8633162100456624</v>
      </c>
      <c r="MG86" s="31"/>
      <c r="MH86" s="31"/>
      <c r="MJ86" s="30">
        <f>MJ84/MJ85</f>
        <v>1.2735295138888889</v>
      </c>
      <c r="ML86" s="30">
        <f>ML84/ML85</f>
        <v>1.2613666174782754</v>
      </c>
      <c r="MN86" s="30">
        <f>MN84/MN85</f>
        <v>1.4410766045548653</v>
      </c>
      <c r="MO86" s="41">
        <f>MO84/MO85</f>
        <v>1.3048166847209326</v>
      </c>
      <c r="MR86" s="29" t="s">
        <v>25</v>
      </c>
      <c r="MT86" s="30">
        <f>MT84/MT85</f>
        <v>0.77544888888888897</v>
      </c>
      <c r="MV86" s="30">
        <f>MV84/MV85</f>
        <v>1.0192014856081708</v>
      </c>
      <c r="MW86" s="31"/>
      <c r="MX86" s="31"/>
      <c r="MZ86" s="30">
        <f>MZ84/MZ85</f>
        <v>1.0442388888888889</v>
      </c>
      <c r="NB86" s="30">
        <f>NB84/NB85</f>
        <v>0.89287209251198163</v>
      </c>
      <c r="ND86" s="30">
        <f>ND84/ND85</f>
        <v>1.3235649721980658</v>
      </c>
      <c r="NE86" s="41">
        <f>NE84/NE85</f>
        <v>0.93278908280110184</v>
      </c>
      <c r="NH86" s="29" t="s">
        <v>25</v>
      </c>
      <c r="NJ86" s="30">
        <f>NJ84/NJ85</f>
        <v>0.87867499999999998</v>
      </c>
      <c r="NL86" s="30">
        <f>NL84/NL85</f>
        <v>0.99026360544217695</v>
      </c>
      <c r="NM86" s="31"/>
      <c r="NN86" s="31"/>
      <c r="NP86" s="30">
        <f>NP84/NP85</f>
        <v>1.043636507936508</v>
      </c>
      <c r="NR86" s="30">
        <f>NR84/NR85</f>
        <v>0.87034567443584632</v>
      </c>
      <c r="NT86" s="30">
        <f>NT84/NT85</f>
        <v>1.8725997981610225</v>
      </c>
      <c r="NU86" s="41">
        <f>NU84/NU85</f>
        <v>0.98400115241669484</v>
      </c>
      <c r="NX86" s="29" t="s">
        <v>25</v>
      </c>
      <c r="NZ86" s="30">
        <f>NZ84/NZ85</f>
        <v>0.96042307692307693</v>
      </c>
      <c r="OB86" s="30">
        <f>OB84/OB85</f>
        <v>1.4699688287571298</v>
      </c>
      <c r="OC86" s="31"/>
      <c r="OD86" s="31"/>
      <c r="OF86" s="30">
        <f>OF84/OF85</f>
        <v>1.451312925170068</v>
      </c>
      <c r="OH86" s="30">
        <f>OH84/OH85</f>
        <v>0.75076954902772008</v>
      </c>
      <c r="OJ86" s="30">
        <f>OJ84/OJ85</f>
        <v>1.266377925253231</v>
      </c>
      <c r="OK86" s="41">
        <f>OK84/OK85</f>
        <v>0.99009611166724754</v>
      </c>
      <c r="OM86" s="29" t="s">
        <v>25</v>
      </c>
      <c r="OO86" s="30">
        <f>OO84/OO85</f>
        <v>0.4976888888888889</v>
      </c>
      <c r="OQ86" s="30">
        <f>OQ84/OQ85</f>
        <v>0.72627551020408165</v>
      </c>
      <c r="OR86" s="31"/>
      <c r="OS86" s="31"/>
      <c r="OU86" s="30">
        <f>OU84/OU85</f>
        <v>0.97192380952380952</v>
      </c>
      <c r="OW86" s="30">
        <f>OW84/OW85</f>
        <v>0.68575785582255078</v>
      </c>
      <c r="OY86" s="30">
        <f>OY84/OY85</f>
        <v>0.82941690962099135</v>
      </c>
      <c r="OZ86" s="41">
        <f>OZ84/OZ85</f>
        <v>0.72334543987086364</v>
      </c>
      <c r="PB86" s="29" t="s">
        <v>25</v>
      </c>
      <c r="PD86" s="30">
        <f>PD84/PD85</f>
        <v>0.85510316996646119</v>
      </c>
      <c r="PE86" s="30"/>
      <c r="PF86" s="30">
        <f>PF84/PF85</f>
        <v>1.1764681212507302</v>
      </c>
      <c r="PG86" s="30"/>
      <c r="PH86" s="30"/>
      <c r="PI86" s="30"/>
      <c r="PJ86" s="30">
        <f t="shared" ref="PJ86" si="629">PJ84/PJ85</f>
        <v>1.1570340519090518</v>
      </c>
      <c r="PK86" s="30"/>
      <c r="PL86" s="30">
        <f t="shared" ref="PL86" si="630">PL84/PL85</f>
        <v>0.88343462867740041</v>
      </c>
      <c r="PM86" s="30"/>
      <c r="PN86" s="30">
        <f t="shared" ref="PN86:PO86" si="631">PN84/PN85</f>
        <v>1.3497877278001502</v>
      </c>
      <c r="PO86" s="30">
        <f t="shared" si="631"/>
        <v>0.98609222381369821</v>
      </c>
      <c r="PR86" s="29" t="s">
        <v>25</v>
      </c>
      <c r="PT86" s="30">
        <f>PT84/PT85</f>
        <v>0.86135971991859628</v>
      </c>
      <c r="PU86" s="30"/>
      <c r="PV86" s="30">
        <f>PV84/PV85</f>
        <v>1.2083065513975373</v>
      </c>
      <c r="PW86" s="30"/>
      <c r="PX86" s="30"/>
      <c r="PY86" s="30"/>
      <c r="PZ86" s="30">
        <f t="shared" ref="PZ86" si="632">PZ84/PZ85</f>
        <v>1.2164126225689365</v>
      </c>
      <c r="QA86" s="30"/>
      <c r="QB86" s="30">
        <f t="shared" ref="QB86" si="633">QB84/QB85</f>
        <v>0.7305058939011162</v>
      </c>
      <c r="QC86" s="30"/>
      <c r="QD86" s="30">
        <f t="shared" ref="QD86:QE86" si="634">QD84/QD85</f>
        <v>1.1050091188585316</v>
      </c>
      <c r="QE86" s="30">
        <f t="shared" si="634"/>
        <v>0.88564556500024305</v>
      </c>
    </row>
    <row r="87" spans="15:447" x14ac:dyDescent="0.25">
      <c r="O87" s="32"/>
      <c r="P87" s="35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F87" s="32"/>
      <c r="AG87" s="35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V87" s="32"/>
      <c r="AW87" s="35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L87" s="32"/>
      <c r="BM87" s="35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CB87" s="32"/>
      <c r="CC87" s="35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Q87" s="32"/>
      <c r="CR87" s="35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F87" s="32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U87" s="32"/>
      <c r="DV87" s="35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J87" s="32"/>
      <c r="EK87" s="35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Y87" s="32"/>
      <c r="EZ87" s="35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N87" s="32"/>
      <c r="FO87" s="35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C87" s="32"/>
      <c r="GD87" s="35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R87" s="32"/>
      <c r="GT87" s="33"/>
      <c r="GU87" s="33"/>
      <c r="GV87" s="33"/>
      <c r="GW87" s="33"/>
      <c r="GX87" s="33"/>
      <c r="GY87" s="33"/>
      <c r="GZ87" s="33"/>
      <c r="HA87" s="33"/>
      <c r="HB87" s="33"/>
      <c r="HC87" s="33"/>
      <c r="HD87" s="33"/>
      <c r="HH87" s="32"/>
      <c r="HJ87" s="33"/>
      <c r="HK87" s="33"/>
      <c r="HL87" s="33"/>
      <c r="HM87" s="33"/>
      <c r="HN87" s="33"/>
      <c r="HO87" s="33"/>
      <c r="HP87" s="33"/>
      <c r="HQ87" s="33"/>
      <c r="HR87" s="33"/>
      <c r="HS87" s="33"/>
      <c r="HT87" s="33"/>
      <c r="HW87" s="32"/>
      <c r="HX87" s="35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M87" s="32"/>
      <c r="IN87" s="35"/>
      <c r="IO87" s="39"/>
      <c r="IP87" s="39"/>
      <c r="IQ87" s="39"/>
      <c r="IR87" s="39"/>
      <c r="IS87" s="39"/>
      <c r="IT87" s="39"/>
      <c r="IU87" s="39"/>
      <c r="IV87" s="39"/>
      <c r="IW87" s="39"/>
      <c r="IX87" s="39"/>
      <c r="IY87" s="39"/>
      <c r="JC87" s="32"/>
      <c r="JD87" s="35"/>
      <c r="JE87" s="39"/>
      <c r="JF87" s="39"/>
      <c r="JG87" s="39"/>
      <c r="JH87" s="39"/>
      <c r="JI87" s="39"/>
      <c r="JJ87" s="39"/>
      <c r="JK87" s="39"/>
      <c r="JL87" s="39"/>
      <c r="JM87" s="39"/>
      <c r="JN87" s="39"/>
      <c r="JO87" s="39"/>
      <c r="JS87" s="32"/>
      <c r="JT87" s="35"/>
      <c r="JU87" s="39"/>
      <c r="JV87" s="39"/>
      <c r="JW87" s="39"/>
      <c r="JX87" s="39"/>
      <c r="JY87" s="39"/>
      <c r="JZ87" s="39"/>
      <c r="KA87" s="39"/>
      <c r="KB87" s="39"/>
      <c r="KC87" s="39"/>
      <c r="KD87" s="39"/>
      <c r="KE87" s="39"/>
      <c r="KH87" s="32"/>
      <c r="KI87" s="35"/>
      <c r="KJ87" s="39"/>
      <c r="KK87" s="39"/>
      <c r="KL87" s="39"/>
      <c r="KM87" s="39"/>
      <c r="KN87" s="39"/>
      <c r="KO87" s="39"/>
      <c r="KP87" s="39"/>
      <c r="KQ87" s="39"/>
      <c r="KR87" s="39"/>
      <c r="KS87" s="39"/>
      <c r="KT87" s="39"/>
      <c r="KW87" s="32"/>
      <c r="KY87" s="33"/>
      <c r="KZ87" s="33"/>
      <c r="LA87" s="33"/>
      <c r="LB87" s="33"/>
      <c r="LC87" s="33"/>
      <c r="LD87" s="33"/>
      <c r="LE87" s="33"/>
      <c r="LF87" s="33"/>
      <c r="LG87" s="33"/>
      <c r="LH87" s="33"/>
      <c r="LI87" s="33"/>
      <c r="LM87" s="32"/>
      <c r="LO87" s="33"/>
      <c r="LP87" s="33"/>
      <c r="LQ87" s="33"/>
      <c r="LR87" s="33"/>
      <c r="LS87" s="33"/>
      <c r="LT87" s="33"/>
      <c r="LU87" s="33"/>
      <c r="LV87" s="33"/>
      <c r="LW87" s="33"/>
      <c r="LX87" s="33"/>
      <c r="LY87" s="33"/>
      <c r="MB87" s="32"/>
      <c r="MC87" s="35"/>
      <c r="MD87" s="39"/>
      <c r="ME87" s="39"/>
      <c r="MF87" s="39"/>
      <c r="MG87" s="39"/>
      <c r="MH87" s="39"/>
      <c r="MI87" s="39"/>
      <c r="MJ87" s="39"/>
      <c r="MK87" s="39"/>
      <c r="ML87" s="39"/>
      <c r="MM87" s="39"/>
      <c r="MN87" s="39"/>
      <c r="MR87" s="32"/>
      <c r="MS87" s="35"/>
      <c r="MT87" s="39"/>
      <c r="MU87" s="39"/>
      <c r="MV87" s="39"/>
      <c r="MW87" s="39"/>
      <c r="MX87" s="39"/>
      <c r="MY87" s="39"/>
      <c r="MZ87" s="39"/>
      <c r="NA87" s="39"/>
      <c r="NB87" s="39"/>
      <c r="NC87" s="39"/>
      <c r="ND87" s="39"/>
      <c r="NH87" s="32"/>
      <c r="NI87" s="35"/>
      <c r="NJ87" s="39"/>
      <c r="NK87" s="39"/>
      <c r="NL87" s="39"/>
      <c r="NM87" s="39"/>
      <c r="NN87" s="39"/>
      <c r="NO87" s="39"/>
      <c r="NP87" s="39"/>
      <c r="NQ87" s="39"/>
      <c r="NR87" s="39"/>
      <c r="NS87" s="39"/>
      <c r="NT87" s="39"/>
      <c r="NX87" s="32"/>
      <c r="NY87" s="35"/>
      <c r="NZ87" s="39"/>
      <c r="OA87" s="39"/>
      <c r="OB87" s="39"/>
      <c r="OC87" s="39"/>
      <c r="OD87" s="39"/>
      <c r="OE87" s="39"/>
      <c r="OF87" s="39"/>
      <c r="OG87" s="39"/>
      <c r="OH87" s="39"/>
      <c r="OI87" s="39"/>
      <c r="OJ87" s="39"/>
      <c r="OM87" s="32"/>
      <c r="ON87" s="35"/>
      <c r="OO87" s="39"/>
      <c r="OP87" s="39"/>
      <c r="OQ87" s="39"/>
      <c r="OR87" s="39"/>
      <c r="OS87" s="39"/>
      <c r="OT87" s="39"/>
      <c r="OU87" s="39"/>
      <c r="OV87" s="39"/>
      <c r="OW87" s="39"/>
      <c r="OX87" s="39"/>
      <c r="OY87" s="39"/>
      <c r="PB87" s="32"/>
      <c r="PD87" s="33"/>
      <c r="PE87" s="33"/>
      <c r="PF87" s="33"/>
      <c r="PG87" s="33"/>
      <c r="PH87" s="33"/>
      <c r="PI87" s="33"/>
      <c r="PJ87" s="33"/>
      <c r="PK87" s="33"/>
      <c r="PL87" s="33"/>
      <c r="PM87" s="33"/>
      <c r="PN87" s="33"/>
      <c r="PR87" s="32"/>
      <c r="PT87" s="33"/>
      <c r="PU87" s="33"/>
      <c r="PV87" s="33"/>
      <c r="PW87" s="33"/>
      <c r="PX87" s="33"/>
      <c r="PY87" s="33"/>
      <c r="PZ87" s="33"/>
      <c r="QA87" s="33"/>
      <c r="QB87" s="33"/>
      <c r="QC87" s="33"/>
      <c r="QD87" s="33"/>
    </row>
    <row r="88" spans="15:447" x14ac:dyDescent="0.25">
      <c r="O88" s="25" t="s">
        <v>26</v>
      </c>
      <c r="P88" s="42" t="e">
        <f>AB85/$O$16</f>
        <v>#VALUE!</v>
      </c>
      <c r="Q88" s="35"/>
      <c r="R88" s="35"/>
      <c r="S88" s="35"/>
      <c r="T88" s="35"/>
      <c r="U88" s="35"/>
      <c r="V88" s="26"/>
      <c r="W88" s="35"/>
      <c r="X88" s="36"/>
      <c r="Y88" s="35"/>
      <c r="Z88" s="35"/>
      <c r="AA88" s="35"/>
      <c r="AF88" s="25" t="s">
        <v>26</v>
      </c>
      <c r="AG88" s="42">
        <f>AS85/$B$16</f>
        <v>124.88140703517588</v>
      </c>
      <c r="AH88" s="35"/>
      <c r="AI88" s="35"/>
      <c r="AJ88" s="35"/>
      <c r="AK88" s="35"/>
      <c r="AL88" s="35"/>
      <c r="AM88" s="26"/>
      <c r="AN88" s="35"/>
      <c r="AO88" s="36"/>
      <c r="AP88" s="35"/>
      <c r="AQ88" s="35"/>
      <c r="AR88" s="35"/>
      <c r="AV88" s="25" t="s">
        <v>26</v>
      </c>
      <c r="AW88" s="42">
        <f>BI85/$B$16</f>
        <v>125.93668341708543</v>
      </c>
      <c r="AX88" s="35"/>
      <c r="AY88" s="35"/>
      <c r="AZ88" s="35"/>
      <c r="BA88" s="35"/>
      <c r="BB88" s="35"/>
      <c r="BC88" s="26"/>
      <c r="BD88" s="35"/>
      <c r="BE88" s="36"/>
      <c r="BF88" s="35"/>
      <c r="BG88" s="35"/>
      <c r="BH88" s="35"/>
      <c r="BL88" s="25" t="s">
        <v>26</v>
      </c>
      <c r="BM88" s="42">
        <f>BY85/$B$16</f>
        <v>125.93668341708543</v>
      </c>
      <c r="BN88" s="35"/>
      <c r="BO88" s="35"/>
      <c r="BP88" s="35"/>
      <c r="BQ88" s="35"/>
      <c r="BR88" s="35"/>
      <c r="BS88" s="26"/>
      <c r="BT88" s="35"/>
      <c r="BU88" s="36"/>
      <c r="BV88" s="35"/>
      <c r="BW88" s="35"/>
      <c r="BX88" s="35"/>
      <c r="CB88" s="25" t="s">
        <v>26</v>
      </c>
      <c r="CC88" s="42">
        <f>CO85/$B$16</f>
        <v>0</v>
      </c>
      <c r="CD88" s="35"/>
      <c r="CE88" s="35"/>
      <c r="CF88" s="35"/>
      <c r="CG88" s="35"/>
      <c r="CH88" s="35"/>
      <c r="CI88" s="26"/>
      <c r="CJ88" s="35"/>
      <c r="CK88" s="36"/>
      <c r="CL88" s="35"/>
      <c r="CM88" s="35"/>
      <c r="CN88" s="35"/>
      <c r="CQ88" s="25" t="s">
        <v>26</v>
      </c>
      <c r="CR88" s="42">
        <f>DD85/$B$16</f>
        <v>124.90251256281408</v>
      </c>
      <c r="CS88" s="35"/>
      <c r="CT88" s="35"/>
      <c r="CU88" s="35"/>
      <c r="CV88" s="35"/>
      <c r="CW88" s="35"/>
      <c r="CX88" s="26"/>
      <c r="CY88" s="35"/>
      <c r="CZ88" s="36"/>
      <c r="DA88" s="35"/>
      <c r="DB88" s="35"/>
      <c r="DC88" s="35"/>
      <c r="DF88" s="25" t="s">
        <v>26</v>
      </c>
      <c r="DG88" s="34">
        <f>DS85/$B$16</f>
        <v>501.65728643216084</v>
      </c>
      <c r="DM88" s="26"/>
      <c r="DN88" s="35"/>
      <c r="DO88" s="36"/>
      <c r="DU88" s="25" t="s">
        <v>26</v>
      </c>
      <c r="DV88" s="42">
        <f>EH85/$B$16</f>
        <v>116.79798994974875</v>
      </c>
      <c r="DW88" s="35"/>
      <c r="DX88" s="35"/>
      <c r="DY88" s="35"/>
      <c r="DZ88" s="35"/>
      <c r="EA88" s="35"/>
      <c r="EB88" s="26"/>
      <c r="EC88" s="35"/>
      <c r="ED88" s="36"/>
      <c r="EE88" s="35"/>
      <c r="EF88" s="35"/>
      <c r="EG88" s="35"/>
      <c r="EJ88" s="25" t="s">
        <v>26</v>
      </c>
      <c r="EK88" s="42">
        <f>EW85/$B$16</f>
        <v>121.73668341708543</v>
      </c>
      <c r="EL88" s="35"/>
      <c r="EM88" s="35"/>
      <c r="EN88" s="35"/>
      <c r="EO88" s="35"/>
      <c r="EP88" s="35"/>
      <c r="EQ88" s="26"/>
      <c r="ER88" s="35"/>
      <c r="ES88" s="36"/>
      <c r="ET88" s="35"/>
      <c r="EU88" s="35"/>
      <c r="EV88" s="35"/>
      <c r="EY88" s="25" t="s">
        <v>26</v>
      </c>
      <c r="EZ88" s="42">
        <f>FL85/$B$16</f>
        <v>115.7427135678392</v>
      </c>
      <c r="FA88" s="35"/>
      <c r="FB88" s="35"/>
      <c r="FC88" s="35"/>
      <c r="FD88" s="35"/>
      <c r="FE88" s="35"/>
      <c r="FF88" s="26"/>
      <c r="FG88" s="35"/>
      <c r="FH88" s="36"/>
      <c r="FI88" s="35"/>
      <c r="FJ88" s="35"/>
      <c r="FK88" s="35"/>
      <c r="FN88" s="25" t="s">
        <v>26</v>
      </c>
      <c r="FO88" s="42">
        <f>GA85/$B$16</f>
        <v>120.99798994974874</v>
      </c>
      <c r="FP88" s="35"/>
      <c r="FQ88" s="35"/>
      <c r="FR88" s="35"/>
      <c r="FS88" s="35"/>
      <c r="FT88" s="35"/>
      <c r="FU88" s="26"/>
      <c r="FV88" s="35"/>
      <c r="FW88" s="36"/>
      <c r="FX88" s="35"/>
      <c r="FY88" s="35"/>
      <c r="FZ88" s="35"/>
      <c r="GC88" s="25" t="s">
        <v>26</v>
      </c>
      <c r="GD88" s="42">
        <f>GP85/$B$16</f>
        <v>106.56180904522613</v>
      </c>
      <c r="GE88" s="35"/>
      <c r="GF88" s="35"/>
      <c r="GG88" s="35"/>
      <c r="GH88" s="35"/>
      <c r="GI88" s="35"/>
      <c r="GJ88" s="26"/>
      <c r="GK88" s="35"/>
      <c r="GL88" s="36"/>
      <c r="GM88" s="35"/>
      <c r="GN88" s="35"/>
      <c r="GO88" s="35"/>
      <c r="GR88" s="25" t="s">
        <v>26</v>
      </c>
      <c r="GS88" s="34">
        <f>HE85/$B$16</f>
        <v>581.83718592964829</v>
      </c>
      <c r="GY88" s="26"/>
      <c r="GZ88" s="35"/>
      <c r="HA88" s="36"/>
      <c r="HH88" s="25" t="s">
        <v>26</v>
      </c>
      <c r="HI88" s="34">
        <f>HU85/$B$16</f>
        <v>1206.4341708542713</v>
      </c>
      <c r="HO88" s="26"/>
      <c r="HP88" s="35"/>
      <c r="HQ88" s="36"/>
      <c r="HW88" s="25" t="s">
        <v>26</v>
      </c>
      <c r="HX88" s="42">
        <f>IJ85/$B$16</f>
        <v>93.391959798994975</v>
      </c>
      <c r="HY88" s="35"/>
      <c r="HZ88" s="35"/>
      <c r="IA88" s="35"/>
      <c r="IB88" s="35"/>
      <c r="IC88" s="35"/>
      <c r="ID88" s="26"/>
      <c r="IE88" s="35"/>
      <c r="IF88" s="36"/>
      <c r="IG88" s="35"/>
      <c r="IH88" s="35"/>
      <c r="II88" s="35"/>
      <c r="IM88" s="25" t="s">
        <v>26</v>
      </c>
      <c r="IN88" s="42">
        <f>IZ85/$B$16</f>
        <v>95.86130653266332</v>
      </c>
      <c r="IO88" s="35"/>
      <c r="IP88" s="35"/>
      <c r="IQ88" s="35"/>
      <c r="IR88" s="35"/>
      <c r="IS88" s="35"/>
      <c r="IT88" s="26"/>
      <c r="IU88" s="35"/>
      <c r="IV88" s="36"/>
      <c r="IW88" s="35"/>
      <c r="IX88" s="35"/>
      <c r="IY88" s="35"/>
      <c r="JC88" s="25" t="s">
        <v>26</v>
      </c>
      <c r="JD88" s="42">
        <f>JP85/$B$16</f>
        <v>95.502512562814076</v>
      </c>
      <c r="JE88" s="35"/>
      <c r="JF88" s="35"/>
      <c r="JG88" s="35"/>
      <c r="JH88" s="35"/>
      <c r="JI88" s="35"/>
      <c r="JJ88" s="26"/>
      <c r="JK88" s="35"/>
      <c r="JL88" s="36"/>
      <c r="JM88" s="35"/>
      <c r="JN88" s="35"/>
      <c r="JO88" s="35"/>
      <c r="JS88" s="25" t="s">
        <v>26</v>
      </c>
      <c r="JT88" s="42">
        <f>KF85/$B$16</f>
        <v>88.474371859296483</v>
      </c>
      <c r="JU88" s="35"/>
      <c r="JV88" s="35"/>
      <c r="JW88" s="35"/>
      <c r="JX88" s="35"/>
      <c r="JY88" s="35"/>
      <c r="JZ88" s="26"/>
      <c r="KA88" s="35"/>
      <c r="KB88" s="36"/>
      <c r="KC88" s="35"/>
      <c r="KD88" s="35"/>
      <c r="KE88" s="35"/>
      <c r="KH88" s="25" t="s">
        <v>26</v>
      </c>
      <c r="KI88" s="42">
        <f>KU85/$B$16</f>
        <v>84.970854271356785</v>
      </c>
      <c r="KJ88" s="35"/>
      <c r="KK88" s="35"/>
      <c r="KL88" s="35"/>
      <c r="KM88" s="35"/>
      <c r="KN88" s="35"/>
      <c r="KO88" s="26"/>
      <c r="KP88" s="35"/>
      <c r="KQ88" s="36"/>
      <c r="KR88" s="35"/>
      <c r="KS88" s="35"/>
      <c r="KT88" s="35"/>
      <c r="KW88" s="25" t="s">
        <v>26</v>
      </c>
      <c r="KX88" s="34">
        <f>LJ85/$B$16</f>
        <v>458.20100502512571</v>
      </c>
      <c r="LD88" s="26"/>
      <c r="LE88" s="35"/>
      <c r="LF88" s="36"/>
      <c r="LM88" s="25" t="s">
        <v>26</v>
      </c>
      <c r="LN88" s="34">
        <f>LZ85/$B$16</f>
        <v>1664.6351758793971</v>
      </c>
      <c r="LT88" s="26"/>
      <c r="LU88" s="35"/>
      <c r="LV88" s="36"/>
      <c r="MB88" s="25" t="s">
        <v>26</v>
      </c>
      <c r="MC88" s="42">
        <f>MO85/$B$16</f>
        <v>90.92261306532663</v>
      </c>
      <c r="MD88" s="35"/>
      <c r="ME88" s="35"/>
      <c r="MF88" s="35"/>
      <c r="MG88" s="35"/>
      <c r="MH88" s="35"/>
      <c r="MI88" s="26"/>
      <c r="MJ88" s="35"/>
      <c r="MK88" s="36"/>
      <c r="ML88" s="35"/>
      <c r="MM88" s="35"/>
      <c r="MN88" s="35"/>
      <c r="MR88" s="25" t="s">
        <v>26</v>
      </c>
      <c r="MS88" s="42">
        <f>NE85/$B$16</f>
        <v>105.35879396984926</v>
      </c>
      <c r="MT88" s="35"/>
      <c r="MU88" s="35"/>
      <c r="MV88" s="35"/>
      <c r="MW88" s="35"/>
      <c r="MX88" s="35"/>
      <c r="MY88" s="26"/>
      <c r="MZ88" s="35"/>
      <c r="NA88" s="36"/>
      <c r="NB88" s="35"/>
      <c r="NC88" s="35"/>
      <c r="ND88" s="35"/>
      <c r="NH88" s="25" t="s">
        <v>26</v>
      </c>
      <c r="NI88" s="42">
        <f>NU85/$B$16</f>
        <v>104.83115577889448</v>
      </c>
      <c r="NJ88" s="35"/>
      <c r="NK88" s="35"/>
      <c r="NL88" s="35"/>
      <c r="NM88" s="35"/>
      <c r="NN88" s="35"/>
      <c r="NO88" s="26"/>
      <c r="NP88" s="35"/>
      <c r="NQ88" s="36"/>
      <c r="NR88" s="35"/>
      <c r="NS88" s="35"/>
      <c r="NT88" s="35"/>
      <c r="NX88" s="25" t="s">
        <v>26</v>
      </c>
      <c r="NY88" s="42">
        <f>OK85/$B$16</f>
        <v>103.10050251256284</v>
      </c>
      <c r="NZ88" s="35"/>
      <c r="OA88" s="35"/>
      <c r="OB88" s="35"/>
      <c r="OC88" s="35"/>
      <c r="OD88" s="35"/>
      <c r="OE88" s="26"/>
      <c r="OF88" s="35"/>
      <c r="OG88" s="36"/>
      <c r="OH88" s="35"/>
      <c r="OI88" s="35"/>
      <c r="OJ88" s="35"/>
      <c r="OM88" s="25" t="s">
        <v>26</v>
      </c>
      <c r="ON88" s="42">
        <f>OZ85/$B$16</f>
        <v>89.656281407035195</v>
      </c>
      <c r="OO88" s="35"/>
      <c r="OP88" s="35"/>
      <c r="OQ88" s="35"/>
      <c r="OR88" s="35"/>
      <c r="OS88" s="35"/>
      <c r="OT88" s="26"/>
      <c r="OU88" s="35"/>
      <c r="OV88" s="36"/>
      <c r="OW88" s="35"/>
      <c r="OX88" s="35"/>
      <c r="OY88" s="35"/>
      <c r="PB88" s="25" t="s">
        <v>26</v>
      </c>
      <c r="PC88" s="34">
        <f>PO85/$B$16</f>
        <v>493.86934673366835</v>
      </c>
      <c r="PI88" s="26"/>
      <c r="PJ88" s="35"/>
      <c r="PK88" s="36"/>
      <c r="PR88" s="25" t="s">
        <v>26</v>
      </c>
      <c r="PS88" s="34">
        <f>QE85/$B$16</f>
        <v>2158.5045226130651</v>
      </c>
      <c r="PY88" s="26"/>
      <c r="PZ88" s="35"/>
      <c r="QA88" s="36"/>
    </row>
    <row r="89" spans="15:447" x14ac:dyDescent="0.25">
      <c r="O89" s="25"/>
      <c r="P89" s="37">
        <f>AB86-1</f>
        <v>-5.7236868996525248E-3</v>
      </c>
      <c r="Q89" s="35"/>
      <c r="R89" s="35"/>
      <c r="S89" s="35"/>
      <c r="T89" s="35"/>
      <c r="U89" s="35"/>
      <c r="V89" s="35"/>
      <c r="W89" s="35"/>
      <c r="X89" s="36"/>
      <c r="Y89" s="35"/>
      <c r="Z89" s="35"/>
      <c r="AA89" s="35"/>
      <c r="AF89" s="25"/>
      <c r="AG89" s="37">
        <f>AS86-1</f>
        <v>-0.22983499252892536</v>
      </c>
      <c r="AH89" s="35"/>
      <c r="AI89" s="35"/>
      <c r="AJ89" s="35"/>
      <c r="AK89" s="35"/>
      <c r="AL89" s="35"/>
      <c r="AM89" s="35"/>
      <c r="AN89" s="35"/>
      <c r="AO89" s="36"/>
      <c r="AP89" s="35"/>
      <c r="AQ89" s="35"/>
      <c r="AR89" s="35"/>
      <c r="AV89" s="25"/>
      <c r="AW89" s="37">
        <f>BI86-1</f>
        <v>-0.13660085598999616</v>
      </c>
      <c r="AX89" s="35"/>
      <c r="AY89" s="35"/>
      <c r="AZ89" s="35"/>
      <c r="BA89" s="35"/>
      <c r="BB89" s="35"/>
      <c r="BC89" s="35"/>
      <c r="BD89" s="35"/>
      <c r="BE89" s="36"/>
      <c r="BF89" s="35"/>
      <c r="BG89" s="35"/>
      <c r="BH89" s="35"/>
      <c r="BL89" s="25"/>
      <c r="BM89" s="37">
        <f>BY86-1</f>
        <v>-0.21152681015426111</v>
      </c>
      <c r="BN89" s="35"/>
      <c r="BO89" s="35"/>
      <c r="BP89" s="35"/>
      <c r="BQ89" s="35"/>
      <c r="BR89" s="35"/>
      <c r="BS89" s="35"/>
      <c r="BT89" s="35"/>
      <c r="BU89" s="36"/>
      <c r="BV89" s="35"/>
      <c r="BW89" s="35"/>
      <c r="BX89" s="35"/>
      <c r="CB89" s="25"/>
      <c r="CC89" s="37" t="e">
        <f>CO86-1</f>
        <v>#DIV/0!</v>
      </c>
      <c r="CD89" s="35"/>
      <c r="CE89" s="35"/>
      <c r="CF89" s="35"/>
      <c r="CG89" s="35"/>
      <c r="CH89" s="35"/>
      <c r="CI89" s="35"/>
      <c r="CJ89" s="35"/>
      <c r="CK89" s="36"/>
      <c r="CL89" s="35"/>
      <c r="CM89" s="35"/>
      <c r="CN89" s="35"/>
      <c r="CQ89" s="25"/>
      <c r="CR89" s="37">
        <f>DD86-1</f>
        <v>-0.30969998712563773</v>
      </c>
      <c r="CS89" s="35"/>
      <c r="CT89" s="35"/>
      <c r="CU89" s="35"/>
      <c r="CV89" s="35"/>
      <c r="CW89" s="35"/>
      <c r="CX89" s="35"/>
      <c r="CY89" s="35"/>
      <c r="CZ89" s="36"/>
      <c r="DA89" s="35"/>
      <c r="DB89" s="35"/>
      <c r="DC89" s="35"/>
      <c r="DF89" s="25"/>
      <c r="DG89" s="37">
        <f>DS86-1</f>
        <v>-0.22171803435087534</v>
      </c>
      <c r="DM89" s="35"/>
      <c r="DN89" s="35"/>
      <c r="DO89" s="36"/>
      <c r="DU89" s="25"/>
      <c r="DV89" s="37">
        <f>EH86-1</f>
        <v>1.4479409780276953E-2</v>
      </c>
      <c r="DW89" s="35"/>
      <c r="DX89" s="35"/>
      <c r="DY89" s="35"/>
      <c r="DZ89" s="35"/>
      <c r="EA89" s="35"/>
      <c r="EB89" s="35"/>
      <c r="EC89" s="35"/>
      <c r="ED89" s="36"/>
      <c r="EE89" s="35"/>
      <c r="EF89" s="35"/>
      <c r="EG89" s="35"/>
      <c r="EJ89" s="25"/>
      <c r="EK89" s="37">
        <f>EW86-1</f>
        <v>-0.13447086648326223</v>
      </c>
      <c r="EL89" s="35"/>
      <c r="EM89" s="35"/>
      <c r="EN89" s="35"/>
      <c r="EO89" s="35"/>
      <c r="EP89" s="35"/>
      <c r="EQ89" s="35"/>
      <c r="ER89" s="35"/>
      <c r="ES89" s="36"/>
      <c r="ET89" s="35"/>
      <c r="EU89" s="35"/>
      <c r="EV89" s="35"/>
      <c r="EY89" s="25"/>
      <c r="EZ89" s="37">
        <f>FL86-1</f>
        <v>-0.1823102783633419</v>
      </c>
      <c r="FA89" s="35"/>
      <c r="FB89" s="35"/>
      <c r="FC89" s="35"/>
      <c r="FD89" s="35"/>
      <c r="FE89" s="35"/>
      <c r="FF89" s="35"/>
      <c r="FG89" s="35"/>
      <c r="FH89" s="36"/>
      <c r="FI89" s="35"/>
      <c r="FJ89" s="35"/>
      <c r="FK89" s="35"/>
      <c r="FN89" s="25"/>
      <c r="FO89" s="37">
        <f>GA86-1</f>
        <v>-0.15742733413455534</v>
      </c>
      <c r="FP89" s="35"/>
      <c r="FQ89" s="35"/>
      <c r="FR89" s="35"/>
      <c r="FS89" s="35"/>
      <c r="FT89" s="35"/>
      <c r="FU89" s="35"/>
      <c r="FV89" s="35"/>
      <c r="FW89" s="36"/>
      <c r="FX89" s="35"/>
      <c r="FY89" s="35"/>
      <c r="FZ89" s="35"/>
      <c r="GC89" s="25"/>
      <c r="GD89" s="37">
        <f>GP86-1</f>
        <v>0.11780734576486207</v>
      </c>
      <c r="GE89" s="35"/>
      <c r="GF89" s="35"/>
      <c r="GG89" s="35"/>
      <c r="GH89" s="35"/>
      <c r="GI89" s="35"/>
      <c r="GJ89" s="35"/>
      <c r="GK89" s="35"/>
      <c r="GL89" s="36"/>
      <c r="GM89" s="35"/>
      <c r="GN89" s="35"/>
      <c r="GO89" s="35"/>
      <c r="GR89" s="25"/>
      <c r="GS89" s="37">
        <f>HE86-1</f>
        <v>-0.13021049069321922</v>
      </c>
      <c r="GY89" s="35"/>
      <c r="GZ89" s="35"/>
      <c r="HA89" s="36"/>
      <c r="HH89" s="25"/>
      <c r="HI89" s="37">
        <f>HU86-1</f>
        <v>-0.15557536898826319</v>
      </c>
      <c r="HO89" s="35"/>
      <c r="HP89" s="35"/>
      <c r="HQ89" s="36"/>
      <c r="HW89" s="25"/>
      <c r="HX89" s="37">
        <f>IJ86-1</f>
        <v>0.39047348357856837</v>
      </c>
      <c r="HY89" s="35"/>
      <c r="HZ89" s="35"/>
      <c r="IA89" s="35"/>
      <c r="IB89" s="35"/>
      <c r="IC89" s="35"/>
      <c r="ID89" s="35"/>
      <c r="IE89" s="35"/>
      <c r="IF89" s="36"/>
      <c r="IG89" s="35"/>
      <c r="IH89" s="35"/>
      <c r="II89" s="35"/>
      <c r="IM89" s="25"/>
      <c r="IN89" s="37">
        <f>IZ86-1</f>
        <v>-0.19966932157817241</v>
      </c>
      <c r="IO89" s="35"/>
      <c r="IP89" s="35"/>
      <c r="IQ89" s="35"/>
      <c r="IR89" s="35"/>
      <c r="IS89" s="35"/>
      <c r="IT89" s="35"/>
      <c r="IU89" s="35"/>
      <c r="IV89" s="36"/>
      <c r="IW89" s="35"/>
      <c r="IX89" s="35"/>
      <c r="IY89" s="35"/>
      <c r="JC89" s="25"/>
      <c r="JD89" s="37">
        <f>JP86-1</f>
        <v>-0.2178997895290713</v>
      </c>
      <c r="JE89" s="35"/>
      <c r="JF89" s="35"/>
      <c r="JG89" s="35"/>
      <c r="JH89" s="35"/>
      <c r="JI89" s="35"/>
      <c r="JJ89" s="35"/>
      <c r="JK89" s="35"/>
      <c r="JL89" s="36"/>
      <c r="JM89" s="35"/>
      <c r="JN89" s="35"/>
      <c r="JO89" s="35"/>
      <c r="JS89" s="25"/>
      <c r="JT89" s="37">
        <f>KF86-1</f>
        <v>-0.35917978689567431</v>
      </c>
      <c r="JU89" s="35"/>
      <c r="JV89" s="35"/>
      <c r="JW89" s="35"/>
      <c r="JX89" s="35"/>
      <c r="JY89" s="35"/>
      <c r="JZ89" s="35"/>
      <c r="KA89" s="35"/>
      <c r="KB89" s="36"/>
      <c r="KC89" s="35"/>
      <c r="KD89" s="35"/>
      <c r="KE89" s="35"/>
      <c r="KH89" s="25"/>
      <c r="KI89" s="37">
        <f>KU86-1</f>
        <v>-0.24736110201274131</v>
      </c>
      <c r="KJ89" s="35"/>
      <c r="KK89" s="35"/>
      <c r="KL89" s="35"/>
      <c r="KM89" s="35"/>
      <c r="KN89" s="35"/>
      <c r="KO89" s="35"/>
      <c r="KP89" s="35"/>
      <c r="KQ89" s="36"/>
      <c r="KR89" s="35"/>
      <c r="KS89" s="35"/>
      <c r="KT89" s="35"/>
      <c r="KW89" s="25"/>
      <c r="KX89" s="37">
        <f>LJ86-1</f>
        <v>-0.12282850781952592</v>
      </c>
      <c r="LD89" s="35"/>
      <c r="LE89" s="35"/>
      <c r="LF89" s="36"/>
      <c r="LM89" s="25"/>
      <c r="LN89" s="37">
        <f>LZ86-1</f>
        <v>-0.14649721253257197</v>
      </c>
      <c r="LT89" s="35"/>
      <c r="LU89" s="35"/>
      <c r="LV89" s="36"/>
      <c r="MB89" s="25"/>
      <c r="MC89" s="37">
        <f>MO86-1</f>
        <v>0.3048166847209326</v>
      </c>
      <c r="MD89" s="35"/>
      <c r="ME89" s="35"/>
      <c r="MF89" s="35"/>
      <c r="MG89" s="35"/>
      <c r="MH89" s="35"/>
      <c r="MI89" s="35"/>
      <c r="MJ89" s="35"/>
      <c r="MK89" s="36"/>
      <c r="ML89" s="35"/>
      <c r="MM89" s="35"/>
      <c r="MN89" s="35"/>
      <c r="MR89" s="25"/>
      <c r="MS89" s="37">
        <f>NE86-1</f>
        <v>-6.7210917198898157E-2</v>
      </c>
      <c r="MT89" s="35"/>
      <c r="MU89" s="35"/>
      <c r="MV89" s="35"/>
      <c r="MW89" s="35"/>
      <c r="MX89" s="35"/>
      <c r="MY89" s="35"/>
      <c r="MZ89" s="35"/>
      <c r="NA89" s="36"/>
      <c r="NB89" s="35"/>
      <c r="NC89" s="35"/>
      <c r="ND89" s="35"/>
      <c r="NH89" s="25"/>
      <c r="NI89" s="37">
        <f>NU86-1</f>
        <v>-1.5998847583305165E-2</v>
      </c>
      <c r="NJ89" s="35"/>
      <c r="NK89" s="35"/>
      <c r="NL89" s="35"/>
      <c r="NM89" s="35"/>
      <c r="NN89" s="35"/>
      <c r="NO89" s="35"/>
      <c r="NP89" s="35"/>
      <c r="NQ89" s="36"/>
      <c r="NR89" s="35"/>
      <c r="NS89" s="35"/>
      <c r="NT89" s="35"/>
      <c r="NX89" s="25"/>
      <c r="NY89" s="37">
        <f>OK86-1</f>
        <v>-9.9038883327524641E-3</v>
      </c>
      <c r="NZ89" s="35"/>
      <c r="OA89" s="35"/>
      <c r="OB89" s="35"/>
      <c r="OC89" s="35"/>
      <c r="OD89" s="35"/>
      <c r="OE89" s="35"/>
      <c r="OF89" s="35"/>
      <c r="OG89" s="36"/>
      <c r="OH89" s="35"/>
      <c r="OI89" s="35"/>
      <c r="OJ89" s="35"/>
      <c r="OM89" s="25"/>
      <c r="ON89" s="37">
        <f>OZ86-1</f>
        <v>-0.27665456012913636</v>
      </c>
      <c r="OO89" s="35"/>
      <c r="OP89" s="35"/>
      <c r="OQ89" s="35"/>
      <c r="OR89" s="35"/>
      <c r="OS89" s="35"/>
      <c r="OT89" s="35"/>
      <c r="OU89" s="35"/>
      <c r="OV89" s="36"/>
      <c r="OW89" s="35"/>
      <c r="OX89" s="35"/>
      <c r="OY89" s="35"/>
      <c r="PB89" s="25"/>
      <c r="PC89" s="37">
        <f>PO86-1</f>
        <v>-1.390777618630179E-2</v>
      </c>
      <c r="PI89" s="35"/>
      <c r="PJ89" s="35"/>
      <c r="PK89" s="36"/>
      <c r="PR89" s="25"/>
      <c r="PS89" s="37">
        <f>QE86-1</f>
        <v>-0.11435443499975695</v>
      </c>
      <c r="PY89" s="35"/>
      <c r="PZ89" s="35"/>
      <c r="QA89" s="36"/>
    </row>
    <row r="90" spans="15:447" x14ac:dyDescent="0.25">
      <c r="O90" s="1">
        <v>41579</v>
      </c>
      <c r="P90" s="2"/>
      <c r="Q90" s="2"/>
      <c r="R90" s="2"/>
      <c r="S90" s="2"/>
      <c r="T90" s="2"/>
      <c r="AF90" s="1">
        <v>41582</v>
      </c>
      <c r="AG90" s="2"/>
      <c r="AH90" s="2"/>
      <c r="AI90" s="2"/>
      <c r="AJ90" s="2"/>
      <c r="AK90" s="2"/>
      <c r="AV90" s="1">
        <v>41583</v>
      </c>
      <c r="AW90" s="2"/>
      <c r="AX90" s="2"/>
      <c r="AY90" s="2"/>
      <c r="AZ90" s="2"/>
      <c r="BA90" s="2"/>
      <c r="BL90" s="1">
        <v>41584</v>
      </c>
      <c r="BM90" s="2"/>
      <c r="BN90" s="2"/>
      <c r="BO90" s="2"/>
      <c r="BP90" s="2"/>
      <c r="BQ90" s="2"/>
      <c r="CB90" s="1">
        <v>41585</v>
      </c>
      <c r="CC90" s="2"/>
      <c r="CD90" s="2"/>
      <c r="CE90" s="2"/>
      <c r="CF90" s="2"/>
      <c r="CG90" s="2"/>
      <c r="CQ90" s="1">
        <v>41586</v>
      </c>
      <c r="CR90" s="2"/>
      <c r="CS90" s="2"/>
      <c r="CT90" s="2"/>
      <c r="CU90" s="2"/>
      <c r="CV90" s="2"/>
      <c r="DF90" s="1" t="s">
        <v>30</v>
      </c>
      <c r="DG90" s="2"/>
      <c r="DH90" s="2"/>
      <c r="DI90" s="2"/>
      <c r="DJ90" s="2"/>
      <c r="DK90" s="2"/>
      <c r="DU90" s="1">
        <v>41589</v>
      </c>
      <c r="DV90" s="2"/>
      <c r="DW90" s="2"/>
      <c r="DX90" s="2"/>
      <c r="DY90" s="2"/>
      <c r="DZ90" s="2"/>
      <c r="EJ90" s="1">
        <v>41590</v>
      </c>
      <c r="EK90" s="2"/>
      <c r="EL90" s="2"/>
      <c r="EM90" s="2"/>
      <c r="EN90" s="2"/>
      <c r="EO90" s="2"/>
      <c r="EY90" s="1">
        <v>41591</v>
      </c>
      <c r="EZ90" s="2"/>
      <c r="FA90" s="2"/>
      <c r="FB90" s="2"/>
      <c r="FC90" s="2"/>
      <c r="FD90" s="2"/>
      <c r="FN90" s="1">
        <v>41592</v>
      </c>
      <c r="FO90" s="2"/>
      <c r="FP90" s="2"/>
      <c r="FQ90" s="2"/>
      <c r="FR90" s="2"/>
      <c r="FS90" s="2"/>
      <c r="GC90" s="1">
        <v>41593</v>
      </c>
      <c r="GD90" s="2"/>
      <c r="GE90" s="2"/>
      <c r="GF90" s="2"/>
      <c r="GG90" s="2"/>
      <c r="GH90" s="2"/>
      <c r="GR90" s="1" t="s">
        <v>33</v>
      </c>
      <c r="GS90" s="2"/>
      <c r="GT90" s="2"/>
      <c r="GU90" s="2"/>
      <c r="GV90" s="2"/>
      <c r="GW90" s="2"/>
      <c r="HH90" s="1" t="s">
        <v>33</v>
      </c>
      <c r="HI90" s="2"/>
      <c r="HJ90" s="2"/>
      <c r="HK90" s="2"/>
      <c r="HL90" s="2"/>
      <c r="HM90" s="2"/>
      <c r="HW90" s="1">
        <v>41596</v>
      </c>
      <c r="HX90" s="2"/>
      <c r="HY90" s="2"/>
      <c r="HZ90" s="2"/>
      <c r="IA90" s="2"/>
      <c r="IB90" s="2"/>
      <c r="IM90" s="1">
        <v>41597</v>
      </c>
      <c r="IN90" s="2"/>
      <c r="IO90" s="2"/>
      <c r="IP90" s="2"/>
      <c r="IQ90" s="2"/>
      <c r="IR90" s="2"/>
      <c r="JC90" s="1">
        <v>41598</v>
      </c>
      <c r="JD90" s="2"/>
      <c r="JE90" s="2"/>
      <c r="JF90" s="2"/>
      <c r="JG90" s="2"/>
      <c r="JH90" s="2"/>
      <c r="JS90" s="1">
        <v>41599</v>
      </c>
      <c r="JT90" s="2"/>
      <c r="JU90" s="2"/>
      <c r="JV90" s="2"/>
      <c r="JW90" s="2"/>
      <c r="JX90" s="2"/>
      <c r="KH90" s="1">
        <v>41600</v>
      </c>
      <c r="KI90" s="2"/>
      <c r="KJ90" s="2"/>
      <c r="KK90" s="2"/>
      <c r="KL90" s="2"/>
      <c r="KM90" s="2"/>
      <c r="KW90" s="1" t="s">
        <v>36</v>
      </c>
      <c r="KX90" s="2"/>
      <c r="KY90" s="2"/>
      <c r="KZ90" s="2"/>
      <c r="LA90" s="2"/>
      <c r="LB90" s="2"/>
      <c r="LM90" s="1" t="s">
        <v>35</v>
      </c>
      <c r="LN90" s="2"/>
      <c r="LO90" s="2"/>
      <c r="LP90" s="2"/>
      <c r="LQ90" s="2"/>
      <c r="LR90" s="2"/>
      <c r="MB90" s="1">
        <v>41603</v>
      </c>
      <c r="MC90" s="2"/>
      <c r="MD90" s="2"/>
      <c r="ME90" s="2"/>
      <c r="MF90" s="2"/>
      <c r="MG90" s="2"/>
      <c r="MR90" s="1">
        <v>41604</v>
      </c>
      <c r="MS90" s="2"/>
      <c r="MT90" s="2"/>
      <c r="MU90" s="2"/>
      <c r="MV90" s="2"/>
      <c r="MW90" s="2"/>
      <c r="NH90" s="1">
        <v>41605</v>
      </c>
      <c r="NI90" s="2"/>
      <c r="NJ90" s="2"/>
      <c r="NK90" s="2"/>
      <c r="NL90" s="2"/>
      <c r="NM90" s="2"/>
      <c r="NX90" s="1">
        <v>41606</v>
      </c>
      <c r="NY90" s="2"/>
      <c r="NZ90" s="2"/>
      <c r="OA90" s="2"/>
      <c r="OB90" s="2"/>
      <c r="OC90" s="2"/>
      <c r="OM90" s="1">
        <v>41607</v>
      </c>
      <c r="ON90" s="2"/>
      <c r="OO90" s="2"/>
      <c r="OP90" s="2"/>
      <c r="OQ90" s="2"/>
      <c r="OR90" s="2"/>
      <c r="PB90" s="1" t="s">
        <v>37</v>
      </c>
      <c r="PC90" s="2"/>
      <c r="PD90" s="2"/>
      <c r="PE90" s="2"/>
      <c r="PF90" s="2"/>
      <c r="PG90" s="2"/>
      <c r="PR90" s="1" t="s">
        <v>38</v>
      </c>
      <c r="PS90" s="2"/>
      <c r="PT90" s="2"/>
      <c r="PU90" s="2"/>
      <c r="PV90" s="2"/>
      <c r="PW90" s="2"/>
    </row>
    <row r="91" spans="15:447" ht="15.75" thickBot="1" x14ac:dyDescent="0.3">
      <c r="O91" s="2"/>
      <c r="P91" s="2"/>
      <c r="Q91" t="s">
        <v>1</v>
      </c>
      <c r="S91" s="3" t="s">
        <v>2</v>
      </c>
      <c r="T91" s="3"/>
      <c r="U91" s="3"/>
      <c r="V91" s="3"/>
      <c r="W91" t="s">
        <v>2</v>
      </c>
      <c r="Y91" t="s">
        <v>1</v>
      </c>
      <c r="AA91" t="s">
        <v>2</v>
      </c>
      <c r="AF91" s="2"/>
      <c r="AG91" s="2"/>
      <c r="AH91" t="s">
        <v>1</v>
      </c>
      <c r="AJ91" s="3" t="s">
        <v>2</v>
      </c>
      <c r="AK91" s="3"/>
      <c r="AL91" s="3"/>
      <c r="AM91" s="3"/>
      <c r="AN91" t="s">
        <v>2</v>
      </c>
      <c r="AP91" t="s">
        <v>1</v>
      </c>
      <c r="AR91" t="s">
        <v>2</v>
      </c>
      <c r="AV91" s="2"/>
      <c r="AW91" s="2"/>
      <c r="AX91" t="s">
        <v>1</v>
      </c>
      <c r="AZ91" s="3" t="s">
        <v>2</v>
      </c>
      <c r="BA91" s="3"/>
      <c r="BB91" s="3"/>
      <c r="BC91" s="3"/>
      <c r="BD91" t="s">
        <v>2</v>
      </c>
      <c r="BF91" t="s">
        <v>1</v>
      </c>
      <c r="BH91" t="s">
        <v>2</v>
      </c>
      <c r="BL91" s="2"/>
      <c r="BM91" s="2"/>
      <c r="BN91" t="s">
        <v>1</v>
      </c>
      <c r="BP91" s="3" t="s">
        <v>2</v>
      </c>
      <c r="BQ91" s="3"/>
      <c r="BR91" s="3"/>
      <c r="BS91" s="3"/>
      <c r="BT91" t="s">
        <v>2</v>
      </c>
      <c r="BV91" t="s">
        <v>1</v>
      </c>
      <c r="BX91" t="s">
        <v>2</v>
      </c>
      <c r="CB91" s="2"/>
      <c r="CC91" s="2"/>
      <c r="CD91" t="s">
        <v>1</v>
      </c>
      <c r="CF91" s="3" t="s">
        <v>2</v>
      </c>
      <c r="CG91" s="3"/>
      <c r="CH91" s="3"/>
      <c r="CI91" s="3"/>
      <c r="CJ91" t="s">
        <v>2</v>
      </c>
      <c r="CL91" t="s">
        <v>1</v>
      </c>
      <c r="CN91" t="s">
        <v>2</v>
      </c>
      <c r="CQ91" s="2"/>
      <c r="CR91" s="2"/>
      <c r="CS91" t="s">
        <v>1</v>
      </c>
      <c r="CU91" s="3" t="s">
        <v>2</v>
      </c>
      <c r="CV91" s="3"/>
      <c r="CW91" s="3"/>
      <c r="CX91" s="3"/>
      <c r="CY91" t="s">
        <v>2</v>
      </c>
      <c r="DA91" t="s">
        <v>1</v>
      </c>
      <c r="DC91" t="s">
        <v>2</v>
      </c>
      <c r="DF91" s="2"/>
      <c r="DG91" s="2"/>
      <c r="DH91" t="s">
        <v>1</v>
      </c>
      <c r="DJ91" s="3" t="s">
        <v>2</v>
      </c>
      <c r="DK91" s="3"/>
      <c r="DL91" s="3"/>
      <c r="DM91" s="3"/>
      <c r="DN91" t="s">
        <v>2</v>
      </c>
      <c r="DP91" t="s">
        <v>1</v>
      </c>
      <c r="DR91" t="s">
        <v>2</v>
      </c>
      <c r="DU91" s="2"/>
      <c r="DV91" s="2"/>
      <c r="DW91" t="s">
        <v>1</v>
      </c>
      <c r="DY91" s="3" t="s">
        <v>2</v>
      </c>
      <c r="DZ91" s="3"/>
      <c r="EA91" s="3"/>
      <c r="EB91" s="3"/>
      <c r="EC91" t="s">
        <v>2</v>
      </c>
      <c r="EE91" t="s">
        <v>1</v>
      </c>
      <c r="EG91" t="s">
        <v>2</v>
      </c>
      <c r="EJ91" s="2"/>
      <c r="EK91" s="2"/>
      <c r="EL91" t="s">
        <v>1</v>
      </c>
      <c r="EN91" s="3" t="s">
        <v>2</v>
      </c>
      <c r="EO91" s="3"/>
      <c r="EP91" s="3"/>
      <c r="EQ91" s="3"/>
      <c r="ER91" t="s">
        <v>2</v>
      </c>
      <c r="ET91" t="s">
        <v>1</v>
      </c>
      <c r="EV91" t="s">
        <v>2</v>
      </c>
      <c r="EY91" s="2"/>
      <c r="EZ91" s="2"/>
      <c r="FA91" t="s">
        <v>1</v>
      </c>
      <c r="FC91" s="3" t="s">
        <v>2</v>
      </c>
      <c r="FD91" s="3"/>
      <c r="FE91" s="3"/>
      <c r="FF91" s="3"/>
      <c r="FG91" t="s">
        <v>2</v>
      </c>
      <c r="FI91" t="s">
        <v>1</v>
      </c>
      <c r="FK91" t="s">
        <v>2</v>
      </c>
      <c r="FN91" s="2"/>
      <c r="FO91" s="2"/>
      <c r="FP91" t="s">
        <v>1</v>
      </c>
      <c r="FR91" s="3" t="s">
        <v>2</v>
      </c>
      <c r="FS91" s="3"/>
      <c r="FT91" s="3"/>
      <c r="FU91" s="3"/>
      <c r="FV91" t="s">
        <v>2</v>
      </c>
      <c r="FX91" t="s">
        <v>1</v>
      </c>
      <c r="FZ91" t="s">
        <v>2</v>
      </c>
      <c r="GC91" s="2"/>
      <c r="GD91" s="2"/>
      <c r="GE91" t="s">
        <v>1</v>
      </c>
      <c r="GG91" s="3" t="s">
        <v>2</v>
      </c>
      <c r="GH91" s="3"/>
      <c r="GI91" s="3"/>
      <c r="GJ91" s="3"/>
      <c r="GK91" t="s">
        <v>2</v>
      </c>
      <c r="GM91" t="s">
        <v>1</v>
      </c>
      <c r="GO91" t="s">
        <v>2</v>
      </c>
      <c r="GR91" s="2"/>
      <c r="GS91" s="2"/>
      <c r="GT91" t="s">
        <v>1</v>
      </c>
      <c r="GV91" s="3" t="s">
        <v>2</v>
      </c>
      <c r="GW91" s="3"/>
      <c r="GX91" s="3"/>
      <c r="GY91" s="3"/>
      <c r="GZ91" t="s">
        <v>2</v>
      </c>
      <c r="HB91" t="s">
        <v>1</v>
      </c>
      <c r="HD91" t="s">
        <v>2</v>
      </c>
      <c r="HH91" s="2"/>
      <c r="HI91" s="2"/>
      <c r="HJ91" t="s">
        <v>1</v>
      </c>
      <c r="HL91" s="3" t="s">
        <v>2</v>
      </c>
      <c r="HM91" s="3"/>
      <c r="HN91" s="3"/>
      <c r="HO91" s="3"/>
      <c r="HP91" t="s">
        <v>2</v>
      </c>
      <c r="HR91" t="s">
        <v>1</v>
      </c>
      <c r="HT91" t="s">
        <v>2</v>
      </c>
      <c r="HW91" s="2"/>
      <c r="HX91" s="2"/>
      <c r="HY91" t="s">
        <v>1</v>
      </c>
      <c r="IA91" s="3" t="s">
        <v>2</v>
      </c>
      <c r="IB91" s="3"/>
      <c r="IC91" s="3"/>
      <c r="ID91" s="3"/>
      <c r="IE91" t="s">
        <v>2</v>
      </c>
      <c r="IG91" t="s">
        <v>1</v>
      </c>
      <c r="II91" t="s">
        <v>2</v>
      </c>
      <c r="IM91" s="2"/>
      <c r="IN91" s="2"/>
      <c r="IO91" t="s">
        <v>1</v>
      </c>
      <c r="IQ91" s="3" t="s">
        <v>2</v>
      </c>
      <c r="IR91" s="3"/>
      <c r="IS91" s="3"/>
      <c r="IT91" s="3"/>
      <c r="IU91" t="s">
        <v>2</v>
      </c>
      <c r="IW91" t="s">
        <v>1</v>
      </c>
      <c r="IY91" t="s">
        <v>2</v>
      </c>
      <c r="JC91" s="2"/>
      <c r="JD91" s="2"/>
      <c r="JE91" t="s">
        <v>1</v>
      </c>
      <c r="JG91" s="3" t="s">
        <v>2</v>
      </c>
      <c r="JH91" s="3"/>
      <c r="JI91" s="3"/>
      <c r="JJ91" s="3"/>
      <c r="JK91" t="s">
        <v>2</v>
      </c>
      <c r="JM91" t="s">
        <v>1</v>
      </c>
      <c r="JO91" t="s">
        <v>2</v>
      </c>
      <c r="JS91" s="2"/>
      <c r="JT91" s="2"/>
      <c r="JU91" t="s">
        <v>1</v>
      </c>
      <c r="JW91" s="3" t="s">
        <v>2</v>
      </c>
      <c r="JX91" s="3"/>
      <c r="JY91" s="3"/>
      <c r="JZ91" s="3"/>
      <c r="KA91" t="s">
        <v>2</v>
      </c>
      <c r="KC91" t="s">
        <v>1</v>
      </c>
      <c r="KE91" t="s">
        <v>2</v>
      </c>
      <c r="KH91" s="2"/>
      <c r="KI91" s="2"/>
      <c r="KJ91" t="s">
        <v>1</v>
      </c>
      <c r="KL91" s="3" t="s">
        <v>2</v>
      </c>
      <c r="KM91" s="3"/>
      <c r="KN91" s="3"/>
      <c r="KO91" s="3"/>
      <c r="KP91" t="s">
        <v>2</v>
      </c>
      <c r="KR91" t="s">
        <v>1</v>
      </c>
      <c r="KT91" t="s">
        <v>2</v>
      </c>
      <c r="KW91" s="2"/>
      <c r="KX91" s="2"/>
      <c r="KY91" t="s">
        <v>1</v>
      </c>
      <c r="LA91" s="3" t="s">
        <v>2</v>
      </c>
      <c r="LB91" s="3"/>
      <c r="LC91" s="3"/>
      <c r="LD91" s="3"/>
      <c r="LE91" t="s">
        <v>2</v>
      </c>
      <c r="LG91" t="s">
        <v>1</v>
      </c>
      <c r="LI91" t="s">
        <v>2</v>
      </c>
      <c r="LM91" s="2"/>
      <c r="LN91" s="2"/>
      <c r="LO91" t="s">
        <v>1</v>
      </c>
      <c r="LQ91" s="3" t="s">
        <v>2</v>
      </c>
      <c r="LR91" s="3"/>
      <c r="LS91" s="3"/>
      <c r="LT91" s="3"/>
      <c r="LU91" t="s">
        <v>2</v>
      </c>
      <c r="LW91" t="s">
        <v>1</v>
      </c>
      <c r="LY91" t="s">
        <v>2</v>
      </c>
      <c r="MB91" s="2"/>
      <c r="MC91" s="2"/>
      <c r="MD91" t="s">
        <v>1</v>
      </c>
      <c r="MF91" s="3" t="s">
        <v>2</v>
      </c>
      <c r="MG91" s="3"/>
      <c r="MH91" s="3"/>
      <c r="MI91" s="3"/>
      <c r="MJ91" t="s">
        <v>2</v>
      </c>
      <c r="ML91" t="s">
        <v>1</v>
      </c>
      <c r="MN91" t="s">
        <v>2</v>
      </c>
      <c r="MR91" s="2"/>
      <c r="MS91" s="2"/>
      <c r="MT91" t="s">
        <v>1</v>
      </c>
      <c r="MV91" s="3" t="s">
        <v>2</v>
      </c>
      <c r="MW91" s="3"/>
      <c r="MX91" s="3"/>
      <c r="MY91" s="3"/>
      <c r="MZ91" t="s">
        <v>2</v>
      </c>
      <c r="NB91" t="s">
        <v>1</v>
      </c>
      <c r="ND91" t="s">
        <v>2</v>
      </c>
      <c r="NH91" s="2"/>
      <c r="NI91" s="2"/>
      <c r="NJ91" t="s">
        <v>1</v>
      </c>
      <c r="NL91" s="3" t="s">
        <v>2</v>
      </c>
      <c r="NM91" s="3"/>
      <c r="NN91" s="3"/>
      <c r="NO91" s="3"/>
      <c r="NP91" t="s">
        <v>2</v>
      </c>
      <c r="NR91" t="s">
        <v>1</v>
      </c>
      <c r="NT91" t="s">
        <v>2</v>
      </c>
      <c r="NX91" s="2"/>
      <c r="NY91" s="2"/>
      <c r="NZ91" t="s">
        <v>1</v>
      </c>
      <c r="OB91" s="3" t="s">
        <v>2</v>
      </c>
      <c r="OC91" s="3"/>
      <c r="OD91" s="3"/>
      <c r="OE91" s="3"/>
      <c r="OF91" t="s">
        <v>2</v>
      </c>
      <c r="OH91" t="s">
        <v>1</v>
      </c>
      <c r="OJ91" t="s">
        <v>2</v>
      </c>
      <c r="OM91" s="2"/>
      <c r="ON91" s="2"/>
      <c r="OO91" t="s">
        <v>1</v>
      </c>
      <c r="OQ91" s="3" t="s">
        <v>2</v>
      </c>
      <c r="OR91" s="3"/>
      <c r="OS91" s="3"/>
      <c r="OT91" s="3"/>
      <c r="OU91" t="s">
        <v>2</v>
      </c>
      <c r="OW91" t="s">
        <v>1</v>
      </c>
      <c r="OY91" t="s">
        <v>2</v>
      </c>
      <c r="PB91" s="2"/>
      <c r="PC91" s="2"/>
      <c r="PD91" t="s">
        <v>1</v>
      </c>
      <c r="PF91" s="3" t="s">
        <v>2</v>
      </c>
      <c r="PG91" s="3"/>
      <c r="PH91" s="3"/>
      <c r="PI91" s="3"/>
      <c r="PJ91" t="s">
        <v>2</v>
      </c>
      <c r="PL91" t="s">
        <v>1</v>
      </c>
      <c r="PN91" t="s">
        <v>2</v>
      </c>
      <c r="PR91" s="2"/>
      <c r="PS91" s="2"/>
      <c r="PT91" t="s">
        <v>1</v>
      </c>
      <c r="PV91" s="3" t="s">
        <v>2</v>
      </c>
      <c r="PW91" s="3"/>
      <c r="PX91" s="3"/>
      <c r="PY91" s="3"/>
      <c r="PZ91" t="s">
        <v>2</v>
      </c>
      <c r="QB91" t="s">
        <v>1</v>
      </c>
      <c r="QD91" t="s">
        <v>2</v>
      </c>
    </row>
    <row r="92" spans="15:447" ht="60" x14ac:dyDescent="0.25">
      <c r="O92" s="4"/>
      <c r="P92" s="5" t="s">
        <v>3</v>
      </c>
      <c r="Q92" s="6" t="s">
        <v>4</v>
      </c>
      <c r="R92" s="5" t="s">
        <v>3</v>
      </c>
      <c r="S92" s="7" t="s">
        <v>5</v>
      </c>
      <c r="T92" s="8"/>
      <c r="U92" s="9"/>
      <c r="V92" s="5" t="s">
        <v>3</v>
      </c>
      <c r="W92" s="5" t="s">
        <v>6</v>
      </c>
      <c r="X92" s="5" t="s">
        <v>3</v>
      </c>
      <c r="Y92" s="5" t="s">
        <v>7</v>
      </c>
      <c r="Z92" s="5" t="s">
        <v>3</v>
      </c>
      <c r="AA92" s="10" t="s">
        <v>8</v>
      </c>
      <c r="AF92" s="4"/>
      <c r="AG92" s="5" t="s">
        <v>3</v>
      </c>
      <c r="AH92" s="6" t="s">
        <v>4</v>
      </c>
      <c r="AI92" s="5" t="s">
        <v>3</v>
      </c>
      <c r="AJ92" s="7" t="s">
        <v>5</v>
      </c>
      <c r="AK92" s="8"/>
      <c r="AL92" s="9"/>
      <c r="AM92" s="5" t="s">
        <v>3</v>
      </c>
      <c r="AN92" s="5" t="s">
        <v>6</v>
      </c>
      <c r="AO92" s="5" t="s">
        <v>3</v>
      </c>
      <c r="AP92" s="5" t="s">
        <v>7</v>
      </c>
      <c r="AQ92" s="5" t="s">
        <v>3</v>
      </c>
      <c r="AR92" s="10" t="s">
        <v>8</v>
      </c>
      <c r="AV92" s="4"/>
      <c r="AW92" s="5" t="s">
        <v>3</v>
      </c>
      <c r="AX92" s="6" t="s">
        <v>4</v>
      </c>
      <c r="AY92" s="5" t="s">
        <v>3</v>
      </c>
      <c r="AZ92" s="7" t="s">
        <v>5</v>
      </c>
      <c r="BA92" s="8"/>
      <c r="BB92" s="9"/>
      <c r="BC92" s="5" t="s">
        <v>3</v>
      </c>
      <c r="BD92" s="5" t="s">
        <v>6</v>
      </c>
      <c r="BE92" s="5" t="s">
        <v>3</v>
      </c>
      <c r="BF92" s="5" t="s">
        <v>7</v>
      </c>
      <c r="BG92" s="5" t="s">
        <v>3</v>
      </c>
      <c r="BH92" s="10" t="s">
        <v>8</v>
      </c>
      <c r="BL92" s="4"/>
      <c r="BM92" s="5" t="s">
        <v>3</v>
      </c>
      <c r="BN92" s="6" t="s">
        <v>4</v>
      </c>
      <c r="BO92" s="5" t="s">
        <v>3</v>
      </c>
      <c r="BP92" s="7" t="s">
        <v>5</v>
      </c>
      <c r="BQ92" s="8"/>
      <c r="BR92" s="9"/>
      <c r="BS92" s="5" t="s">
        <v>3</v>
      </c>
      <c r="BT92" s="5" t="s">
        <v>6</v>
      </c>
      <c r="BU92" s="5" t="s">
        <v>3</v>
      </c>
      <c r="BV92" s="5" t="s">
        <v>7</v>
      </c>
      <c r="BW92" s="5" t="s">
        <v>3</v>
      </c>
      <c r="BX92" s="10" t="s">
        <v>8</v>
      </c>
      <c r="CB92" s="4"/>
      <c r="CC92" s="5" t="s">
        <v>3</v>
      </c>
      <c r="CD92" s="6" t="s">
        <v>4</v>
      </c>
      <c r="CE92" s="5" t="s">
        <v>3</v>
      </c>
      <c r="CF92" s="7" t="s">
        <v>5</v>
      </c>
      <c r="CG92" s="8"/>
      <c r="CH92" s="9"/>
      <c r="CI92" s="5" t="s">
        <v>3</v>
      </c>
      <c r="CJ92" s="5" t="s">
        <v>6</v>
      </c>
      <c r="CK92" s="5" t="s">
        <v>3</v>
      </c>
      <c r="CL92" s="5" t="s">
        <v>7</v>
      </c>
      <c r="CM92" s="5" t="s">
        <v>3</v>
      </c>
      <c r="CN92" s="10" t="s">
        <v>8</v>
      </c>
      <c r="CQ92" s="4"/>
      <c r="CR92" s="5" t="s">
        <v>3</v>
      </c>
      <c r="CS92" s="6" t="s">
        <v>4</v>
      </c>
      <c r="CT92" s="5" t="s">
        <v>3</v>
      </c>
      <c r="CU92" s="7" t="s">
        <v>5</v>
      </c>
      <c r="CV92" s="8"/>
      <c r="CW92" s="9"/>
      <c r="CX92" s="5" t="s">
        <v>3</v>
      </c>
      <c r="CY92" s="5" t="s">
        <v>6</v>
      </c>
      <c r="CZ92" s="5" t="s">
        <v>3</v>
      </c>
      <c r="DA92" s="5" t="s">
        <v>7</v>
      </c>
      <c r="DB92" s="5" t="s">
        <v>3</v>
      </c>
      <c r="DC92" s="10" t="s">
        <v>8</v>
      </c>
      <c r="DF92" s="4"/>
      <c r="DG92" s="5" t="s">
        <v>3</v>
      </c>
      <c r="DH92" s="6" t="s">
        <v>4</v>
      </c>
      <c r="DI92" s="5" t="s">
        <v>3</v>
      </c>
      <c r="DJ92" s="7" t="s">
        <v>5</v>
      </c>
      <c r="DK92" s="8"/>
      <c r="DL92" s="9"/>
      <c r="DM92" s="5" t="s">
        <v>3</v>
      </c>
      <c r="DN92" s="5" t="s">
        <v>6</v>
      </c>
      <c r="DO92" s="5" t="s">
        <v>3</v>
      </c>
      <c r="DP92" s="5" t="s">
        <v>7</v>
      </c>
      <c r="DQ92" s="5" t="s">
        <v>3</v>
      </c>
      <c r="DR92" s="10" t="s">
        <v>8</v>
      </c>
      <c r="DU92" s="4"/>
      <c r="DV92" s="5" t="s">
        <v>3</v>
      </c>
      <c r="DW92" s="6" t="s">
        <v>4</v>
      </c>
      <c r="DX92" s="5" t="s">
        <v>3</v>
      </c>
      <c r="DY92" s="7" t="s">
        <v>5</v>
      </c>
      <c r="DZ92" s="8"/>
      <c r="EA92" s="9"/>
      <c r="EB92" s="5" t="s">
        <v>3</v>
      </c>
      <c r="EC92" s="5" t="s">
        <v>6</v>
      </c>
      <c r="ED92" s="5" t="s">
        <v>3</v>
      </c>
      <c r="EE92" s="5" t="s">
        <v>7</v>
      </c>
      <c r="EF92" s="5" t="s">
        <v>3</v>
      </c>
      <c r="EG92" s="10" t="s">
        <v>8</v>
      </c>
      <c r="EJ92" s="4"/>
      <c r="EK92" s="5" t="s">
        <v>3</v>
      </c>
      <c r="EL92" s="6" t="s">
        <v>4</v>
      </c>
      <c r="EM92" s="5" t="s">
        <v>3</v>
      </c>
      <c r="EN92" s="7" t="s">
        <v>5</v>
      </c>
      <c r="EO92" s="8"/>
      <c r="EP92" s="9"/>
      <c r="EQ92" s="5" t="s">
        <v>3</v>
      </c>
      <c r="ER92" s="5" t="s">
        <v>6</v>
      </c>
      <c r="ES92" s="5" t="s">
        <v>3</v>
      </c>
      <c r="ET92" s="5" t="s">
        <v>7</v>
      </c>
      <c r="EU92" s="5" t="s">
        <v>3</v>
      </c>
      <c r="EV92" s="10" t="s">
        <v>8</v>
      </c>
      <c r="EY92" s="4"/>
      <c r="EZ92" s="5" t="s">
        <v>3</v>
      </c>
      <c r="FA92" s="6" t="s">
        <v>4</v>
      </c>
      <c r="FB92" s="5" t="s">
        <v>3</v>
      </c>
      <c r="FC92" s="7" t="s">
        <v>5</v>
      </c>
      <c r="FD92" s="8"/>
      <c r="FE92" s="9"/>
      <c r="FF92" s="5" t="s">
        <v>3</v>
      </c>
      <c r="FG92" s="5" t="s">
        <v>6</v>
      </c>
      <c r="FH92" s="5" t="s">
        <v>3</v>
      </c>
      <c r="FI92" s="5" t="s">
        <v>7</v>
      </c>
      <c r="FJ92" s="5" t="s">
        <v>3</v>
      </c>
      <c r="FK92" s="10" t="s">
        <v>8</v>
      </c>
      <c r="FN92" s="4"/>
      <c r="FO92" s="5" t="s">
        <v>3</v>
      </c>
      <c r="FP92" s="6" t="s">
        <v>4</v>
      </c>
      <c r="FQ92" s="5" t="s">
        <v>3</v>
      </c>
      <c r="FR92" s="7" t="s">
        <v>5</v>
      </c>
      <c r="FS92" s="8"/>
      <c r="FT92" s="9"/>
      <c r="FU92" s="5" t="s">
        <v>3</v>
      </c>
      <c r="FV92" s="5" t="s">
        <v>6</v>
      </c>
      <c r="FW92" s="5" t="s">
        <v>3</v>
      </c>
      <c r="FX92" s="5" t="s">
        <v>7</v>
      </c>
      <c r="FY92" s="5" t="s">
        <v>3</v>
      </c>
      <c r="FZ92" s="10" t="s">
        <v>8</v>
      </c>
      <c r="GC92" s="4"/>
      <c r="GD92" s="5" t="s">
        <v>3</v>
      </c>
      <c r="GE92" s="6" t="s">
        <v>4</v>
      </c>
      <c r="GF92" s="5" t="s">
        <v>3</v>
      </c>
      <c r="GG92" s="7" t="s">
        <v>5</v>
      </c>
      <c r="GH92" s="8"/>
      <c r="GI92" s="9"/>
      <c r="GJ92" s="5" t="s">
        <v>3</v>
      </c>
      <c r="GK92" s="5" t="s">
        <v>6</v>
      </c>
      <c r="GL92" s="5" t="s">
        <v>3</v>
      </c>
      <c r="GM92" s="5" t="s">
        <v>7</v>
      </c>
      <c r="GN92" s="5" t="s">
        <v>3</v>
      </c>
      <c r="GO92" s="10" t="s">
        <v>8</v>
      </c>
      <c r="GR92" s="4"/>
      <c r="GS92" s="5" t="s">
        <v>3</v>
      </c>
      <c r="GT92" s="6" t="s">
        <v>4</v>
      </c>
      <c r="GU92" s="5" t="s">
        <v>3</v>
      </c>
      <c r="GV92" s="7" t="s">
        <v>5</v>
      </c>
      <c r="GW92" s="8"/>
      <c r="GX92" s="9"/>
      <c r="GY92" s="5" t="s">
        <v>3</v>
      </c>
      <c r="GZ92" s="5" t="s">
        <v>6</v>
      </c>
      <c r="HA92" s="5" t="s">
        <v>3</v>
      </c>
      <c r="HB92" s="5" t="s">
        <v>7</v>
      </c>
      <c r="HC92" s="5" t="s">
        <v>3</v>
      </c>
      <c r="HD92" s="10" t="s">
        <v>8</v>
      </c>
      <c r="HH92" s="4"/>
      <c r="HI92" s="5" t="s">
        <v>3</v>
      </c>
      <c r="HJ92" s="6" t="s">
        <v>4</v>
      </c>
      <c r="HK92" s="5" t="s">
        <v>3</v>
      </c>
      <c r="HL92" s="7" t="s">
        <v>5</v>
      </c>
      <c r="HM92" s="8"/>
      <c r="HN92" s="9"/>
      <c r="HO92" s="5" t="s">
        <v>3</v>
      </c>
      <c r="HP92" s="5" t="s">
        <v>6</v>
      </c>
      <c r="HQ92" s="5" t="s">
        <v>3</v>
      </c>
      <c r="HR92" s="5" t="s">
        <v>7</v>
      </c>
      <c r="HS92" s="5" t="s">
        <v>3</v>
      </c>
      <c r="HT92" s="10" t="s">
        <v>8</v>
      </c>
      <c r="HW92" s="4"/>
      <c r="HX92" s="5" t="s">
        <v>3</v>
      </c>
      <c r="HY92" s="6" t="s">
        <v>4</v>
      </c>
      <c r="HZ92" s="5" t="s">
        <v>3</v>
      </c>
      <c r="IA92" s="7" t="s">
        <v>5</v>
      </c>
      <c r="IB92" s="8"/>
      <c r="IC92" s="9"/>
      <c r="ID92" s="5" t="s">
        <v>3</v>
      </c>
      <c r="IE92" s="5" t="s">
        <v>6</v>
      </c>
      <c r="IF92" s="5" t="s">
        <v>3</v>
      </c>
      <c r="IG92" s="5" t="s">
        <v>7</v>
      </c>
      <c r="IH92" s="5" t="s">
        <v>3</v>
      </c>
      <c r="II92" s="10" t="s">
        <v>8</v>
      </c>
      <c r="IM92" s="4"/>
      <c r="IN92" s="5" t="s">
        <v>3</v>
      </c>
      <c r="IO92" s="6" t="s">
        <v>4</v>
      </c>
      <c r="IP92" s="5" t="s">
        <v>3</v>
      </c>
      <c r="IQ92" s="7" t="s">
        <v>5</v>
      </c>
      <c r="IR92" s="8"/>
      <c r="IS92" s="9"/>
      <c r="IT92" s="5" t="s">
        <v>3</v>
      </c>
      <c r="IU92" s="5" t="s">
        <v>6</v>
      </c>
      <c r="IV92" s="5" t="s">
        <v>3</v>
      </c>
      <c r="IW92" s="5" t="s">
        <v>7</v>
      </c>
      <c r="IX92" s="5" t="s">
        <v>3</v>
      </c>
      <c r="IY92" s="10" t="s">
        <v>8</v>
      </c>
      <c r="JC92" s="4"/>
      <c r="JD92" s="5" t="s">
        <v>3</v>
      </c>
      <c r="JE92" s="6" t="s">
        <v>4</v>
      </c>
      <c r="JF92" s="5" t="s">
        <v>3</v>
      </c>
      <c r="JG92" s="7" t="s">
        <v>5</v>
      </c>
      <c r="JH92" s="8"/>
      <c r="JI92" s="9"/>
      <c r="JJ92" s="5" t="s">
        <v>3</v>
      </c>
      <c r="JK92" s="5" t="s">
        <v>6</v>
      </c>
      <c r="JL92" s="5" t="s">
        <v>3</v>
      </c>
      <c r="JM92" s="5" t="s">
        <v>7</v>
      </c>
      <c r="JN92" s="5" t="s">
        <v>3</v>
      </c>
      <c r="JO92" s="10" t="s">
        <v>8</v>
      </c>
      <c r="JS92" s="4"/>
      <c r="JT92" s="5" t="s">
        <v>3</v>
      </c>
      <c r="JU92" s="6" t="s">
        <v>4</v>
      </c>
      <c r="JV92" s="5" t="s">
        <v>3</v>
      </c>
      <c r="JW92" s="7" t="s">
        <v>5</v>
      </c>
      <c r="JX92" s="8"/>
      <c r="JY92" s="9"/>
      <c r="JZ92" s="5" t="s">
        <v>3</v>
      </c>
      <c r="KA92" s="5" t="s">
        <v>6</v>
      </c>
      <c r="KB92" s="5" t="s">
        <v>3</v>
      </c>
      <c r="KC92" s="5" t="s">
        <v>7</v>
      </c>
      <c r="KD92" s="5" t="s">
        <v>3</v>
      </c>
      <c r="KE92" s="10" t="s">
        <v>8</v>
      </c>
      <c r="KH92" s="4"/>
      <c r="KI92" s="5" t="s">
        <v>3</v>
      </c>
      <c r="KJ92" s="6" t="s">
        <v>4</v>
      </c>
      <c r="KK92" s="5" t="s">
        <v>3</v>
      </c>
      <c r="KL92" s="7" t="s">
        <v>5</v>
      </c>
      <c r="KM92" s="8"/>
      <c r="KN92" s="9"/>
      <c r="KO92" s="5" t="s">
        <v>3</v>
      </c>
      <c r="KP92" s="5" t="s">
        <v>6</v>
      </c>
      <c r="KQ92" s="5" t="s">
        <v>3</v>
      </c>
      <c r="KR92" s="5" t="s">
        <v>7</v>
      </c>
      <c r="KS92" s="5" t="s">
        <v>3</v>
      </c>
      <c r="KT92" s="10" t="s">
        <v>8</v>
      </c>
      <c r="KW92" s="4"/>
      <c r="KX92" s="5" t="s">
        <v>3</v>
      </c>
      <c r="KY92" s="6" t="s">
        <v>4</v>
      </c>
      <c r="KZ92" s="5" t="s">
        <v>3</v>
      </c>
      <c r="LA92" s="7" t="s">
        <v>5</v>
      </c>
      <c r="LB92" s="8"/>
      <c r="LC92" s="9"/>
      <c r="LD92" s="5" t="s">
        <v>3</v>
      </c>
      <c r="LE92" s="5" t="s">
        <v>6</v>
      </c>
      <c r="LF92" s="5" t="s">
        <v>3</v>
      </c>
      <c r="LG92" s="5" t="s">
        <v>7</v>
      </c>
      <c r="LH92" s="5" t="s">
        <v>3</v>
      </c>
      <c r="LI92" s="10" t="s">
        <v>8</v>
      </c>
      <c r="LM92" s="4"/>
      <c r="LN92" s="5" t="s">
        <v>3</v>
      </c>
      <c r="LO92" s="6" t="s">
        <v>4</v>
      </c>
      <c r="LP92" s="5" t="s">
        <v>3</v>
      </c>
      <c r="LQ92" s="7" t="s">
        <v>5</v>
      </c>
      <c r="LR92" s="8"/>
      <c r="LS92" s="9"/>
      <c r="LT92" s="5" t="s">
        <v>3</v>
      </c>
      <c r="LU92" s="5" t="s">
        <v>6</v>
      </c>
      <c r="LV92" s="5" t="s">
        <v>3</v>
      </c>
      <c r="LW92" s="5" t="s">
        <v>7</v>
      </c>
      <c r="LX92" s="5" t="s">
        <v>3</v>
      </c>
      <c r="LY92" s="10" t="s">
        <v>8</v>
      </c>
      <c r="MB92" s="4"/>
      <c r="MC92" s="5" t="s">
        <v>3</v>
      </c>
      <c r="MD92" s="6" t="s">
        <v>4</v>
      </c>
      <c r="ME92" s="5" t="s">
        <v>3</v>
      </c>
      <c r="MF92" s="7" t="s">
        <v>5</v>
      </c>
      <c r="MG92" s="8"/>
      <c r="MH92" s="9"/>
      <c r="MI92" s="5" t="s">
        <v>3</v>
      </c>
      <c r="MJ92" s="5" t="s">
        <v>6</v>
      </c>
      <c r="MK92" s="5" t="s">
        <v>3</v>
      </c>
      <c r="ML92" s="5" t="s">
        <v>7</v>
      </c>
      <c r="MM92" s="5" t="s">
        <v>3</v>
      </c>
      <c r="MN92" s="10" t="s">
        <v>8</v>
      </c>
      <c r="MR92" s="4"/>
      <c r="MS92" s="5" t="s">
        <v>3</v>
      </c>
      <c r="MT92" s="6" t="s">
        <v>4</v>
      </c>
      <c r="MU92" s="5" t="s">
        <v>3</v>
      </c>
      <c r="MV92" s="7" t="s">
        <v>5</v>
      </c>
      <c r="MW92" s="8"/>
      <c r="MX92" s="9"/>
      <c r="MY92" s="5" t="s">
        <v>3</v>
      </c>
      <c r="MZ92" s="5" t="s">
        <v>6</v>
      </c>
      <c r="NA92" s="5" t="s">
        <v>3</v>
      </c>
      <c r="NB92" s="5" t="s">
        <v>7</v>
      </c>
      <c r="NC92" s="5" t="s">
        <v>3</v>
      </c>
      <c r="ND92" s="10" t="s">
        <v>8</v>
      </c>
      <c r="NH92" s="4"/>
      <c r="NI92" s="5" t="s">
        <v>3</v>
      </c>
      <c r="NJ92" s="6" t="s">
        <v>4</v>
      </c>
      <c r="NK92" s="5" t="s">
        <v>3</v>
      </c>
      <c r="NL92" s="7" t="s">
        <v>5</v>
      </c>
      <c r="NM92" s="8"/>
      <c r="NN92" s="9"/>
      <c r="NO92" s="5" t="s">
        <v>3</v>
      </c>
      <c r="NP92" s="5" t="s">
        <v>6</v>
      </c>
      <c r="NQ92" s="5" t="s">
        <v>3</v>
      </c>
      <c r="NR92" s="5" t="s">
        <v>7</v>
      </c>
      <c r="NS92" s="5" t="s">
        <v>3</v>
      </c>
      <c r="NT92" s="10" t="s">
        <v>8</v>
      </c>
      <c r="NX92" s="4"/>
      <c r="NY92" s="5" t="s">
        <v>3</v>
      </c>
      <c r="NZ92" s="6" t="s">
        <v>4</v>
      </c>
      <c r="OA92" s="5" t="s">
        <v>3</v>
      </c>
      <c r="OB92" s="7" t="s">
        <v>5</v>
      </c>
      <c r="OC92" s="8"/>
      <c r="OD92" s="9"/>
      <c r="OE92" s="5" t="s">
        <v>3</v>
      </c>
      <c r="OF92" s="5" t="s">
        <v>6</v>
      </c>
      <c r="OG92" s="5" t="s">
        <v>3</v>
      </c>
      <c r="OH92" s="5" t="s">
        <v>7</v>
      </c>
      <c r="OI92" s="5" t="s">
        <v>3</v>
      </c>
      <c r="OJ92" s="10" t="s">
        <v>8</v>
      </c>
      <c r="OM92" s="4"/>
      <c r="ON92" s="5" t="s">
        <v>3</v>
      </c>
      <c r="OO92" s="6" t="s">
        <v>4</v>
      </c>
      <c r="OP92" s="5" t="s">
        <v>3</v>
      </c>
      <c r="OQ92" s="7" t="s">
        <v>5</v>
      </c>
      <c r="OR92" s="8"/>
      <c r="OS92" s="9"/>
      <c r="OT92" s="5" t="s">
        <v>3</v>
      </c>
      <c r="OU92" s="5" t="s">
        <v>6</v>
      </c>
      <c r="OV92" s="5" t="s">
        <v>3</v>
      </c>
      <c r="OW92" s="5" t="s">
        <v>7</v>
      </c>
      <c r="OX92" s="5" t="s">
        <v>3</v>
      </c>
      <c r="OY92" s="10" t="s">
        <v>8</v>
      </c>
      <c r="PB92" s="4"/>
      <c r="PC92" s="5" t="s">
        <v>3</v>
      </c>
      <c r="PD92" s="6" t="s">
        <v>4</v>
      </c>
      <c r="PE92" s="5" t="s">
        <v>3</v>
      </c>
      <c r="PF92" s="7" t="s">
        <v>5</v>
      </c>
      <c r="PG92" s="8"/>
      <c r="PH92" s="9"/>
      <c r="PI92" s="5" t="s">
        <v>3</v>
      </c>
      <c r="PJ92" s="5" t="s">
        <v>6</v>
      </c>
      <c r="PK92" s="5" t="s">
        <v>3</v>
      </c>
      <c r="PL92" s="5" t="s">
        <v>7</v>
      </c>
      <c r="PM92" s="5" t="s">
        <v>3</v>
      </c>
      <c r="PN92" s="10" t="s">
        <v>8</v>
      </c>
      <c r="PR92" s="4"/>
      <c r="PS92" s="5" t="s">
        <v>3</v>
      </c>
      <c r="PT92" s="6" t="s">
        <v>4</v>
      </c>
      <c r="PU92" s="5" t="s">
        <v>3</v>
      </c>
      <c r="PV92" s="7" t="s">
        <v>5</v>
      </c>
      <c r="PW92" s="8"/>
      <c r="PX92" s="9"/>
      <c r="PY92" s="5" t="s">
        <v>3</v>
      </c>
      <c r="PZ92" s="5" t="s">
        <v>6</v>
      </c>
      <c r="QA92" s="5" t="s">
        <v>3</v>
      </c>
      <c r="QB92" s="5" t="s">
        <v>7</v>
      </c>
      <c r="QC92" s="5" t="s">
        <v>3</v>
      </c>
      <c r="QD92" s="10" t="s">
        <v>8</v>
      </c>
    </row>
    <row r="93" spans="15:447" x14ac:dyDescent="0.25">
      <c r="O93" s="11" t="s">
        <v>9</v>
      </c>
      <c r="P93" s="12">
        <f t="shared" ref="P93:P106" si="635">P70+P41+P12</f>
        <v>0</v>
      </c>
      <c r="Q93" s="12">
        <f>P93/10</f>
        <v>0</v>
      </c>
      <c r="R93" s="12">
        <f t="shared" ref="R93:R101" si="636">R70+R41+R12</f>
        <v>0</v>
      </c>
      <c r="S93" s="12">
        <f>R93/20</f>
        <v>0</v>
      </c>
      <c r="T93" s="12"/>
      <c r="U93" s="13"/>
      <c r="V93" s="12">
        <f t="shared" ref="V93:V101" si="637">V70+V41+V12</f>
        <v>0</v>
      </c>
      <c r="W93" s="12">
        <f>V93/6</f>
        <v>0</v>
      </c>
      <c r="X93" s="12">
        <f t="shared" ref="X93:X101" si="638">X70+X41+X12</f>
        <v>0</v>
      </c>
      <c r="Y93" s="12">
        <f>X93/5</f>
        <v>0</v>
      </c>
      <c r="Z93" s="12">
        <f t="shared" ref="Z93:Z101" si="639">Z70+Z41+Z12</f>
        <v>0</v>
      </c>
      <c r="AA93" s="14">
        <f>Z93/13</f>
        <v>0</v>
      </c>
      <c r="AF93" s="11" t="s">
        <v>9</v>
      </c>
      <c r="AG93" s="12">
        <f t="shared" ref="AG93:AG106" si="640">AG70+AG41+AG12</f>
        <v>22.818999999999999</v>
      </c>
      <c r="AH93" s="12">
        <f>AG93/10</f>
        <v>2.2818999999999998</v>
      </c>
      <c r="AI93" s="12">
        <f t="shared" ref="AI93:AI101" si="641">AI70+AI41+AI12</f>
        <v>22.818999999999999</v>
      </c>
      <c r="AJ93" s="12">
        <f>AI93/20</f>
        <v>1.1409499999999999</v>
      </c>
      <c r="AK93" s="12"/>
      <c r="AL93" s="13"/>
      <c r="AM93" s="12">
        <f t="shared" ref="AM93:AM101" si="642">AM70+AM41+AM12</f>
        <v>0</v>
      </c>
      <c r="AN93" s="12">
        <f>AM93/6</f>
        <v>0</v>
      </c>
      <c r="AO93" s="12">
        <f t="shared" ref="AO93:AO101" si="643">AO70+AO41+AO12</f>
        <v>0</v>
      </c>
      <c r="AP93" s="12">
        <f>AO93/5</f>
        <v>0</v>
      </c>
      <c r="AQ93" s="12">
        <f t="shared" ref="AQ93:AQ101" si="644">AQ70+AQ41+AQ12</f>
        <v>0</v>
      </c>
      <c r="AR93" s="14">
        <f>AQ93/13</f>
        <v>0</v>
      </c>
      <c r="AV93" s="11" t="s">
        <v>9</v>
      </c>
      <c r="AW93" s="12">
        <f t="shared" ref="AW93:AW106" si="645">AW70+AW41+AW12</f>
        <v>5.306</v>
      </c>
      <c r="AX93" s="12">
        <f>AW93/10</f>
        <v>0.53059999999999996</v>
      </c>
      <c r="AY93" s="12">
        <f t="shared" ref="AY93:AY101" si="646">AY70+AY41+AY12</f>
        <v>5.6609999999999996</v>
      </c>
      <c r="AZ93" s="12">
        <f>AY93/20</f>
        <v>0.28304999999999997</v>
      </c>
      <c r="BA93" s="12"/>
      <c r="BB93" s="13"/>
      <c r="BC93" s="12">
        <f t="shared" ref="BC93:BC101" si="647">BC70+BC41+BC12</f>
        <v>23.494999999999997</v>
      </c>
      <c r="BD93" s="12">
        <f>BC93/6</f>
        <v>3.9158333333333331</v>
      </c>
      <c r="BE93" s="12">
        <f t="shared" ref="BE93:BE101" si="648">BE70+BE41+BE12</f>
        <v>22.535</v>
      </c>
      <c r="BF93" s="12">
        <f>BE93/5</f>
        <v>4.5069999999999997</v>
      </c>
      <c r="BG93" s="12">
        <f t="shared" ref="BG93:BG101" si="649">BG70+BG41+BG12</f>
        <v>23.173999999999999</v>
      </c>
      <c r="BH93" s="14">
        <f>BG93/13</f>
        <v>1.7826153846153845</v>
      </c>
      <c r="BL93" s="11" t="s">
        <v>9</v>
      </c>
      <c r="BM93" s="12">
        <f t="shared" ref="BM93:BM106" si="650">BM70+BM41+BM12</f>
        <v>0.11799999999999999</v>
      </c>
      <c r="BN93" s="12">
        <f>BM93/10</f>
        <v>1.18E-2</v>
      </c>
      <c r="BO93" s="12">
        <f t="shared" ref="BO93:BO101" si="651">BO70+BO41+BO12</f>
        <v>0.11799999999999999</v>
      </c>
      <c r="BP93" s="12">
        <f>BO93/20</f>
        <v>5.8999999999999999E-3</v>
      </c>
      <c r="BQ93" s="12"/>
      <c r="BR93" s="13"/>
      <c r="BS93" s="12">
        <f t="shared" ref="BS93:BS101" si="652">BS70+BS41+BS12</f>
        <v>5.3</v>
      </c>
      <c r="BT93" s="12">
        <f>BS93/6</f>
        <v>0.8833333333333333</v>
      </c>
      <c r="BU93" s="12">
        <f t="shared" ref="BU93:BU101" si="653">BU70+BU41+BU12</f>
        <v>5.306</v>
      </c>
      <c r="BV93" s="12">
        <f>BU93/5</f>
        <v>1.0611999999999999</v>
      </c>
      <c r="BW93" s="12">
        <f t="shared" ref="BW93:BW101" si="654">BW70+BW41+BW12</f>
        <v>0</v>
      </c>
      <c r="BX93" s="14">
        <f>BW93/13</f>
        <v>0</v>
      </c>
      <c r="CB93" s="11" t="s">
        <v>9</v>
      </c>
      <c r="CC93" s="12">
        <f t="shared" ref="CC93:CC106" si="655">CC70+CC41+CC12</f>
        <v>0</v>
      </c>
      <c r="CD93" s="12">
        <f>CC93/10</f>
        <v>0</v>
      </c>
      <c r="CE93" s="12">
        <f t="shared" ref="CE93:CE101" si="656">CE70+CE41+CE12</f>
        <v>0</v>
      </c>
      <c r="CF93" s="12">
        <f>CE93/20</f>
        <v>0</v>
      </c>
      <c r="CG93" s="12"/>
      <c r="CH93" s="13"/>
      <c r="CI93" s="12">
        <f t="shared" ref="CI93:CI101" si="657">CI70+CI41+CI12</f>
        <v>0.11799999999999999</v>
      </c>
      <c r="CJ93" s="12">
        <f>CI93/6</f>
        <v>1.9666666666666666E-2</v>
      </c>
      <c r="CK93" s="12">
        <f t="shared" ref="CK93:CK101" si="658">CK70+CK41+CK12</f>
        <v>0.11799999999999999</v>
      </c>
      <c r="CL93" s="12">
        <f>CK93/5</f>
        <v>2.3599999999999999E-2</v>
      </c>
      <c r="CM93" s="12">
        <f t="shared" ref="CM93:CM101" si="659">CM70+CM41+CM12</f>
        <v>5.306</v>
      </c>
      <c r="CN93" s="14">
        <f>CM93/13</f>
        <v>0.40815384615384614</v>
      </c>
      <c r="CQ93" s="11" t="s">
        <v>9</v>
      </c>
      <c r="CR93" s="12">
        <f t="shared" ref="CR93:CR106" si="660">CR70+CR41+CR12</f>
        <v>0</v>
      </c>
      <c r="CS93" s="12">
        <f>CR93/10</f>
        <v>0</v>
      </c>
      <c r="CT93" s="12">
        <f t="shared" ref="CT93:CT101" si="661">CT70+CT41+CT12</f>
        <v>0</v>
      </c>
      <c r="CU93" s="12">
        <f>CT93/20</f>
        <v>0</v>
      </c>
      <c r="CV93" s="12"/>
      <c r="CW93" s="13"/>
      <c r="CX93" s="12">
        <f t="shared" ref="CX93:CX101" si="662">CX70+CX41+CX12</f>
        <v>0</v>
      </c>
      <c r="CY93" s="12">
        <f>CX93/6</f>
        <v>0</v>
      </c>
      <c r="CZ93" s="12">
        <f t="shared" ref="CZ93:CZ101" si="663">CZ70+CZ41+CZ12</f>
        <v>0</v>
      </c>
      <c r="DA93" s="12">
        <f>CZ93/5</f>
        <v>0</v>
      </c>
      <c r="DB93" s="12">
        <f t="shared" ref="DB93:DB101" si="664">DB70+DB41+DB12</f>
        <v>0.11799999999999999</v>
      </c>
      <c r="DC93" s="14">
        <f>DB93/13</f>
        <v>9.0769230769230762E-3</v>
      </c>
      <c r="DF93" s="11" t="s">
        <v>9</v>
      </c>
      <c r="DG93" s="12">
        <f>DG70+DG41+DG12</f>
        <v>28.242999999999999</v>
      </c>
      <c r="DH93" s="12">
        <f>DG93/10</f>
        <v>2.8243</v>
      </c>
      <c r="DI93" s="12">
        <f>DI70+DI41+DI12</f>
        <v>28.597999999999999</v>
      </c>
      <c r="DJ93" s="12">
        <f>DI93/20</f>
        <v>1.4298999999999999</v>
      </c>
      <c r="DK93" s="12"/>
      <c r="DL93" s="13"/>
      <c r="DM93" s="12">
        <f t="shared" ref="DM93:DM101" si="665">DM70+DM41+DM12</f>
        <v>28.912999999999997</v>
      </c>
      <c r="DN93" s="12">
        <f>DM93/6</f>
        <v>4.8188333333333331</v>
      </c>
      <c r="DO93" s="12">
        <f>DO70+DO41+DO12</f>
        <v>27.958999999999996</v>
      </c>
      <c r="DP93" s="12">
        <f>DO93/5</f>
        <v>5.5917999999999992</v>
      </c>
      <c r="DQ93" s="12">
        <f t="shared" ref="DQ93:DQ101" si="666">DQ70+DQ41+DQ12</f>
        <v>28.597999999999999</v>
      </c>
      <c r="DR93" s="14">
        <f>DQ93/13</f>
        <v>2.1998461538461536</v>
      </c>
      <c r="DU93" s="11" t="s">
        <v>9</v>
      </c>
      <c r="DV93" s="12">
        <f t="shared" ref="DV93:DV106" si="667">DV70+DV41+DV12</f>
        <v>19.536000000000001</v>
      </c>
      <c r="DW93" s="12">
        <f>DV93/10</f>
        <v>1.9536000000000002</v>
      </c>
      <c r="DX93" s="12">
        <f t="shared" ref="DX93:DX101" si="668">DX70+DX41+DX12</f>
        <v>19.675000000000004</v>
      </c>
      <c r="DY93" s="12">
        <f>DX93/20</f>
        <v>0.98375000000000024</v>
      </c>
      <c r="DZ93" s="12"/>
      <c r="EA93" s="13"/>
      <c r="EB93" s="12">
        <f t="shared" ref="EB93:EB101" si="669">EB70+EB41+EB12</f>
        <v>0</v>
      </c>
      <c r="EC93" s="12">
        <f>EB93/6</f>
        <v>0</v>
      </c>
      <c r="ED93" s="12">
        <f t="shared" ref="ED93:ED101" si="670">ED70+ED41+ED12</f>
        <v>0</v>
      </c>
      <c r="EE93" s="12">
        <f>ED93/5</f>
        <v>0</v>
      </c>
      <c r="EF93" s="12">
        <f t="shared" ref="EF93:EF101" si="671">EF70+EF41+EF12</f>
        <v>0</v>
      </c>
      <c r="EG93" s="14">
        <f>EF93/13</f>
        <v>0</v>
      </c>
      <c r="EJ93" s="11" t="s">
        <v>9</v>
      </c>
      <c r="EK93" s="12">
        <f t="shared" ref="EK93:EK106" si="672">EK70+EK41+EK12</f>
        <v>0</v>
      </c>
      <c r="EL93" s="12">
        <f>EK93/10</f>
        <v>0</v>
      </c>
      <c r="EM93" s="12">
        <f t="shared" ref="EM93:EM101" si="673">EM70+EM41+EM12</f>
        <v>0</v>
      </c>
      <c r="EN93" s="12">
        <f>EM93/20</f>
        <v>0</v>
      </c>
      <c r="EO93" s="12"/>
      <c r="EP93" s="13"/>
      <c r="EQ93" s="12">
        <f t="shared" ref="EQ93:EQ101" si="674">EQ70+EQ41+EQ12</f>
        <v>0</v>
      </c>
      <c r="ER93" s="12">
        <f>EQ93/6</f>
        <v>0</v>
      </c>
      <c r="ES93" s="12">
        <f t="shared" ref="ES93:ES101" si="675">ES70+ES41+ES12</f>
        <v>0</v>
      </c>
      <c r="ET93" s="12">
        <f>ES93/5</f>
        <v>0</v>
      </c>
      <c r="EU93" s="12">
        <f t="shared" ref="EU93:EU101" si="676">EU70+EU41+EU12</f>
        <v>1.1619999999999999</v>
      </c>
      <c r="EV93" s="14">
        <f>EU93/13</f>
        <v>8.9384615384615382E-2</v>
      </c>
      <c r="EY93" s="11" t="s">
        <v>9</v>
      </c>
      <c r="EZ93" s="12">
        <f t="shared" ref="EZ93:EZ106" si="677">EZ70+EZ41+EZ12</f>
        <v>0</v>
      </c>
      <c r="FA93" s="12">
        <f>EZ93/10</f>
        <v>0</v>
      </c>
      <c r="FB93" s="12">
        <f t="shared" ref="FB93:FB101" si="678">FB70+FB41+FB12</f>
        <v>0</v>
      </c>
      <c r="FC93" s="12">
        <f>FB93/20</f>
        <v>0</v>
      </c>
      <c r="FD93" s="12"/>
      <c r="FE93" s="13"/>
      <c r="FF93" s="12">
        <f t="shared" ref="FF93:FF101" si="679">FF70+FF41+FF12</f>
        <v>18.513999999999999</v>
      </c>
      <c r="FG93" s="12">
        <f>FF93/6</f>
        <v>3.0856666666666666</v>
      </c>
      <c r="FH93" s="12">
        <f t="shared" ref="FH93:FH101" si="680">FH70+FH41+FH12</f>
        <v>18.513000000000002</v>
      </c>
      <c r="FI93" s="12">
        <f>FH93/5</f>
        <v>3.7026000000000003</v>
      </c>
      <c r="FJ93" s="12">
        <f t="shared" ref="FJ93:FJ101" si="681">FJ70+FJ41+FJ12</f>
        <v>18.513000000000002</v>
      </c>
      <c r="FK93" s="14">
        <f>FJ93/13</f>
        <v>1.4240769230769232</v>
      </c>
      <c r="FN93" s="11" t="s">
        <v>9</v>
      </c>
      <c r="FO93" s="12">
        <f t="shared" ref="FO93:FO106" si="682">FO70+FO41+FO12</f>
        <v>0</v>
      </c>
      <c r="FP93" s="12">
        <f>FO93/10</f>
        <v>0</v>
      </c>
      <c r="FQ93" s="12">
        <f t="shared" ref="FQ93:FQ101" si="683">FQ70+FQ41+FQ12</f>
        <v>0</v>
      </c>
      <c r="FR93" s="12">
        <f>FQ93/20</f>
        <v>0</v>
      </c>
      <c r="FS93" s="12"/>
      <c r="FT93" s="13"/>
      <c r="FU93" s="12">
        <f t="shared" ref="FU93:FU101" si="684">FU70+FU41+FU12</f>
        <v>0</v>
      </c>
      <c r="FV93" s="12">
        <f>FU93/6</f>
        <v>0</v>
      </c>
      <c r="FW93" s="12">
        <f t="shared" ref="FW93:FW101" si="685">FW70+FW41+FW12</f>
        <v>0</v>
      </c>
      <c r="FX93" s="12">
        <f>FW93/5</f>
        <v>0</v>
      </c>
      <c r="FY93" s="12">
        <f t="shared" ref="FY93:FY101" si="686">FY70+FY41+FY12</f>
        <v>0</v>
      </c>
      <c r="FZ93" s="14">
        <f>FY93/13</f>
        <v>0</v>
      </c>
      <c r="GC93" s="11" t="s">
        <v>9</v>
      </c>
      <c r="GD93" s="12">
        <f t="shared" ref="GD93:GD106" si="687">GD70+GD41+GD12</f>
        <v>0</v>
      </c>
      <c r="GE93" s="12">
        <f>GD93/10</f>
        <v>0</v>
      </c>
      <c r="GF93" s="12">
        <f t="shared" ref="GF93:GF101" si="688">GF70+GF41+GF12</f>
        <v>0</v>
      </c>
      <c r="GG93" s="12">
        <f>GF93/20</f>
        <v>0</v>
      </c>
      <c r="GH93" s="12"/>
      <c r="GI93" s="13"/>
      <c r="GJ93" s="12">
        <f t="shared" ref="GJ93:GJ101" si="689">GJ70+GJ41+GJ12</f>
        <v>0</v>
      </c>
      <c r="GK93" s="12">
        <f>GJ93/6</f>
        <v>0</v>
      </c>
      <c r="GL93" s="12">
        <f t="shared" ref="GL93:GL101" si="690">GL70+GL41+GL12</f>
        <v>0</v>
      </c>
      <c r="GM93" s="12">
        <f>GL93/5</f>
        <v>0</v>
      </c>
      <c r="GN93" s="12">
        <f t="shared" ref="GN93:GN101" si="691">GN70+GN41+GN12</f>
        <v>0</v>
      </c>
      <c r="GO93" s="14">
        <f>GN93/13</f>
        <v>0</v>
      </c>
      <c r="GR93" s="11" t="s">
        <v>9</v>
      </c>
      <c r="GS93" s="12">
        <f>GS70+GS41+GS12</f>
        <v>19.536000000000001</v>
      </c>
      <c r="GT93" s="12">
        <f>GS93/10</f>
        <v>1.9536000000000002</v>
      </c>
      <c r="GU93" s="12">
        <f>GU70+GU41+GU12</f>
        <v>19.675000000000004</v>
      </c>
      <c r="GV93" s="12">
        <f>GU93/20</f>
        <v>0.98375000000000024</v>
      </c>
      <c r="GW93" s="12"/>
      <c r="GX93" s="13"/>
      <c r="GY93" s="12">
        <f>GY70+GY41+GY12</f>
        <v>18.513999999999999</v>
      </c>
      <c r="GZ93" s="12">
        <f>GY93/6</f>
        <v>3.0856666666666666</v>
      </c>
      <c r="HA93" s="12">
        <f>HA70+HA41+HA12</f>
        <v>18.513000000000002</v>
      </c>
      <c r="HB93" s="12">
        <f>HA93/5</f>
        <v>3.7026000000000003</v>
      </c>
      <c r="HC93" s="12">
        <f>HC70+HC41+HC12</f>
        <v>19.675000000000001</v>
      </c>
      <c r="HD93" s="14">
        <f>HC93/13</f>
        <v>1.5134615384615384</v>
      </c>
      <c r="HH93" s="11" t="s">
        <v>9</v>
      </c>
      <c r="HI93" s="12">
        <f>HI70+HI41+HI12</f>
        <v>47.778999999999996</v>
      </c>
      <c r="HJ93" s="12">
        <f>HI93/10</f>
        <v>4.7778999999999998</v>
      </c>
      <c r="HK93" s="12">
        <f>HK70+HK41+HK12</f>
        <v>48.272999999999996</v>
      </c>
      <c r="HL93" s="12">
        <f>HK93/20</f>
        <v>2.4136499999999996</v>
      </c>
      <c r="HM93" s="12"/>
      <c r="HN93" s="13"/>
      <c r="HO93" s="12">
        <f>HO70+HO41+HO12</f>
        <v>47.427</v>
      </c>
      <c r="HP93" s="12">
        <f>HO93/6</f>
        <v>7.9044999999999996</v>
      </c>
      <c r="HQ93" s="12">
        <f>HQ70+HQ41+HQ12</f>
        <v>46.472000000000001</v>
      </c>
      <c r="HR93" s="12">
        <f>HQ93/5</f>
        <v>9.2943999999999996</v>
      </c>
      <c r="HS93" s="12">
        <f>HS70+HS41+HS12</f>
        <v>48.273000000000003</v>
      </c>
      <c r="HT93" s="14">
        <f>HS93/13</f>
        <v>3.7133076923076924</v>
      </c>
      <c r="HW93" s="11" t="s">
        <v>9</v>
      </c>
      <c r="HX93" s="12">
        <f>HX70+HX41+HX12</f>
        <v>0</v>
      </c>
      <c r="HY93" s="12">
        <f>HX93/10</f>
        <v>0</v>
      </c>
      <c r="HZ93" s="12">
        <f t="shared" ref="HZ93:HZ101" si="692">HZ70+HZ41+HZ12</f>
        <v>0</v>
      </c>
      <c r="IA93" s="12">
        <f>HZ93/20</f>
        <v>0</v>
      </c>
      <c r="IB93" s="12"/>
      <c r="IC93" s="13"/>
      <c r="ID93" s="12">
        <f t="shared" ref="ID93:ID101" si="693">ID70+ID41+ID12</f>
        <v>0</v>
      </c>
      <c r="IE93" s="12">
        <f>ID93/6</f>
        <v>0</v>
      </c>
      <c r="IF93" s="12">
        <f t="shared" ref="IF93:IF101" si="694">IF70+IF41+IF12</f>
        <v>0</v>
      </c>
      <c r="IG93" s="12">
        <f>IF93/5</f>
        <v>0</v>
      </c>
      <c r="IH93" s="12">
        <f t="shared" ref="IH93:IH101" si="695">IH70+IH41+IH12</f>
        <v>0</v>
      </c>
      <c r="II93" s="14">
        <f>IH93/13</f>
        <v>0</v>
      </c>
      <c r="IM93" s="11" t="s">
        <v>9</v>
      </c>
      <c r="IN93" s="12">
        <f t="shared" ref="IN93:IN106" si="696">IN70+IN41+IN12</f>
        <v>25.297000000000001</v>
      </c>
      <c r="IO93" s="12">
        <f>IN93/10</f>
        <v>2.5297000000000001</v>
      </c>
      <c r="IP93" s="12">
        <f t="shared" ref="IP93:IP101" si="697">IP70+IP41+IP12</f>
        <v>25.297999999999998</v>
      </c>
      <c r="IQ93" s="12">
        <f>IP93/20</f>
        <v>1.2648999999999999</v>
      </c>
      <c r="IR93" s="12"/>
      <c r="IS93" s="13"/>
      <c r="IT93" s="12">
        <f t="shared" ref="IT93:IT101" si="698">IT70+IT41+IT12</f>
        <v>23.744</v>
      </c>
      <c r="IU93" s="12">
        <f>IT93/6</f>
        <v>3.9573333333333331</v>
      </c>
      <c r="IV93" s="12">
        <f t="shared" ref="IV93:IV101" si="699">IV70+IV41+IV12</f>
        <v>25.297000000000001</v>
      </c>
      <c r="IW93" s="12">
        <f>IV93/5</f>
        <v>5.0594000000000001</v>
      </c>
      <c r="IX93" s="12">
        <f t="shared" ref="IX93:IX101" si="700">IX70+IX41+IX12</f>
        <v>25.297999999999998</v>
      </c>
      <c r="IY93" s="14">
        <f>IX93/13</f>
        <v>1.946</v>
      </c>
      <c r="JC93" s="11" t="s">
        <v>9</v>
      </c>
      <c r="JD93" s="12">
        <f t="shared" ref="JD93:JD106" si="701">JD70+JD41+JD12</f>
        <v>0</v>
      </c>
      <c r="JE93" s="12">
        <f>JD93/10</f>
        <v>0</v>
      </c>
      <c r="JF93" s="12">
        <f t="shared" ref="JF93:JF101" si="702">JF70+JF41+JF12</f>
        <v>0</v>
      </c>
      <c r="JG93" s="12">
        <f>JF93/20</f>
        <v>0</v>
      </c>
      <c r="JH93" s="12"/>
      <c r="JI93" s="13"/>
      <c r="JJ93" s="12">
        <f t="shared" ref="JJ93:JJ101" si="703">JJ70+JJ41+JJ12</f>
        <v>0</v>
      </c>
      <c r="JK93" s="12">
        <f>JJ93/6</f>
        <v>0</v>
      </c>
      <c r="JL93" s="12">
        <f t="shared" ref="JL93:JL101" si="704">JL70+JL41+JL12</f>
        <v>0</v>
      </c>
      <c r="JM93" s="12">
        <f>JL93/5</f>
        <v>0</v>
      </c>
      <c r="JN93" s="12">
        <f t="shared" ref="JN93:JN101" si="705">JN70+JN41+JN12</f>
        <v>0</v>
      </c>
      <c r="JO93" s="14">
        <f>JN93/13</f>
        <v>0</v>
      </c>
      <c r="JS93" s="11" t="s">
        <v>9</v>
      </c>
      <c r="JT93" s="12">
        <f t="shared" ref="JT93:JT106" si="706">JT70+JT41+JT12</f>
        <v>0</v>
      </c>
      <c r="JU93" s="12">
        <f>JT93/10</f>
        <v>0</v>
      </c>
      <c r="JV93" s="12">
        <f t="shared" ref="JV93:JV101" si="707">JV70+JV41+JV12</f>
        <v>0</v>
      </c>
      <c r="JW93" s="12">
        <f>JV93/20</f>
        <v>0</v>
      </c>
      <c r="JX93" s="12"/>
      <c r="JY93" s="13"/>
      <c r="JZ93" s="12">
        <f t="shared" ref="JZ93:JZ101" si="708">JZ70+JZ41+JZ12</f>
        <v>0</v>
      </c>
      <c r="KA93" s="12">
        <f>JZ93/6</f>
        <v>0</v>
      </c>
      <c r="KB93" s="12">
        <f t="shared" ref="KB93:KB101" si="709">KB70+KB41+KB12</f>
        <v>0</v>
      </c>
      <c r="KC93" s="12">
        <f>KB93/5</f>
        <v>0</v>
      </c>
      <c r="KD93" s="12">
        <f t="shared" ref="KD93:KD101" si="710">KD70+KD41+KD12</f>
        <v>0</v>
      </c>
      <c r="KE93" s="14">
        <f>KD93/13</f>
        <v>0</v>
      </c>
      <c r="KH93" s="11" t="s">
        <v>9</v>
      </c>
      <c r="KI93" s="12">
        <f t="shared" ref="KI93:KI106" si="711">KI70+KI41+KI12</f>
        <v>0</v>
      </c>
      <c r="KJ93" s="12">
        <f>KI93/10</f>
        <v>0</v>
      </c>
      <c r="KK93" s="12">
        <f t="shared" ref="KK93:KK101" si="712">KK70+KK41+KK12</f>
        <v>0</v>
      </c>
      <c r="KL93" s="12">
        <f>KK93/20</f>
        <v>0</v>
      </c>
      <c r="KM93" s="12"/>
      <c r="KN93" s="13"/>
      <c r="KO93" s="12">
        <f t="shared" ref="KO93:KO101" si="713">KO70+KO41+KO12</f>
        <v>0</v>
      </c>
      <c r="KP93" s="12">
        <f>KO93/6</f>
        <v>0</v>
      </c>
      <c r="KQ93" s="12">
        <f t="shared" ref="KQ93:KQ101" si="714">KQ70+KQ41+KQ12</f>
        <v>0</v>
      </c>
      <c r="KR93" s="12">
        <f>KQ93/5</f>
        <v>0</v>
      </c>
      <c r="KS93" s="12">
        <f t="shared" ref="KS93:KS101" si="715">KS70+KS41+KS12</f>
        <v>0</v>
      </c>
      <c r="KT93" s="14">
        <f>KS93/13</f>
        <v>0</v>
      </c>
      <c r="KW93" s="11" t="s">
        <v>9</v>
      </c>
      <c r="KX93" s="12">
        <f>KX70+KX41+KX12</f>
        <v>25.297000000000001</v>
      </c>
      <c r="KY93" s="12">
        <f>KX93/10</f>
        <v>2.5297000000000001</v>
      </c>
      <c r="KZ93" s="12">
        <f>KZ70+KZ41+KZ12</f>
        <v>25.297999999999998</v>
      </c>
      <c r="LA93" s="12">
        <f>KZ93/20</f>
        <v>1.2648999999999999</v>
      </c>
      <c r="LB93" s="12"/>
      <c r="LC93" s="13"/>
      <c r="LD93" s="12">
        <f>LD70+LD41+LD12</f>
        <v>23.744</v>
      </c>
      <c r="LE93" s="12">
        <f>LD93/6</f>
        <v>3.9573333333333331</v>
      </c>
      <c r="LF93" s="12">
        <f>LF70+LF41+LF12</f>
        <v>25.297000000000001</v>
      </c>
      <c r="LG93" s="12">
        <f>LF93/5</f>
        <v>5.0594000000000001</v>
      </c>
      <c r="LH93" s="12">
        <f>LH70+LH41+LH12</f>
        <v>25.297999999999998</v>
      </c>
      <c r="LI93" s="14">
        <f>LH93/13</f>
        <v>1.946</v>
      </c>
      <c r="LM93" s="11" t="s">
        <v>9</v>
      </c>
      <c r="LN93" s="12">
        <f>LN70+LN41+LN12</f>
        <v>73.075999999999993</v>
      </c>
      <c r="LO93" s="12">
        <f>LN93/10</f>
        <v>7.307599999999999</v>
      </c>
      <c r="LP93" s="12">
        <f>LP70+LP41+LP12</f>
        <v>73.570999999999998</v>
      </c>
      <c r="LQ93" s="12">
        <f>LP93/20</f>
        <v>3.67855</v>
      </c>
      <c r="LR93" s="12"/>
      <c r="LS93" s="13"/>
      <c r="LT93" s="12">
        <f>LT70+LT41+LT12</f>
        <v>71.170999999999992</v>
      </c>
      <c r="LU93" s="12">
        <f>LT93/6</f>
        <v>11.861833333333331</v>
      </c>
      <c r="LV93" s="12">
        <f>LV70+LV41+LV12</f>
        <v>71.769000000000005</v>
      </c>
      <c r="LW93" s="12">
        <f>LV93/5</f>
        <v>14.353800000000001</v>
      </c>
      <c r="LX93" s="12">
        <f>LX70+LX41+LX12</f>
        <v>73.570999999999998</v>
      </c>
      <c r="LY93" s="14">
        <f>LX93/13</f>
        <v>5.6593076923076922</v>
      </c>
      <c r="MB93" s="11" t="s">
        <v>9</v>
      </c>
      <c r="MC93" s="12">
        <f>MC70+MC41+MC12</f>
        <v>36.555</v>
      </c>
      <c r="MD93" s="12">
        <f>MC93/10</f>
        <v>3.6555</v>
      </c>
      <c r="ME93" s="12">
        <f t="shared" ref="ME93:ME101" si="716">ME70+ME41+ME12</f>
        <v>32.646000000000001</v>
      </c>
      <c r="MF93" s="12">
        <f>ME93/20</f>
        <v>1.6323000000000001</v>
      </c>
      <c r="MG93" s="12"/>
      <c r="MH93" s="13"/>
      <c r="MI93" s="12">
        <f t="shared" ref="MI93:MI101" si="717">MI70+MI41+MI12</f>
        <v>13.997999999999999</v>
      </c>
      <c r="MJ93" s="12">
        <f>MI93/6</f>
        <v>2.3329999999999997</v>
      </c>
      <c r="MK93" s="12">
        <f t="shared" ref="MK93:MK101" si="718">MK70+MK41+MK12</f>
        <v>0</v>
      </c>
      <c r="ML93" s="12">
        <f>MK93/5</f>
        <v>0</v>
      </c>
      <c r="MM93" s="12">
        <f t="shared" ref="MM93:MM101" si="719">MM70+MM41+MM12</f>
        <v>0</v>
      </c>
      <c r="MN93" s="14">
        <f>MM93/13</f>
        <v>0</v>
      </c>
      <c r="MR93" s="11" t="s">
        <v>9</v>
      </c>
      <c r="MS93" s="12">
        <f t="shared" ref="MS93:MS106" si="720">MS70+MS41+MS12</f>
        <v>10.680999999999999</v>
      </c>
      <c r="MT93" s="12">
        <f>MS93/10</f>
        <v>1.0680999999999998</v>
      </c>
      <c r="MU93" s="12">
        <f t="shared" ref="MU93:MU101" si="721">MU70+MU41+MU12</f>
        <v>10.680999999999999</v>
      </c>
      <c r="MV93" s="12">
        <f>MU93/20</f>
        <v>0.53404999999999991</v>
      </c>
      <c r="MW93" s="12"/>
      <c r="MX93" s="13"/>
      <c r="MY93" s="12">
        <f t="shared" ref="MY93:MY101" si="722">MY70+MY41+MY12</f>
        <v>34.204000000000001</v>
      </c>
      <c r="MZ93" s="12">
        <f>MY93/6</f>
        <v>5.7006666666666668</v>
      </c>
      <c r="NA93" s="12">
        <f t="shared" ref="NA93:NA101" si="723">NA70+NA41+NA12</f>
        <v>34.485999999999997</v>
      </c>
      <c r="NB93" s="12">
        <f>NA93/5</f>
        <v>6.8971999999999998</v>
      </c>
      <c r="NC93" s="12">
        <f t="shared" ref="NC93:NC101" si="724">NC70+NC41+NC12</f>
        <v>34.445999999999998</v>
      </c>
      <c r="ND93" s="14">
        <f>NC93/13</f>
        <v>2.6496923076923076</v>
      </c>
      <c r="NH93" s="11" t="s">
        <v>9</v>
      </c>
      <c r="NI93" s="12">
        <f t="shared" ref="NI93:NI106" si="725">NI70+NI41+NI12</f>
        <v>0</v>
      </c>
      <c r="NJ93" s="12">
        <f>NI93/10</f>
        <v>0</v>
      </c>
      <c r="NK93" s="12">
        <f t="shared" ref="NK93:NK101" si="726">NK70+NK41+NK12</f>
        <v>0</v>
      </c>
      <c r="NL93" s="12">
        <f>NK93/20</f>
        <v>0</v>
      </c>
      <c r="NM93" s="12"/>
      <c r="NN93" s="13"/>
      <c r="NO93" s="12">
        <f t="shared" ref="NO93:NO101" si="727">NO70+NO41+NO12</f>
        <v>10.691000000000001</v>
      </c>
      <c r="NP93" s="12">
        <f>NO93/6</f>
        <v>1.7818333333333334</v>
      </c>
      <c r="NQ93" s="12">
        <f t="shared" ref="NQ93:NQ101" si="728">NQ70+NQ41+NQ12</f>
        <v>10.680999999999999</v>
      </c>
      <c r="NR93" s="12">
        <f>NQ93/5</f>
        <v>2.1361999999999997</v>
      </c>
      <c r="NS93" s="12">
        <f t="shared" ref="NS93:NS101" si="729">NS70+NS41+NS12</f>
        <v>10.680999999999999</v>
      </c>
      <c r="NT93" s="14">
        <f>NS93/13</f>
        <v>0.82161538461538453</v>
      </c>
      <c r="NX93" s="11" t="s">
        <v>9</v>
      </c>
      <c r="NY93" s="12">
        <f t="shared" ref="NY93:NY106" si="730">NY70+NY41+NY12</f>
        <v>0</v>
      </c>
      <c r="NZ93" s="12">
        <f>NY93/10</f>
        <v>0</v>
      </c>
      <c r="OA93" s="12">
        <f t="shared" ref="OA93:OA101" si="731">OA70+OA41+OA12</f>
        <v>0</v>
      </c>
      <c r="OB93" s="12">
        <f>OA93/20</f>
        <v>0</v>
      </c>
      <c r="OC93" s="12"/>
      <c r="OD93" s="13"/>
      <c r="OE93" s="12">
        <f t="shared" ref="OE93:OE101" si="732">OE70+OE41+OE12</f>
        <v>0</v>
      </c>
      <c r="OF93" s="12">
        <f>OE93/6</f>
        <v>0</v>
      </c>
      <c r="OG93" s="12">
        <f t="shared" ref="OG93:OG101" si="733">OG70+OG41+OG12</f>
        <v>0</v>
      </c>
      <c r="OH93" s="12">
        <f>OG93/5</f>
        <v>0</v>
      </c>
      <c r="OI93" s="12">
        <f t="shared" ref="OI93:OI101" si="734">OI70+OI41+OI12</f>
        <v>0</v>
      </c>
      <c r="OJ93" s="14">
        <f>OI93/13</f>
        <v>0</v>
      </c>
      <c r="OM93" s="11" t="s">
        <v>9</v>
      </c>
      <c r="ON93" s="12">
        <f t="shared" ref="ON93:ON106" si="735">ON70+ON41+ON12</f>
        <v>28.152999999999999</v>
      </c>
      <c r="OO93" s="12">
        <f>ON93/10</f>
        <v>2.8152999999999997</v>
      </c>
      <c r="OP93" s="12">
        <f t="shared" ref="OP93:OP101" si="736">OP70+OP41+OP12</f>
        <v>23.597999999999999</v>
      </c>
      <c r="OQ93" s="12">
        <f>OP93/20</f>
        <v>1.1798999999999999</v>
      </c>
      <c r="OR93" s="12"/>
      <c r="OS93" s="13"/>
      <c r="OT93" s="12">
        <f t="shared" ref="OT93:OT101" si="737">OT70+OT41+OT12</f>
        <v>0.36899999999999999</v>
      </c>
      <c r="OU93" s="12">
        <f>OT93/6</f>
        <v>6.1499999999999999E-2</v>
      </c>
      <c r="OV93" s="12">
        <f t="shared" ref="OV93:OV101" si="738">OV70+OV41+OV12</f>
        <v>0.36799999999999999</v>
      </c>
      <c r="OW93" s="12">
        <f>OV93/5</f>
        <v>7.3599999999999999E-2</v>
      </c>
      <c r="OX93" s="12">
        <f t="shared" ref="OX93:OX101" si="739">OX70+OX41+OX12</f>
        <v>0</v>
      </c>
      <c r="OY93" s="14">
        <f>OX93/13</f>
        <v>0</v>
      </c>
      <c r="PB93" s="11" t="s">
        <v>9</v>
      </c>
      <c r="PC93" s="12">
        <f>PC70+PC41+PC12</f>
        <v>75.388999999999996</v>
      </c>
      <c r="PD93" s="12">
        <f>PC93/10</f>
        <v>7.5388999999999999</v>
      </c>
      <c r="PE93" s="12">
        <f>PE70+PE41+PE12</f>
        <v>66.924999999999997</v>
      </c>
      <c r="PF93" s="12">
        <f>PE93/20</f>
        <v>3.3462499999999999</v>
      </c>
      <c r="PG93" s="12"/>
      <c r="PH93" s="13"/>
      <c r="PI93" s="12">
        <f>PI70+PI41+PI12</f>
        <v>59.262</v>
      </c>
      <c r="PJ93" s="12">
        <f>PI93/6</f>
        <v>9.8770000000000007</v>
      </c>
      <c r="PK93" s="12">
        <f>PK70+PK41+PK12</f>
        <v>45.534999999999997</v>
      </c>
      <c r="PL93" s="12">
        <f>PK93/5</f>
        <v>9.1069999999999993</v>
      </c>
      <c r="PM93" s="12">
        <f>PM70+PM41+PM12</f>
        <v>45.126999999999995</v>
      </c>
      <c r="PN93" s="14">
        <f>PM93/13</f>
        <v>3.471307692307692</v>
      </c>
      <c r="PR93" s="11" t="s">
        <v>9</v>
      </c>
      <c r="PS93" s="12">
        <v>148.45599999999999</v>
      </c>
      <c r="PT93" s="12">
        <f>PS93/10</f>
        <v>14.845599999999999</v>
      </c>
      <c r="PU93" s="12">
        <v>140.49600000000001</v>
      </c>
      <c r="PV93" s="12">
        <f>PU93/20</f>
        <v>7.0248000000000008</v>
      </c>
      <c r="PW93" s="12"/>
      <c r="PX93" s="13"/>
      <c r="PY93" s="54">
        <v>116.67700000000001</v>
      </c>
      <c r="PZ93" s="12">
        <f>PY93/6</f>
        <v>19.446166666666667</v>
      </c>
      <c r="QA93" s="12">
        <v>117.90300000000001</v>
      </c>
      <c r="QB93" s="12">
        <f>QA93/5</f>
        <v>23.5806</v>
      </c>
      <c r="QC93" s="12">
        <v>118.697</v>
      </c>
      <c r="QD93" s="14">
        <f>QC93/13</f>
        <v>9.1305384615384622</v>
      </c>
    </row>
    <row r="94" spans="15:447" x14ac:dyDescent="0.25">
      <c r="O94" s="11" t="s">
        <v>10</v>
      </c>
      <c r="P94" s="12">
        <f t="shared" si="635"/>
        <v>26.396000000000001</v>
      </c>
      <c r="Q94" s="12">
        <f>P94/10</f>
        <v>2.6396000000000002</v>
      </c>
      <c r="R94" s="12">
        <f t="shared" si="636"/>
        <v>26.369</v>
      </c>
      <c r="S94" s="12">
        <f>R94/15</f>
        <v>1.7579333333333333</v>
      </c>
      <c r="T94" s="12"/>
      <c r="U94" s="13"/>
      <c r="V94" s="12">
        <f t="shared" si="637"/>
        <v>26.37</v>
      </c>
      <c r="W94" s="12">
        <f>V94/8</f>
        <v>3.2962500000000001</v>
      </c>
      <c r="X94" s="12">
        <f t="shared" si="638"/>
        <v>1.8220000000000001</v>
      </c>
      <c r="Y94" s="12">
        <f>X94/5</f>
        <v>0.3644</v>
      </c>
      <c r="Z94" s="12">
        <f t="shared" si="639"/>
        <v>1.8819999999999999</v>
      </c>
      <c r="AA94" s="14">
        <f>Z94/13</f>
        <v>0.14476923076923076</v>
      </c>
      <c r="AF94" s="11" t="s">
        <v>10</v>
      </c>
      <c r="AG94" s="12">
        <f t="shared" si="640"/>
        <v>30.477</v>
      </c>
      <c r="AH94" s="12">
        <f>AG94/10</f>
        <v>3.0476999999999999</v>
      </c>
      <c r="AI94" s="12">
        <f t="shared" si="641"/>
        <v>29.847000000000001</v>
      </c>
      <c r="AJ94" s="12">
        <f>AI94/15</f>
        <v>1.9898</v>
      </c>
      <c r="AK94" s="12"/>
      <c r="AL94" s="13"/>
      <c r="AM94" s="12">
        <f t="shared" si="642"/>
        <v>0</v>
      </c>
      <c r="AN94" s="12">
        <f>AM94/8</f>
        <v>0</v>
      </c>
      <c r="AO94" s="12">
        <f t="shared" si="643"/>
        <v>26.369</v>
      </c>
      <c r="AP94" s="12">
        <f>AO94/5</f>
        <v>5.2737999999999996</v>
      </c>
      <c r="AQ94" s="12">
        <f t="shared" si="644"/>
        <v>26.369</v>
      </c>
      <c r="AR94" s="14">
        <f>AQ94/13</f>
        <v>2.0283846153846152</v>
      </c>
      <c r="AV94" s="11" t="s">
        <v>10</v>
      </c>
      <c r="AW94" s="12">
        <f t="shared" si="645"/>
        <v>2.5230000000000001</v>
      </c>
      <c r="AX94" s="12">
        <f>AW94/10</f>
        <v>0.25230000000000002</v>
      </c>
      <c r="AY94" s="12">
        <f t="shared" si="646"/>
        <v>3.5350000000000001</v>
      </c>
      <c r="AZ94" s="12">
        <f>AY94/15</f>
        <v>0.23566666666666666</v>
      </c>
      <c r="BA94" s="12"/>
      <c r="BB94" s="13"/>
      <c r="BC94" s="12">
        <f t="shared" si="647"/>
        <v>37.328000000000003</v>
      </c>
      <c r="BD94" s="12">
        <f>BC94/8</f>
        <v>4.6660000000000004</v>
      </c>
      <c r="BE94" s="12">
        <f t="shared" si="648"/>
        <v>32.164999999999999</v>
      </c>
      <c r="BF94" s="12">
        <f>BE94/5</f>
        <v>6.4329999999999998</v>
      </c>
      <c r="BG94" s="12">
        <f t="shared" si="649"/>
        <v>30.859000000000002</v>
      </c>
      <c r="BH94" s="14">
        <f>BG94/13</f>
        <v>2.3737692307692311</v>
      </c>
      <c r="BL94" s="11" t="s">
        <v>10</v>
      </c>
      <c r="BM94" s="12">
        <f t="shared" si="650"/>
        <v>0.59199999999999997</v>
      </c>
      <c r="BN94" s="12">
        <f>BM94/10</f>
        <v>5.9199999999999996E-2</v>
      </c>
      <c r="BO94" s="12">
        <f t="shared" si="651"/>
        <v>0.59199999999999997</v>
      </c>
      <c r="BP94" s="12">
        <f>BO94/15</f>
        <v>3.9466666666666664E-2</v>
      </c>
      <c r="BQ94" s="12"/>
      <c r="BR94" s="13"/>
      <c r="BS94" s="12">
        <f t="shared" si="652"/>
        <v>2.5230000000000001</v>
      </c>
      <c r="BT94" s="12">
        <f>BS94/8</f>
        <v>0.31537500000000002</v>
      </c>
      <c r="BU94" s="12">
        <f t="shared" si="653"/>
        <v>2.5230000000000001</v>
      </c>
      <c r="BV94" s="12">
        <f>BU94/5</f>
        <v>0.50460000000000005</v>
      </c>
      <c r="BW94" s="12">
        <f t="shared" si="654"/>
        <v>0</v>
      </c>
      <c r="BX94" s="14">
        <f>BW94/13</f>
        <v>0</v>
      </c>
      <c r="CB94" s="11" t="s">
        <v>10</v>
      </c>
      <c r="CC94" s="12">
        <f t="shared" si="655"/>
        <v>0</v>
      </c>
      <c r="CD94" s="12">
        <f>CC94/10</f>
        <v>0</v>
      </c>
      <c r="CE94" s="12">
        <f t="shared" si="656"/>
        <v>0</v>
      </c>
      <c r="CF94" s="12">
        <f>CE94/15</f>
        <v>0</v>
      </c>
      <c r="CG94" s="12"/>
      <c r="CH94" s="13"/>
      <c r="CI94" s="12">
        <f t="shared" si="657"/>
        <v>0.59199999999999997</v>
      </c>
      <c r="CJ94" s="12">
        <f>CI94/8</f>
        <v>7.3999999999999996E-2</v>
      </c>
      <c r="CK94" s="12">
        <f t="shared" si="658"/>
        <v>0.59199999999999997</v>
      </c>
      <c r="CL94" s="12">
        <f>CK94/5</f>
        <v>0.11839999999999999</v>
      </c>
      <c r="CM94" s="12">
        <f t="shared" si="659"/>
        <v>2.5230000000000001</v>
      </c>
      <c r="CN94" s="14">
        <f>CM94/13</f>
        <v>0.19407692307692309</v>
      </c>
      <c r="CQ94" s="11" t="s">
        <v>10</v>
      </c>
      <c r="CR94" s="12">
        <f t="shared" si="660"/>
        <v>70.576999999999998</v>
      </c>
      <c r="CS94" s="12">
        <f>CR94/10</f>
        <v>7.0576999999999996</v>
      </c>
      <c r="CT94" s="12">
        <f t="shared" si="661"/>
        <v>70.575000000000003</v>
      </c>
      <c r="CU94" s="12">
        <f>CT94/15</f>
        <v>4.7050000000000001</v>
      </c>
      <c r="CV94" s="12"/>
      <c r="CW94" s="13"/>
      <c r="CX94" s="12">
        <f t="shared" si="662"/>
        <v>0</v>
      </c>
      <c r="CY94" s="12">
        <f>CX94/8</f>
        <v>0</v>
      </c>
      <c r="CZ94" s="12">
        <f t="shared" si="663"/>
        <v>0</v>
      </c>
      <c r="DA94" s="12">
        <f>CZ94/5</f>
        <v>0</v>
      </c>
      <c r="DB94" s="12">
        <f t="shared" si="664"/>
        <v>0.59199999999999997</v>
      </c>
      <c r="DC94" s="14">
        <f>DB94/13</f>
        <v>4.5538461538461535E-2</v>
      </c>
      <c r="DF94" s="11" t="s">
        <v>10</v>
      </c>
      <c r="DG94" s="12">
        <f t="shared" ref="DG94:DG106" si="740">DG71+DG42+DG13</f>
        <v>104.169</v>
      </c>
      <c r="DH94" s="12">
        <f>DG94/10</f>
        <v>10.4169</v>
      </c>
      <c r="DI94" s="12">
        <f t="shared" ref="DI94:DI101" si="741">DI71+DI42+DI13</f>
        <v>104.54900000000001</v>
      </c>
      <c r="DJ94" s="12">
        <f>DI94/15</f>
        <v>6.9699333333333335</v>
      </c>
      <c r="DK94" s="12"/>
      <c r="DL94" s="13"/>
      <c r="DM94" s="12">
        <f t="shared" si="665"/>
        <v>40.443000000000005</v>
      </c>
      <c r="DN94" s="12">
        <f>DM94/8</f>
        <v>5.0553750000000006</v>
      </c>
      <c r="DO94" s="12">
        <f t="shared" ref="DO94:DO101" si="742">DO71+DO42+DO13</f>
        <v>61.649000000000001</v>
      </c>
      <c r="DP94" s="12">
        <f>DO94/5</f>
        <v>12.329800000000001</v>
      </c>
      <c r="DQ94" s="12">
        <f t="shared" si="666"/>
        <v>60.343000000000004</v>
      </c>
      <c r="DR94" s="14">
        <f>DQ94/13</f>
        <v>4.6417692307692313</v>
      </c>
      <c r="DU94" s="11" t="s">
        <v>10</v>
      </c>
      <c r="DV94" s="12">
        <f t="shared" si="667"/>
        <v>0</v>
      </c>
      <c r="DW94" s="12">
        <f>DV94/10</f>
        <v>0</v>
      </c>
      <c r="DX94" s="12">
        <f t="shared" si="668"/>
        <v>0</v>
      </c>
      <c r="DY94" s="12">
        <f>DX94/15</f>
        <v>0</v>
      </c>
      <c r="DZ94" s="12"/>
      <c r="EA94" s="13"/>
      <c r="EB94" s="12">
        <f t="shared" si="669"/>
        <v>36.56</v>
      </c>
      <c r="EC94" s="12">
        <f>EB94/8</f>
        <v>4.57</v>
      </c>
      <c r="ED94" s="12">
        <f t="shared" si="670"/>
        <v>24.766999999999999</v>
      </c>
      <c r="EE94" s="12">
        <f>ED94/5</f>
        <v>4.9534000000000002</v>
      </c>
      <c r="EF94" s="12">
        <f t="shared" si="671"/>
        <v>24.876999999999999</v>
      </c>
      <c r="EG94" s="14">
        <f>EF94/13</f>
        <v>1.9136153846153845</v>
      </c>
      <c r="EJ94" s="11" t="s">
        <v>10</v>
      </c>
      <c r="EK94" s="12">
        <f t="shared" si="672"/>
        <v>27.888000000000002</v>
      </c>
      <c r="EL94" s="12">
        <f>EK94/10</f>
        <v>2.7888000000000002</v>
      </c>
      <c r="EM94" s="12">
        <f t="shared" si="673"/>
        <v>28.245000000000001</v>
      </c>
      <c r="EN94" s="12">
        <f>EM94/15</f>
        <v>1.883</v>
      </c>
      <c r="EO94" s="12"/>
      <c r="EP94" s="13"/>
      <c r="EQ94" s="12">
        <f t="shared" si="674"/>
        <v>38</v>
      </c>
      <c r="ER94" s="12">
        <f>EQ94/8</f>
        <v>4.75</v>
      </c>
      <c r="ES94" s="12">
        <f t="shared" si="675"/>
        <v>45.7</v>
      </c>
      <c r="ET94" s="12">
        <f>ES94/5</f>
        <v>9.14</v>
      </c>
      <c r="EU94" s="12">
        <f t="shared" si="676"/>
        <v>45.7</v>
      </c>
      <c r="EV94" s="14">
        <f>EU94/13</f>
        <v>3.5153846153846158</v>
      </c>
      <c r="EY94" s="11" t="s">
        <v>10</v>
      </c>
      <c r="EZ94" s="12">
        <f t="shared" si="677"/>
        <v>0</v>
      </c>
      <c r="FA94" s="12">
        <f>EZ94/10</f>
        <v>0</v>
      </c>
      <c r="FB94" s="12">
        <f t="shared" si="678"/>
        <v>0</v>
      </c>
      <c r="FC94" s="12">
        <f>FB94/15</f>
        <v>0</v>
      </c>
      <c r="FD94" s="12"/>
      <c r="FE94" s="13"/>
      <c r="FF94" s="12">
        <f t="shared" si="679"/>
        <v>28.245999999999999</v>
      </c>
      <c r="FG94" s="12">
        <f>FF94/8</f>
        <v>3.5307499999999998</v>
      </c>
      <c r="FH94" s="12">
        <f t="shared" si="680"/>
        <v>28.43</v>
      </c>
      <c r="FI94" s="12">
        <f>FH94/5</f>
        <v>5.6859999999999999</v>
      </c>
      <c r="FJ94" s="12">
        <f t="shared" si="681"/>
        <v>28.244000000000003</v>
      </c>
      <c r="FK94" s="14">
        <f>FJ94/13</f>
        <v>2.1726153846153848</v>
      </c>
      <c r="FN94" s="11" t="s">
        <v>10</v>
      </c>
      <c r="FO94" s="12">
        <f t="shared" si="682"/>
        <v>0</v>
      </c>
      <c r="FP94" s="12">
        <f>FO94/10</f>
        <v>0</v>
      </c>
      <c r="FQ94" s="12">
        <f t="shared" si="683"/>
        <v>44.736999999999995</v>
      </c>
      <c r="FR94" s="12">
        <f>FQ94/15</f>
        <v>2.9824666666666664</v>
      </c>
      <c r="FS94" s="12"/>
      <c r="FT94" s="13"/>
      <c r="FU94" s="12">
        <f t="shared" si="684"/>
        <v>44.737000000000002</v>
      </c>
      <c r="FV94" s="12">
        <f>FU94/8</f>
        <v>5.5921250000000002</v>
      </c>
      <c r="FW94" s="12">
        <f t="shared" si="685"/>
        <v>34.064999999999998</v>
      </c>
      <c r="FX94" s="12">
        <f>FW94/5</f>
        <v>6.8129999999999997</v>
      </c>
      <c r="FY94" s="12">
        <f t="shared" si="686"/>
        <v>0</v>
      </c>
      <c r="FZ94" s="14">
        <f>FY94/13</f>
        <v>0</v>
      </c>
      <c r="GC94" s="11" t="s">
        <v>10</v>
      </c>
      <c r="GD94" s="12">
        <f t="shared" si="687"/>
        <v>0</v>
      </c>
      <c r="GE94" s="12">
        <f>GD94/10</f>
        <v>0</v>
      </c>
      <c r="GF94" s="12">
        <f t="shared" si="688"/>
        <v>0</v>
      </c>
      <c r="GG94" s="12">
        <f>GF94/15</f>
        <v>0</v>
      </c>
      <c r="GH94" s="12"/>
      <c r="GI94" s="13"/>
      <c r="GJ94" s="12">
        <f t="shared" si="689"/>
        <v>0</v>
      </c>
      <c r="GK94" s="12">
        <f>GJ94/8</f>
        <v>0</v>
      </c>
      <c r="GL94" s="12">
        <f t="shared" si="690"/>
        <v>10.672000000000001</v>
      </c>
      <c r="GM94" s="12">
        <f>GL94/5</f>
        <v>2.1344000000000003</v>
      </c>
      <c r="GN94" s="12">
        <f t="shared" si="691"/>
        <v>44.737000000000002</v>
      </c>
      <c r="GO94" s="14">
        <f>GN94/13</f>
        <v>3.4413076923076926</v>
      </c>
      <c r="GR94" s="11" t="s">
        <v>10</v>
      </c>
      <c r="GS94" s="12">
        <f t="shared" ref="GS94:GS106" si="743">GS71+GS42+GS13</f>
        <v>27.888000000000002</v>
      </c>
      <c r="GT94" s="12">
        <f>GS94/10</f>
        <v>2.7888000000000002</v>
      </c>
      <c r="GU94" s="12">
        <f t="shared" ref="GU94:GU101" si="744">GU71+GU42+GU13</f>
        <v>72.981999999999999</v>
      </c>
      <c r="GV94" s="12">
        <f>GU94/15</f>
        <v>4.8654666666666664</v>
      </c>
      <c r="GW94" s="12"/>
      <c r="GX94" s="13"/>
      <c r="GY94" s="12">
        <f t="shared" ref="GY94:GY101" si="745">GY71+GY42+GY13</f>
        <v>147.54300000000001</v>
      </c>
      <c r="GZ94" s="12">
        <f>GY94/8</f>
        <v>18.442875000000001</v>
      </c>
      <c r="HA94" s="12">
        <f t="shared" ref="HA94:HA101" si="746">HA71+HA42+HA13</f>
        <v>143.63400000000001</v>
      </c>
      <c r="HB94" s="12">
        <f>HA94/5</f>
        <v>28.726800000000004</v>
      </c>
      <c r="HC94" s="12">
        <f t="shared" ref="HC94:HC101" si="747">HC71+HC42+HC13</f>
        <v>100.69300000000001</v>
      </c>
      <c r="HD94" s="14">
        <f>HC94/13</f>
        <v>7.7456153846153857</v>
      </c>
      <c r="HH94" s="11" t="s">
        <v>10</v>
      </c>
      <c r="HI94" s="12">
        <f t="shared" ref="HI94:HI106" si="748">HI71+HI42+HI13</f>
        <v>158.45299999999997</v>
      </c>
      <c r="HJ94" s="12">
        <f>HI94/10</f>
        <v>15.845299999999998</v>
      </c>
      <c r="HK94" s="12">
        <f t="shared" ref="HK94:HK101" si="749">HK71+HK42+HK13</f>
        <v>203.9</v>
      </c>
      <c r="HL94" s="12">
        <f>HK94/15</f>
        <v>13.593333333333334</v>
      </c>
      <c r="HM94" s="12"/>
      <c r="HN94" s="13"/>
      <c r="HO94" s="12">
        <f t="shared" ref="HO94:HO101" si="750">HO71+HO42+HO13</f>
        <v>214.35599999999999</v>
      </c>
      <c r="HP94" s="12">
        <f>HO94/8</f>
        <v>26.794499999999999</v>
      </c>
      <c r="HQ94" s="12">
        <f t="shared" ref="HQ94:HQ101" si="751">HQ71+HQ42+HQ13</f>
        <v>207.10500000000002</v>
      </c>
      <c r="HR94" s="12">
        <f>HQ94/5</f>
        <v>41.421000000000006</v>
      </c>
      <c r="HS94" s="12">
        <f t="shared" ref="HS94:HS101" si="752">HS71+HS42+HS13</f>
        <v>162.91800000000001</v>
      </c>
      <c r="HT94" s="14">
        <f>HS94/13</f>
        <v>12.532153846153847</v>
      </c>
      <c r="HW94" s="11" t="s">
        <v>10</v>
      </c>
      <c r="HX94" s="12">
        <f>HX71+HX42+HX13</f>
        <v>0</v>
      </c>
      <c r="HY94" s="12">
        <f>HX94/10</f>
        <v>0</v>
      </c>
      <c r="HZ94" s="12">
        <f t="shared" si="692"/>
        <v>0</v>
      </c>
      <c r="IA94" s="12">
        <f>HZ94/15</f>
        <v>0</v>
      </c>
      <c r="IB94" s="12"/>
      <c r="IC94" s="13"/>
      <c r="ID94" s="12">
        <f t="shared" si="693"/>
        <v>0</v>
      </c>
      <c r="IE94" s="12">
        <f>ID94/8</f>
        <v>0</v>
      </c>
      <c r="IF94" s="12">
        <f t="shared" si="694"/>
        <v>0</v>
      </c>
      <c r="IG94" s="12">
        <f>IF94/5</f>
        <v>0</v>
      </c>
      <c r="IH94" s="12">
        <f t="shared" si="695"/>
        <v>0</v>
      </c>
      <c r="II94" s="14">
        <f>IH94/13</f>
        <v>0</v>
      </c>
      <c r="IM94" s="11" t="s">
        <v>10</v>
      </c>
      <c r="IN94" s="12">
        <f t="shared" si="696"/>
        <v>13.045999999999999</v>
      </c>
      <c r="IO94" s="12">
        <f>IN94/10</f>
        <v>1.3046</v>
      </c>
      <c r="IP94" s="12">
        <f t="shared" si="697"/>
        <v>13.045999999999999</v>
      </c>
      <c r="IQ94" s="12">
        <f>IP94/15</f>
        <v>0.86973333333333325</v>
      </c>
      <c r="IR94" s="12"/>
      <c r="IS94" s="13"/>
      <c r="IT94" s="12">
        <f t="shared" si="698"/>
        <v>14.579000000000001</v>
      </c>
      <c r="IU94" s="12">
        <f>IT94/8</f>
        <v>1.8223750000000001</v>
      </c>
      <c r="IV94" s="12">
        <f t="shared" si="699"/>
        <v>13.045999999999999</v>
      </c>
      <c r="IW94" s="12">
        <f>IV94/5</f>
        <v>2.6092</v>
      </c>
      <c r="IX94" s="12">
        <f t="shared" si="700"/>
        <v>13.045999999999999</v>
      </c>
      <c r="IY94" s="14">
        <f>IX94/13</f>
        <v>1.0035384615384615</v>
      </c>
      <c r="JC94" s="11" t="s">
        <v>10</v>
      </c>
      <c r="JD94" s="12">
        <f t="shared" si="701"/>
        <v>12.106</v>
      </c>
      <c r="JE94" s="12">
        <f>JD94/10</f>
        <v>1.2105999999999999</v>
      </c>
      <c r="JF94" s="12">
        <f t="shared" si="702"/>
        <v>6.0529999999999999</v>
      </c>
      <c r="JG94" s="12">
        <f>JF94/15</f>
        <v>0.40353333333333335</v>
      </c>
      <c r="JH94" s="12"/>
      <c r="JI94" s="13"/>
      <c r="JJ94" s="12">
        <f t="shared" si="703"/>
        <v>0</v>
      </c>
      <c r="JK94" s="12">
        <f>JJ94/8</f>
        <v>0</v>
      </c>
      <c r="JL94" s="12">
        <f t="shared" si="704"/>
        <v>0</v>
      </c>
      <c r="JM94" s="12">
        <f>JL94/5</f>
        <v>0</v>
      </c>
      <c r="JN94" s="12">
        <f t="shared" si="705"/>
        <v>0</v>
      </c>
      <c r="JO94" s="14">
        <f>JN94/13</f>
        <v>0</v>
      </c>
      <c r="JS94" s="11" t="s">
        <v>10</v>
      </c>
      <c r="JT94" s="12">
        <f t="shared" si="706"/>
        <v>0</v>
      </c>
      <c r="JU94" s="12">
        <f>JT94/10</f>
        <v>0</v>
      </c>
      <c r="JV94" s="12">
        <f t="shared" si="707"/>
        <v>6.0529999999999999</v>
      </c>
      <c r="JW94" s="12">
        <f>JV94/15</f>
        <v>0.40353333333333335</v>
      </c>
      <c r="JX94" s="12"/>
      <c r="JY94" s="13"/>
      <c r="JZ94" s="12">
        <f t="shared" si="708"/>
        <v>12.106</v>
      </c>
      <c r="KA94" s="12">
        <f>JZ94/8</f>
        <v>1.51325</v>
      </c>
      <c r="KB94" s="12">
        <f t="shared" si="709"/>
        <v>12.106</v>
      </c>
      <c r="KC94" s="12">
        <f>KB94/5</f>
        <v>2.4211999999999998</v>
      </c>
      <c r="KD94" s="12">
        <f t="shared" si="710"/>
        <v>12.106</v>
      </c>
      <c r="KE94" s="14">
        <f>KD94/13</f>
        <v>0.9312307692307692</v>
      </c>
      <c r="KH94" s="11" t="s">
        <v>10</v>
      </c>
      <c r="KI94" s="12">
        <f t="shared" si="711"/>
        <v>22.308</v>
      </c>
      <c r="KJ94" s="12">
        <f>KI94/10</f>
        <v>2.2307999999999999</v>
      </c>
      <c r="KK94" s="12">
        <f t="shared" si="712"/>
        <v>22.308</v>
      </c>
      <c r="KL94" s="12">
        <f>KK94/15</f>
        <v>1.4872000000000001</v>
      </c>
      <c r="KM94" s="12"/>
      <c r="KN94" s="13"/>
      <c r="KO94" s="12">
        <f t="shared" si="713"/>
        <v>22.38</v>
      </c>
      <c r="KP94" s="12">
        <f>KO94/8</f>
        <v>2.7974999999999999</v>
      </c>
      <c r="KQ94" s="12">
        <f t="shared" si="714"/>
        <v>22.308</v>
      </c>
      <c r="KR94" s="12">
        <f>KQ94/5</f>
        <v>4.4615999999999998</v>
      </c>
      <c r="KS94" s="12">
        <f t="shared" si="715"/>
        <v>2.3079999999999998</v>
      </c>
      <c r="KT94" s="14">
        <f>KS94/13</f>
        <v>0.17753846153846153</v>
      </c>
      <c r="KW94" s="11" t="s">
        <v>10</v>
      </c>
      <c r="KX94" s="12">
        <f t="shared" ref="KX94:KX106" si="753">KX71+KX42+KX13</f>
        <v>47.46</v>
      </c>
      <c r="KY94" s="12">
        <f>KX94/10</f>
        <v>4.7460000000000004</v>
      </c>
      <c r="KZ94" s="12">
        <f t="shared" ref="KZ94:KZ101" si="754">KZ71+KZ42+KZ13</f>
        <v>47.46</v>
      </c>
      <c r="LA94" s="12">
        <f>KZ94/15</f>
        <v>3.1640000000000001</v>
      </c>
      <c r="LB94" s="12"/>
      <c r="LC94" s="13"/>
      <c r="LD94" s="12">
        <f t="shared" ref="LD94:LD101" si="755">LD71+LD42+LD13</f>
        <v>49.065000000000005</v>
      </c>
      <c r="LE94" s="12">
        <f>LD94/8</f>
        <v>6.1331250000000006</v>
      </c>
      <c r="LF94" s="12">
        <f t="shared" ref="LF94:LF101" si="756">LF71+LF42+LF13</f>
        <v>47.46</v>
      </c>
      <c r="LG94" s="12">
        <f>LF94/5</f>
        <v>9.4920000000000009</v>
      </c>
      <c r="LH94" s="12">
        <f t="shared" ref="LH94:LH101" si="757">LH71+LH42+LH13</f>
        <v>27.46</v>
      </c>
      <c r="LI94" s="14">
        <f>LH94/13</f>
        <v>2.1123076923076924</v>
      </c>
      <c r="LM94" s="11" t="s">
        <v>10</v>
      </c>
      <c r="LN94" s="12">
        <f t="shared" ref="LN94:LN106" si="758">LN71+LN42+LN13</f>
        <v>205.91299999999998</v>
      </c>
      <c r="LO94" s="12">
        <f>LN94/10</f>
        <v>20.591299999999997</v>
      </c>
      <c r="LP94" s="12">
        <f t="shared" ref="LP94:LP101" si="759">LP71+LP42+LP13</f>
        <v>251.36</v>
      </c>
      <c r="LQ94" s="12">
        <f>LP94/15</f>
        <v>16.757333333333335</v>
      </c>
      <c r="LR94" s="12"/>
      <c r="LS94" s="13"/>
      <c r="LT94" s="12">
        <f>LT71+LT42+LT13</f>
        <v>263.42099999999999</v>
      </c>
      <c r="LU94" s="12">
        <f>LT94/8</f>
        <v>32.927624999999999</v>
      </c>
      <c r="LV94" s="12">
        <f t="shared" ref="LV94:LV101" si="760">LV71+LV42+LV13</f>
        <v>254.565</v>
      </c>
      <c r="LW94" s="12">
        <f>LV94/5</f>
        <v>50.912999999999997</v>
      </c>
      <c r="LX94" s="12">
        <f t="shared" ref="LX94:LX101" si="761">LX71+LX42+LX13</f>
        <v>190.37799999999999</v>
      </c>
      <c r="LY94" s="14">
        <f>LX94/13</f>
        <v>14.644461538461538</v>
      </c>
      <c r="MB94" s="11" t="s">
        <v>10</v>
      </c>
      <c r="MC94" s="12">
        <f>MC71+MC42+MC13</f>
        <v>0</v>
      </c>
      <c r="MD94" s="12">
        <f>MC94/10</f>
        <v>0</v>
      </c>
      <c r="ME94" s="12">
        <f t="shared" si="716"/>
        <v>2.4089999999999998</v>
      </c>
      <c r="MF94" s="12">
        <f>ME94/15</f>
        <v>0.16059999999999999</v>
      </c>
      <c r="MG94" s="12"/>
      <c r="MH94" s="13"/>
      <c r="MI94" s="12">
        <f t="shared" si="717"/>
        <v>3.2709999999999999</v>
      </c>
      <c r="MJ94" s="12">
        <f>MI94/8</f>
        <v>0.40887499999999999</v>
      </c>
      <c r="MK94" s="12">
        <f t="shared" si="718"/>
        <v>0</v>
      </c>
      <c r="ML94" s="12">
        <f>MK94/5</f>
        <v>0</v>
      </c>
      <c r="MM94" s="12">
        <f t="shared" si="719"/>
        <v>20</v>
      </c>
      <c r="MN94" s="14">
        <f>MM94/13</f>
        <v>1.5384615384615385</v>
      </c>
      <c r="MR94" s="11" t="s">
        <v>10</v>
      </c>
      <c r="MS94" s="12">
        <f t="shared" si="720"/>
        <v>16.687000000000001</v>
      </c>
      <c r="MT94" s="12">
        <f>MS94/10</f>
        <v>1.6687000000000001</v>
      </c>
      <c r="MU94" s="12">
        <f t="shared" si="721"/>
        <v>13.756</v>
      </c>
      <c r="MV94" s="12">
        <f>MU94/15</f>
        <v>0.9170666666666667</v>
      </c>
      <c r="MW94" s="12"/>
      <c r="MX94" s="13"/>
      <c r="MY94" s="12">
        <f t="shared" si="722"/>
        <v>0</v>
      </c>
      <c r="MZ94" s="12">
        <f>MY94/8</f>
        <v>0</v>
      </c>
      <c r="NA94" s="12">
        <f t="shared" si="723"/>
        <v>17.03</v>
      </c>
      <c r="NB94" s="12">
        <f>NA94/5</f>
        <v>3.4060000000000001</v>
      </c>
      <c r="NC94" s="12">
        <f t="shared" si="724"/>
        <v>2.4089999999999998</v>
      </c>
      <c r="ND94" s="14">
        <f>NC94/13</f>
        <v>0.18530769230769228</v>
      </c>
      <c r="NH94" s="11" t="s">
        <v>10</v>
      </c>
      <c r="NI94" s="12">
        <f t="shared" si="725"/>
        <v>35.146999999999998</v>
      </c>
      <c r="NJ94" s="12">
        <f>NI94/10</f>
        <v>3.5146999999999999</v>
      </c>
      <c r="NK94" s="12">
        <f t="shared" si="726"/>
        <v>38.078000000000003</v>
      </c>
      <c r="NL94" s="12">
        <f>NK94/15</f>
        <v>2.5385333333333335</v>
      </c>
      <c r="NM94" s="12"/>
      <c r="NN94" s="13"/>
      <c r="NO94" s="12">
        <f t="shared" si="727"/>
        <v>27.331</v>
      </c>
      <c r="NP94" s="12">
        <f>NO94/8</f>
        <v>3.4163749999999999</v>
      </c>
      <c r="NQ94" s="12">
        <f t="shared" si="728"/>
        <v>27.335999999999999</v>
      </c>
      <c r="NR94" s="12">
        <f>NQ94/5</f>
        <v>5.4672000000000001</v>
      </c>
      <c r="NS94" s="12">
        <f t="shared" si="729"/>
        <v>16.687000000000001</v>
      </c>
      <c r="NT94" s="14">
        <f>NS94/13</f>
        <v>1.2836153846153846</v>
      </c>
      <c r="NX94" s="11" t="s">
        <v>10</v>
      </c>
      <c r="NY94" s="12">
        <f t="shared" si="730"/>
        <v>0</v>
      </c>
      <c r="NZ94" s="12">
        <f>NY94/10</f>
        <v>0</v>
      </c>
      <c r="OA94" s="12">
        <f t="shared" si="731"/>
        <v>4.5540000000000003</v>
      </c>
      <c r="OB94" s="12">
        <f>OA94/15</f>
        <v>0.30360000000000004</v>
      </c>
      <c r="OC94" s="12"/>
      <c r="OD94" s="13"/>
      <c r="OE94" s="12">
        <f t="shared" si="732"/>
        <v>10.742000000000001</v>
      </c>
      <c r="OF94" s="12">
        <f>OE94/8</f>
        <v>1.3427500000000001</v>
      </c>
      <c r="OG94" s="12">
        <f t="shared" si="733"/>
        <v>10.742000000000001</v>
      </c>
      <c r="OH94" s="12">
        <f>OG94/5</f>
        <v>2.1484000000000001</v>
      </c>
      <c r="OI94" s="12">
        <f t="shared" si="734"/>
        <v>35.147000000000006</v>
      </c>
      <c r="OJ94" s="14">
        <f>OI94/13</f>
        <v>2.703615384615385</v>
      </c>
      <c r="OM94" s="11" t="s">
        <v>10</v>
      </c>
      <c r="ON94" s="12">
        <f t="shared" si="735"/>
        <v>26.231000000000002</v>
      </c>
      <c r="OO94" s="12">
        <f>ON94/10</f>
        <v>2.6231</v>
      </c>
      <c r="OP94" s="12">
        <f t="shared" si="736"/>
        <v>26.331</v>
      </c>
      <c r="OQ94" s="12">
        <f>OP94/15</f>
        <v>1.7554000000000001</v>
      </c>
      <c r="OR94" s="12"/>
      <c r="OS94" s="13"/>
      <c r="OT94" s="12">
        <f t="shared" si="737"/>
        <v>26.332000000000001</v>
      </c>
      <c r="OU94" s="12">
        <f>OT94/8</f>
        <v>3.2915000000000001</v>
      </c>
      <c r="OV94" s="12">
        <f t="shared" si="738"/>
        <v>26.331</v>
      </c>
      <c r="OW94" s="12">
        <f>OV94/5</f>
        <v>5.2661999999999995</v>
      </c>
      <c r="OX94" s="12">
        <f t="shared" si="739"/>
        <v>0</v>
      </c>
      <c r="OY94" s="14">
        <f>OX94/13</f>
        <v>0</v>
      </c>
      <c r="PB94" s="11" t="s">
        <v>10</v>
      </c>
      <c r="PC94" s="12">
        <f t="shared" ref="PC94:PC106" si="762">PC71+PC42+PC13</f>
        <v>78.064999999999998</v>
      </c>
      <c r="PD94" s="12">
        <f>PC94/10</f>
        <v>7.8064999999999998</v>
      </c>
      <c r="PE94" s="12">
        <f t="shared" ref="PE94:PE101" si="763">PE71+PE42+PE13</f>
        <v>85.128000000000014</v>
      </c>
      <c r="PF94" s="12">
        <f>PE94/15</f>
        <v>5.6752000000000011</v>
      </c>
      <c r="PG94" s="12"/>
      <c r="PH94" s="13"/>
      <c r="PI94" s="12">
        <f t="shared" ref="PI94:PI101" si="764">PI71+PI42+PI13</f>
        <v>67.676000000000002</v>
      </c>
      <c r="PJ94" s="12">
        <f>PI94/8</f>
        <v>8.4595000000000002</v>
      </c>
      <c r="PK94" s="12">
        <f t="shared" ref="PK94:PK101" si="765">PK71+PK42+PK13</f>
        <v>81.439000000000007</v>
      </c>
      <c r="PL94" s="12">
        <f>PK94/5</f>
        <v>16.287800000000001</v>
      </c>
      <c r="PM94" s="12">
        <f t="shared" ref="PM94:PM101" si="766">PM71+PM42+PM13</f>
        <v>74.242999999999995</v>
      </c>
      <c r="PN94" s="14">
        <f>PM94/13</f>
        <v>5.7109999999999994</v>
      </c>
      <c r="PR94" s="11" t="s">
        <v>10</v>
      </c>
      <c r="PS94" s="12">
        <v>328.68799999999999</v>
      </c>
      <c r="PT94" s="12">
        <f>PS94/10</f>
        <v>32.8688</v>
      </c>
      <c r="PU94" s="12">
        <v>336.488</v>
      </c>
      <c r="PV94" s="12">
        <f>PU94/15</f>
        <v>22.432533333333332</v>
      </c>
      <c r="PW94" s="12"/>
      <c r="PX94" s="13"/>
      <c r="PY94" s="54">
        <v>344.80599999999998</v>
      </c>
      <c r="PZ94" s="12">
        <f>PY94/8</f>
        <v>43.100749999999998</v>
      </c>
      <c r="QA94" s="12">
        <v>336.00099999999998</v>
      </c>
      <c r="QB94" s="12">
        <f>QA94/5</f>
        <v>67.200199999999995</v>
      </c>
      <c r="QC94" s="12">
        <v>307.42599999999999</v>
      </c>
      <c r="QD94" s="14">
        <f>QC94/13</f>
        <v>23.648153846153846</v>
      </c>
    </row>
    <row r="95" spans="15:447" x14ac:dyDescent="0.25">
      <c r="O95" s="11" t="s">
        <v>11</v>
      </c>
      <c r="P95" s="12">
        <f t="shared" si="635"/>
        <v>43.76</v>
      </c>
      <c r="Q95" s="12">
        <f>P95/4.5</f>
        <v>9.724444444444444</v>
      </c>
      <c r="R95" s="12">
        <f t="shared" si="636"/>
        <v>0</v>
      </c>
      <c r="S95" s="12">
        <f t="shared" ref="S95:S101" si="767">R95/20</f>
        <v>0</v>
      </c>
      <c r="T95" s="12">
        <f>T72+T43+T14</f>
        <v>39.82</v>
      </c>
      <c r="U95" s="12">
        <f>T95/30</f>
        <v>1.3273333333333333</v>
      </c>
      <c r="V95" s="12">
        <f t="shared" si="637"/>
        <v>27.641999999999999</v>
      </c>
      <c r="W95" s="12">
        <f>V95/9</f>
        <v>3.0713333333333335</v>
      </c>
      <c r="X95" s="12">
        <f t="shared" si="638"/>
        <v>0</v>
      </c>
      <c r="Y95" s="12">
        <f>X95/4</f>
        <v>0</v>
      </c>
      <c r="Z95" s="12">
        <f t="shared" si="639"/>
        <v>0</v>
      </c>
      <c r="AA95" s="14">
        <f>Z95/17.5</f>
        <v>0</v>
      </c>
      <c r="AF95" s="11" t="s">
        <v>11</v>
      </c>
      <c r="AG95" s="12">
        <f t="shared" si="640"/>
        <v>41.082000000000001</v>
      </c>
      <c r="AH95" s="12">
        <f>AG95/4.5</f>
        <v>9.1293333333333333</v>
      </c>
      <c r="AI95" s="12">
        <f t="shared" si="641"/>
        <v>67.4315</v>
      </c>
      <c r="AJ95" s="12">
        <f t="shared" ref="AJ95:AJ101" si="768">AI95/20</f>
        <v>3.371575</v>
      </c>
      <c r="AK95" s="12">
        <f>AK72+AK43+AK14</f>
        <v>32.543999999999997</v>
      </c>
      <c r="AL95" s="12">
        <f>AK95/30</f>
        <v>1.0848</v>
      </c>
      <c r="AM95" s="12">
        <f t="shared" si="642"/>
        <v>44.01</v>
      </c>
      <c r="AN95" s="12">
        <f>AM95/9</f>
        <v>4.8899999999999997</v>
      </c>
      <c r="AO95" s="12">
        <f t="shared" si="643"/>
        <v>67.131</v>
      </c>
      <c r="AP95" s="12">
        <f>AO95/4</f>
        <v>16.78275</v>
      </c>
      <c r="AQ95" s="12">
        <f t="shared" si="644"/>
        <v>55.283000000000001</v>
      </c>
      <c r="AR95" s="14">
        <f>AQ95/17.5</f>
        <v>3.1590285714285713</v>
      </c>
      <c r="AV95" s="11" t="s">
        <v>11</v>
      </c>
      <c r="AW95" s="12">
        <f t="shared" si="645"/>
        <v>0</v>
      </c>
      <c r="AX95" s="12">
        <f>AW95/4.5</f>
        <v>0</v>
      </c>
      <c r="AY95" s="12">
        <f t="shared" si="646"/>
        <v>0.77600000000000002</v>
      </c>
      <c r="AZ95" s="12">
        <f t="shared" ref="AZ95:AZ101" si="769">AY95/20</f>
        <v>3.8800000000000001E-2</v>
      </c>
      <c r="BA95" s="12">
        <f>BA72+BA43+BA14</f>
        <v>0.77600000000000002</v>
      </c>
      <c r="BB95" s="12">
        <f>BA95/30</f>
        <v>2.5866666666666666E-2</v>
      </c>
      <c r="BC95" s="12">
        <f t="shared" si="647"/>
        <v>12.382</v>
      </c>
      <c r="BD95" s="12">
        <f>BC95/9</f>
        <v>1.3757777777777778</v>
      </c>
      <c r="BE95" s="12">
        <f t="shared" si="648"/>
        <v>18.091999999999999</v>
      </c>
      <c r="BF95" s="12">
        <f>BE95/4</f>
        <v>4.5229999999999997</v>
      </c>
      <c r="BG95" s="12">
        <f t="shared" si="649"/>
        <v>0</v>
      </c>
      <c r="BH95" s="14">
        <f>BG95/17.5</f>
        <v>0</v>
      </c>
      <c r="BL95" s="11" t="s">
        <v>11</v>
      </c>
      <c r="BM95" s="12">
        <f t="shared" si="650"/>
        <v>15.407999999999999</v>
      </c>
      <c r="BN95" s="12">
        <f>BM95/4.5</f>
        <v>3.4239999999999999</v>
      </c>
      <c r="BO95" s="12">
        <f t="shared" si="651"/>
        <v>23.933999999999997</v>
      </c>
      <c r="BP95" s="12">
        <f t="shared" ref="BP95:BP101" si="770">BO95/20</f>
        <v>1.1966999999999999</v>
      </c>
      <c r="BQ95" s="12">
        <f>BQ72+BQ43+BQ14</f>
        <v>7.33</v>
      </c>
      <c r="BR95" s="12">
        <f>BQ95/30</f>
        <v>0.24433333333333335</v>
      </c>
      <c r="BS95" s="12">
        <f t="shared" si="652"/>
        <v>15.404999999999999</v>
      </c>
      <c r="BT95" s="12">
        <f>BS95/9</f>
        <v>1.7116666666666667</v>
      </c>
      <c r="BU95" s="12">
        <f t="shared" si="653"/>
        <v>0</v>
      </c>
      <c r="BV95" s="12">
        <f>BU95/4</f>
        <v>0</v>
      </c>
      <c r="BW95" s="12">
        <f t="shared" si="654"/>
        <v>4.9340000000000002</v>
      </c>
      <c r="BX95" s="14">
        <f>BW95/17.5</f>
        <v>0.28194285714285716</v>
      </c>
      <c r="CB95" s="11" t="s">
        <v>11</v>
      </c>
      <c r="CC95" s="12">
        <f t="shared" si="655"/>
        <v>0</v>
      </c>
      <c r="CD95" s="12">
        <f>CC95/4.5</f>
        <v>0</v>
      </c>
      <c r="CE95" s="12">
        <f t="shared" si="656"/>
        <v>0</v>
      </c>
      <c r="CF95" s="12">
        <f t="shared" ref="CF95:CF101" si="771">CE95/20</f>
        <v>0</v>
      </c>
      <c r="CG95" s="12">
        <f>CG72+CG43+CG14</f>
        <v>0</v>
      </c>
      <c r="CH95" s="12">
        <f>CG95/30</f>
        <v>0</v>
      </c>
      <c r="CI95" s="12">
        <f t="shared" si="657"/>
        <v>0</v>
      </c>
      <c r="CJ95" s="12">
        <f>CI95/9</f>
        <v>0</v>
      </c>
      <c r="CK95" s="12">
        <f t="shared" si="658"/>
        <v>15.406000000000001</v>
      </c>
      <c r="CL95" s="12">
        <f>CK95/4</f>
        <v>3.8515000000000001</v>
      </c>
      <c r="CM95" s="12">
        <f t="shared" si="659"/>
        <v>31.341999999999999</v>
      </c>
      <c r="CN95" s="14">
        <f>CM95/17.5</f>
        <v>1.7909714285714284</v>
      </c>
      <c r="CQ95" s="11" t="s">
        <v>11</v>
      </c>
      <c r="CR95" s="12">
        <f t="shared" si="660"/>
        <v>12.581</v>
      </c>
      <c r="CS95" s="12">
        <f>CR95/4.5</f>
        <v>2.7957777777777775</v>
      </c>
      <c r="CT95" s="12">
        <f t="shared" si="661"/>
        <v>7.33</v>
      </c>
      <c r="CU95" s="12">
        <f t="shared" ref="CU95:CU101" si="772">CT95/20</f>
        <v>0.36649999999999999</v>
      </c>
      <c r="CV95" s="12">
        <f>CV72+CV43+CV14</f>
        <v>12.680999999999999</v>
      </c>
      <c r="CW95" s="12">
        <f>CV95/30</f>
        <v>0.42269999999999996</v>
      </c>
      <c r="CX95" s="12">
        <f t="shared" si="662"/>
        <v>12.680999999999999</v>
      </c>
      <c r="CY95" s="12">
        <f>CX95/9</f>
        <v>1.4089999999999998</v>
      </c>
      <c r="CZ95" s="12">
        <f t="shared" si="663"/>
        <v>0</v>
      </c>
      <c r="DA95" s="12">
        <f>CZ95/4</f>
        <v>0</v>
      </c>
      <c r="DB95" s="12">
        <f t="shared" si="664"/>
        <v>7.33</v>
      </c>
      <c r="DC95" s="14">
        <f>DB95/17.5</f>
        <v>0.41885714285714287</v>
      </c>
      <c r="DF95" s="11" t="s">
        <v>11</v>
      </c>
      <c r="DG95" s="12">
        <f t="shared" si="740"/>
        <v>69.070999999999998</v>
      </c>
      <c r="DH95" s="12">
        <f>DG95/4.5</f>
        <v>15.34911111111111</v>
      </c>
      <c r="DI95" s="12">
        <f t="shared" si="741"/>
        <v>99.471499999999992</v>
      </c>
      <c r="DJ95" s="12">
        <f t="shared" ref="DJ95:DJ101" si="773">DI95/20</f>
        <v>4.9735749999999994</v>
      </c>
      <c r="DK95" s="12">
        <f>DK72+DK43+DK14</f>
        <v>53.331000000000003</v>
      </c>
      <c r="DL95" s="12">
        <f>DK95/30</f>
        <v>1.7777000000000001</v>
      </c>
      <c r="DM95" s="12">
        <f t="shared" si="665"/>
        <v>84.477999999999994</v>
      </c>
      <c r="DN95" s="12">
        <f>DM95/9</f>
        <v>9.386444444444443</v>
      </c>
      <c r="DO95" s="12">
        <f t="shared" si="742"/>
        <v>100.62899999999999</v>
      </c>
      <c r="DP95" s="12">
        <f>DO95/4</f>
        <v>25.157249999999998</v>
      </c>
      <c r="DQ95" s="12">
        <f t="shared" si="666"/>
        <v>98.888999999999996</v>
      </c>
      <c r="DR95" s="14">
        <f>DQ95/17.5</f>
        <v>5.6507999999999994</v>
      </c>
      <c r="DU95" s="11" t="s">
        <v>11</v>
      </c>
      <c r="DV95" s="12">
        <f t="shared" si="667"/>
        <v>5.2939999999999996</v>
      </c>
      <c r="DW95" s="12">
        <f>DV95/4.5</f>
        <v>1.1764444444444444</v>
      </c>
      <c r="DX95" s="12">
        <f t="shared" si="668"/>
        <v>12.680999999999999</v>
      </c>
      <c r="DY95" s="12">
        <f t="shared" ref="DY95:DY101" si="774">DX95/20</f>
        <v>0.63405</v>
      </c>
      <c r="DZ95" s="12">
        <f>DZ72+DZ43+DZ14</f>
        <v>5.2949999999999999</v>
      </c>
      <c r="EA95" s="12">
        <f>DZ95/30</f>
        <v>0.17649999999999999</v>
      </c>
      <c r="EB95" s="12">
        <f t="shared" si="669"/>
        <v>5.2190000000000003</v>
      </c>
      <c r="EC95" s="12">
        <f>EB95/9</f>
        <v>0.5798888888888889</v>
      </c>
      <c r="ED95" s="12">
        <f t="shared" si="670"/>
        <v>17.974999999999998</v>
      </c>
      <c r="EE95" s="12">
        <f>ED95/4</f>
        <v>4.4937499999999995</v>
      </c>
      <c r="EF95" s="12">
        <f t="shared" si="671"/>
        <v>12.680999999999999</v>
      </c>
      <c r="EG95" s="14">
        <f>EF95/17.5</f>
        <v>0.7246285714285714</v>
      </c>
      <c r="EJ95" s="11" t="s">
        <v>11</v>
      </c>
      <c r="EK95" s="12">
        <f t="shared" si="672"/>
        <v>2.0219999999999998</v>
      </c>
      <c r="EL95" s="12">
        <f>EK95/4.5</f>
        <v>0.44933333333333331</v>
      </c>
      <c r="EM95" s="12">
        <f t="shared" si="673"/>
        <v>5.2939999999999996</v>
      </c>
      <c r="EN95" s="12">
        <f t="shared" ref="EN95:EN101" si="775">EM95/20</f>
        <v>0.26469999999999999</v>
      </c>
      <c r="EO95" s="12">
        <f>EO72+EO43+EO14</f>
        <v>0</v>
      </c>
      <c r="EP95" s="12">
        <f>EO95/30</f>
        <v>0</v>
      </c>
      <c r="EQ95" s="12">
        <f t="shared" si="674"/>
        <v>0</v>
      </c>
      <c r="ER95" s="12">
        <f>EQ95/9</f>
        <v>0</v>
      </c>
      <c r="ES95" s="12">
        <f t="shared" si="675"/>
        <v>0</v>
      </c>
      <c r="ET95" s="12">
        <f>ES95/4</f>
        <v>0</v>
      </c>
      <c r="EU95" s="12">
        <f t="shared" si="676"/>
        <v>5.2939999999999996</v>
      </c>
      <c r="EV95" s="14">
        <f>EU95/17.5</f>
        <v>0.30251428571428568</v>
      </c>
      <c r="EY95" s="11" t="s">
        <v>11</v>
      </c>
      <c r="EZ95" s="12">
        <f t="shared" si="677"/>
        <v>25.795000000000002</v>
      </c>
      <c r="FA95" s="12">
        <f>EZ95/4.5</f>
        <v>5.732222222222223</v>
      </c>
      <c r="FB95" s="12">
        <f t="shared" si="678"/>
        <v>27.718499999999999</v>
      </c>
      <c r="FC95" s="12">
        <f t="shared" ref="FC95:FC101" si="776">FB95/20</f>
        <v>1.3859249999999999</v>
      </c>
      <c r="FD95" s="12">
        <f>FD72+FD43+FD14</f>
        <v>27.817</v>
      </c>
      <c r="FE95" s="12">
        <f>FD95/30</f>
        <v>0.92723333333333335</v>
      </c>
      <c r="FF95" s="12">
        <f t="shared" si="679"/>
        <v>27.619999999999997</v>
      </c>
      <c r="FG95" s="12">
        <f>FF95/9</f>
        <v>3.0688888888888886</v>
      </c>
      <c r="FH95" s="12">
        <f t="shared" si="680"/>
        <v>29.119</v>
      </c>
      <c r="FI95" s="12">
        <f>FH95/4</f>
        <v>7.2797499999999999</v>
      </c>
      <c r="FJ95" s="12">
        <f t="shared" si="681"/>
        <v>27.817</v>
      </c>
      <c r="FK95" s="14">
        <f>FJ95/17.5</f>
        <v>1.5895428571428571</v>
      </c>
      <c r="FN95" s="11" t="s">
        <v>11</v>
      </c>
      <c r="FO95" s="12">
        <f t="shared" si="682"/>
        <v>44.737000000000002</v>
      </c>
      <c r="FP95" s="12">
        <f>FO95/4.5</f>
        <v>9.9415555555555564</v>
      </c>
      <c r="FQ95" s="12">
        <f t="shared" si="683"/>
        <v>0</v>
      </c>
      <c r="FR95" s="12">
        <f t="shared" ref="FR95:FR101" si="777">FQ95/20</f>
        <v>0</v>
      </c>
      <c r="FS95" s="12">
        <f>FS72+FS43+FS14</f>
        <v>0</v>
      </c>
      <c r="FT95" s="12">
        <f>FS95/30</f>
        <v>0</v>
      </c>
      <c r="FU95" s="12">
        <f t="shared" si="684"/>
        <v>0</v>
      </c>
      <c r="FV95" s="12">
        <f>FU95/9</f>
        <v>0</v>
      </c>
      <c r="FW95" s="12">
        <f t="shared" si="685"/>
        <v>0.53200000000000003</v>
      </c>
      <c r="FX95" s="12">
        <f>FW95/4</f>
        <v>0.13300000000000001</v>
      </c>
      <c r="FY95" s="12">
        <f t="shared" si="686"/>
        <v>18.895</v>
      </c>
      <c r="FZ95" s="14">
        <f>FY95/17.5</f>
        <v>1.0797142857142856</v>
      </c>
      <c r="GC95" s="11" t="s">
        <v>11</v>
      </c>
      <c r="GD95" s="12">
        <f t="shared" si="687"/>
        <v>25.33</v>
      </c>
      <c r="GE95" s="12">
        <f>GD95/4.5</f>
        <v>5.6288888888888886</v>
      </c>
      <c r="GF95" s="12">
        <f t="shared" si="688"/>
        <v>38.078000000000003</v>
      </c>
      <c r="GG95" s="12">
        <f t="shared" ref="GG95:GG101" si="778">GF95/20</f>
        <v>1.9039000000000001</v>
      </c>
      <c r="GH95" s="12">
        <f>GH72+GH43+GH14</f>
        <v>38.078000000000003</v>
      </c>
      <c r="GI95" s="12">
        <f>GH95/30</f>
        <v>1.2692666666666668</v>
      </c>
      <c r="GJ95" s="12">
        <f t="shared" si="689"/>
        <v>38.076999999999998</v>
      </c>
      <c r="GK95" s="12">
        <f>GJ95/9</f>
        <v>4.230777777777778</v>
      </c>
      <c r="GL95" s="12">
        <f t="shared" si="690"/>
        <v>38.077999999999996</v>
      </c>
      <c r="GM95" s="12">
        <f>GL95/4</f>
        <v>9.519499999999999</v>
      </c>
      <c r="GN95" s="12">
        <f t="shared" si="691"/>
        <v>38.078000000000003</v>
      </c>
      <c r="GO95" s="14">
        <f>GN95/17.5</f>
        <v>2.1758857142857146</v>
      </c>
      <c r="GR95" s="11" t="s">
        <v>11</v>
      </c>
      <c r="GS95" s="12">
        <f t="shared" si="743"/>
        <v>103.17800000000001</v>
      </c>
      <c r="GT95" s="12">
        <f>GS95/4.5</f>
        <v>22.928444444444448</v>
      </c>
      <c r="GU95" s="12">
        <f t="shared" si="744"/>
        <v>83.771500000000003</v>
      </c>
      <c r="GV95" s="12">
        <f t="shared" ref="GV95:GV101" si="779">GU95/20</f>
        <v>4.1885750000000002</v>
      </c>
      <c r="GW95" s="12">
        <f>GW72+GW43+GW14</f>
        <v>71.19</v>
      </c>
      <c r="GX95" s="12">
        <f>GW95/30</f>
        <v>2.3729999999999998</v>
      </c>
      <c r="GY95" s="12">
        <f t="shared" si="745"/>
        <v>70.915999999999997</v>
      </c>
      <c r="GZ95" s="12">
        <f>GY95/9</f>
        <v>7.8795555555555552</v>
      </c>
      <c r="HA95" s="12">
        <f t="shared" si="746"/>
        <v>85.703999999999994</v>
      </c>
      <c r="HB95" s="12">
        <f>HA95/4</f>
        <v>21.425999999999998</v>
      </c>
      <c r="HC95" s="12">
        <f t="shared" si="747"/>
        <v>64.832638888888894</v>
      </c>
      <c r="HD95" s="14">
        <f>HC95/17.5</f>
        <v>3.7047222222222227</v>
      </c>
      <c r="HH95" s="11" t="s">
        <v>11</v>
      </c>
      <c r="HI95" s="12">
        <f t="shared" si="748"/>
        <v>216.00900000000001</v>
      </c>
      <c r="HJ95" s="12">
        <f>HI95/4.5</f>
        <v>48.002000000000002</v>
      </c>
      <c r="HK95" s="12">
        <f t="shared" si="749"/>
        <v>183.24299999999999</v>
      </c>
      <c r="HL95" s="12">
        <f t="shared" ref="HL95:HL101" si="780">HK95/20</f>
        <v>9.1621500000000005</v>
      </c>
      <c r="HM95" s="12">
        <f>HM72+HM43+HM14</f>
        <v>164.34100000000001</v>
      </c>
      <c r="HN95" s="12">
        <f>HM95/30</f>
        <v>5.4780333333333333</v>
      </c>
      <c r="HO95" s="12">
        <f t="shared" si="750"/>
        <v>183.036</v>
      </c>
      <c r="HP95" s="12">
        <f>HO95/9</f>
        <v>20.337333333333333</v>
      </c>
      <c r="HQ95" s="12">
        <f t="shared" si="751"/>
        <v>186.33299999999997</v>
      </c>
      <c r="HR95" s="12">
        <f>HQ95/4</f>
        <v>46.583249999999992</v>
      </c>
      <c r="HS95" s="12">
        <f t="shared" si="752"/>
        <v>163.72163888888889</v>
      </c>
      <c r="HT95" s="14">
        <f>HS95/17.5</f>
        <v>9.3555222222222216</v>
      </c>
      <c r="HW95" s="11" t="s">
        <v>11</v>
      </c>
      <c r="HX95" s="12">
        <f t="shared" ref="HX95:HX106" si="781">HX72+HX43+HX14</f>
        <v>7.3730000000000002</v>
      </c>
      <c r="HY95" s="12">
        <f>HX95/4.5</f>
        <v>1.6384444444444446</v>
      </c>
      <c r="HZ95" s="12">
        <f t="shared" si="692"/>
        <v>7.3719999999999999</v>
      </c>
      <c r="IA95" s="12">
        <f t="shared" ref="IA95:IA101" si="782">HZ95/20</f>
        <v>0.36859999999999998</v>
      </c>
      <c r="IB95" s="12">
        <f>IB72+IB43+IB14</f>
        <v>8.2219999999999995</v>
      </c>
      <c r="IC95" s="12">
        <f>IB95/30</f>
        <v>0.27406666666666663</v>
      </c>
      <c r="ID95" s="12">
        <f t="shared" si="693"/>
        <v>7.37</v>
      </c>
      <c r="IE95" s="12">
        <f>ID95/9</f>
        <v>0.81888888888888889</v>
      </c>
      <c r="IF95" s="12">
        <f t="shared" si="694"/>
        <v>7.3719999999999999</v>
      </c>
      <c r="IG95" s="12">
        <f>IF95/4</f>
        <v>1.843</v>
      </c>
      <c r="IH95" s="12">
        <f t="shared" si="695"/>
        <v>7.3719999999999999</v>
      </c>
      <c r="II95" s="14">
        <f>IH95/17.5</f>
        <v>0.42125714285714283</v>
      </c>
      <c r="IM95" s="11" t="s">
        <v>11</v>
      </c>
      <c r="IN95" s="12">
        <f t="shared" si="696"/>
        <v>0.39200000000000002</v>
      </c>
      <c r="IO95" s="12">
        <f>IN95/4.5</f>
        <v>8.7111111111111111E-2</v>
      </c>
      <c r="IP95" s="12">
        <f t="shared" si="697"/>
        <v>0.85</v>
      </c>
      <c r="IQ95" s="12">
        <f t="shared" ref="IQ95:IQ101" si="783">IP95/20</f>
        <v>4.2499999999999996E-2</v>
      </c>
      <c r="IR95" s="12">
        <f>IR72+IR43+IR14</f>
        <v>0</v>
      </c>
      <c r="IS95" s="12">
        <f>IR95/30</f>
        <v>0</v>
      </c>
      <c r="IT95" s="12">
        <f t="shared" si="698"/>
        <v>0</v>
      </c>
      <c r="IU95" s="12">
        <f>IT95/9</f>
        <v>0</v>
      </c>
      <c r="IV95" s="12">
        <f t="shared" si="699"/>
        <v>1.6480000000000001</v>
      </c>
      <c r="IW95" s="12">
        <f>IV95/4</f>
        <v>0.41200000000000003</v>
      </c>
      <c r="IX95" s="12">
        <f t="shared" si="700"/>
        <v>1.2490000000000001</v>
      </c>
      <c r="IY95" s="14">
        <f>IX95/17.5</f>
        <v>7.1371428571428572E-2</v>
      </c>
      <c r="JC95" s="11" t="s">
        <v>11</v>
      </c>
      <c r="JD95" s="12">
        <f t="shared" si="701"/>
        <v>5.4649999999999999</v>
      </c>
      <c r="JE95" s="12">
        <f>JD95/4.5</f>
        <v>1.2144444444444444</v>
      </c>
      <c r="JF95" s="12">
        <f t="shared" si="702"/>
        <v>4.7620000000000005</v>
      </c>
      <c r="JG95" s="12">
        <f t="shared" ref="JG95:JG101" si="784">JF95/20</f>
        <v>0.23810000000000003</v>
      </c>
      <c r="JH95" s="12">
        <f>JH72+JH43+JH14</f>
        <v>4.7620000000000005</v>
      </c>
      <c r="JI95" s="12">
        <f>JH95/30</f>
        <v>0.15873333333333334</v>
      </c>
      <c r="JJ95" s="12">
        <f t="shared" si="703"/>
        <v>0</v>
      </c>
      <c r="JK95" s="12">
        <f>JJ95/9</f>
        <v>0</v>
      </c>
      <c r="JL95" s="12">
        <f t="shared" si="704"/>
        <v>0</v>
      </c>
      <c r="JM95" s="12">
        <f>JL95/4</f>
        <v>0</v>
      </c>
      <c r="JN95" s="12">
        <f t="shared" si="705"/>
        <v>0</v>
      </c>
      <c r="JO95" s="14">
        <f>JN95/17.5</f>
        <v>0</v>
      </c>
      <c r="JS95" s="11" t="s">
        <v>11</v>
      </c>
      <c r="JT95" s="12">
        <f t="shared" si="706"/>
        <v>0</v>
      </c>
      <c r="JU95" s="12">
        <f>JT95/4.5</f>
        <v>0</v>
      </c>
      <c r="JV95" s="12">
        <f t="shared" si="707"/>
        <v>2.6320000000000001</v>
      </c>
      <c r="JW95" s="12">
        <f t="shared" ref="JW95:JW101" si="785">JV95/20</f>
        <v>0.13159999999999999</v>
      </c>
      <c r="JX95" s="12">
        <f>JX72+JX43+JX14</f>
        <v>0</v>
      </c>
      <c r="JY95" s="12">
        <f>JX95/30</f>
        <v>0</v>
      </c>
      <c r="JZ95" s="12">
        <f t="shared" si="708"/>
        <v>2.6309999999999998</v>
      </c>
      <c r="KA95" s="12">
        <f>JZ95/9</f>
        <v>0.29233333333333333</v>
      </c>
      <c r="KB95" s="12">
        <f t="shared" si="709"/>
        <v>4.7619999999999996</v>
      </c>
      <c r="KC95" s="12">
        <f>KB95/4</f>
        <v>1.1904999999999999</v>
      </c>
      <c r="KD95" s="12">
        <f t="shared" si="710"/>
        <v>4.7619999999999996</v>
      </c>
      <c r="KE95" s="14">
        <f>KD95/17.5</f>
        <v>0.2721142857142857</v>
      </c>
      <c r="KH95" s="11" t="s">
        <v>11</v>
      </c>
      <c r="KI95" s="12">
        <f t="shared" si="711"/>
        <v>1.29</v>
      </c>
      <c r="KJ95" s="12">
        <f>KI95/4.5</f>
        <v>0.28666666666666668</v>
      </c>
      <c r="KK95" s="12">
        <f t="shared" si="712"/>
        <v>0</v>
      </c>
      <c r="KL95" s="12">
        <f t="shared" ref="KL95:KL101" si="786">KK95/20</f>
        <v>0</v>
      </c>
      <c r="KM95" s="12">
        <f>KM72+KM43+KM14</f>
        <v>14.311500000000001</v>
      </c>
      <c r="KN95" s="12">
        <f>KM95/30</f>
        <v>0.47705000000000003</v>
      </c>
      <c r="KO95" s="12">
        <f t="shared" si="713"/>
        <v>2.42</v>
      </c>
      <c r="KP95" s="12">
        <f>KO95/9</f>
        <v>0.2688888888888889</v>
      </c>
      <c r="KQ95" s="12">
        <f t="shared" si="714"/>
        <v>1.29</v>
      </c>
      <c r="KR95" s="12">
        <f>KQ95/4</f>
        <v>0.32250000000000001</v>
      </c>
      <c r="KS95" s="12">
        <f t="shared" si="715"/>
        <v>0</v>
      </c>
      <c r="KT95" s="14">
        <f>KS95/17.5</f>
        <v>0</v>
      </c>
      <c r="KW95" s="11" t="s">
        <v>11</v>
      </c>
      <c r="KX95" s="12">
        <f t="shared" si="753"/>
        <v>14.520000000000001</v>
      </c>
      <c r="KY95" s="12">
        <f>KX95/4.5</f>
        <v>3.226666666666667</v>
      </c>
      <c r="KZ95" s="12">
        <f t="shared" si="754"/>
        <v>15.616</v>
      </c>
      <c r="LA95" s="12">
        <f t="shared" ref="LA95:LA101" si="787">KZ95/20</f>
        <v>0.78079999999999994</v>
      </c>
      <c r="LB95" s="12">
        <f>LB72+LB43+LB14</f>
        <v>27.295500000000001</v>
      </c>
      <c r="LC95" s="12">
        <f>LB95/30</f>
        <v>0.90985000000000005</v>
      </c>
      <c r="LD95" s="12">
        <f t="shared" si="755"/>
        <v>12.420999999999999</v>
      </c>
      <c r="LE95" s="12">
        <f>LD95/9</f>
        <v>1.3801111111111111</v>
      </c>
      <c r="LF95" s="12">
        <f t="shared" si="756"/>
        <v>15.071999999999999</v>
      </c>
      <c r="LG95" s="12">
        <f>LF95/4</f>
        <v>3.7679999999999998</v>
      </c>
      <c r="LH95" s="12">
        <f t="shared" si="757"/>
        <v>13.382999999999999</v>
      </c>
      <c r="LI95" s="14">
        <f>LH95/17.5</f>
        <v>0.76474285714285706</v>
      </c>
      <c r="LM95" s="11" t="s">
        <v>11</v>
      </c>
      <c r="LN95" s="12">
        <f t="shared" si="758"/>
        <v>230.52900000000005</v>
      </c>
      <c r="LO95" s="12">
        <f>LN95/4.5</f>
        <v>51.228666666666676</v>
      </c>
      <c r="LP95" s="12">
        <f t="shared" si="759"/>
        <v>198.85899999999998</v>
      </c>
      <c r="LQ95" s="12">
        <f t="shared" ref="LQ95:LQ101" si="788">LP95/20</f>
        <v>9.9429499999999997</v>
      </c>
      <c r="LR95" s="12">
        <f>LR72+LR43+LR14</f>
        <v>192.27055000000001</v>
      </c>
      <c r="LS95" s="12">
        <f>LR95/30</f>
        <v>6.4090183333333339</v>
      </c>
      <c r="LT95" s="12">
        <f t="shared" ref="LT95:LT106" si="789">LT72+LT43+LT14</f>
        <v>195.45699999999999</v>
      </c>
      <c r="LU95" s="12">
        <f>LT95/9</f>
        <v>21.717444444444443</v>
      </c>
      <c r="LV95" s="12">
        <f t="shared" si="760"/>
        <v>201.405</v>
      </c>
      <c r="LW95" s="12">
        <f>LV95/4</f>
        <v>50.35125</v>
      </c>
      <c r="LX95" s="12">
        <f t="shared" si="761"/>
        <v>177.1046388888889</v>
      </c>
      <c r="LY95" s="14">
        <f>LX95/17.5</f>
        <v>10.12026507936508</v>
      </c>
      <c r="MB95" s="11" t="s">
        <v>11</v>
      </c>
      <c r="MC95" s="12">
        <f t="shared" ref="MC95:MC106" si="790">MC72+MC43+MC14</f>
        <v>43.186</v>
      </c>
      <c r="MD95" s="12">
        <f>MC95/4.5</f>
        <v>9.5968888888888895</v>
      </c>
      <c r="ME95" s="12">
        <f t="shared" si="716"/>
        <v>32.805</v>
      </c>
      <c r="MF95" s="12">
        <f t="shared" ref="MF95:MF101" si="791">ME95/20</f>
        <v>1.64025</v>
      </c>
      <c r="MG95" s="12">
        <f>MG72+MG43+MG14</f>
        <v>58.167000000000002</v>
      </c>
      <c r="MH95" s="12">
        <f>MG95/30</f>
        <v>1.9389000000000001</v>
      </c>
      <c r="MI95" s="12">
        <f t="shared" si="717"/>
        <v>42.279000000000003</v>
      </c>
      <c r="MJ95" s="12">
        <f>MI95/9</f>
        <v>4.6976666666666667</v>
      </c>
      <c r="MK95" s="12">
        <f t="shared" si="718"/>
        <v>35.910000000000004</v>
      </c>
      <c r="ML95" s="12">
        <f>MK95/4</f>
        <v>8.9775000000000009</v>
      </c>
      <c r="MM95" s="12">
        <f t="shared" si="719"/>
        <v>32.805</v>
      </c>
      <c r="MN95" s="14">
        <f>MM95/17.5</f>
        <v>1.8745714285714286</v>
      </c>
      <c r="MR95" s="11" t="s">
        <v>11</v>
      </c>
      <c r="MS95" s="12">
        <f t="shared" si="720"/>
        <v>44.242000000000004</v>
      </c>
      <c r="MT95" s="12">
        <f>MS95/4.5</f>
        <v>9.8315555555555569</v>
      </c>
      <c r="MU95" s="12">
        <f t="shared" si="721"/>
        <v>9.4339999999999993</v>
      </c>
      <c r="MV95" s="12">
        <f t="shared" ref="MV95:MV101" si="792">MU95/20</f>
        <v>0.47169999999999995</v>
      </c>
      <c r="MW95" s="12">
        <f>MW72+MW43+MW14</f>
        <v>41.305</v>
      </c>
      <c r="MX95" s="12">
        <f>MW95/30</f>
        <v>1.3768333333333334</v>
      </c>
      <c r="MY95" s="12">
        <f t="shared" si="722"/>
        <v>41.298999999999999</v>
      </c>
      <c r="MZ95" s="12">
        <f>MY95/9</f>
        <v>4.5887777777777776</v>
      </c>
      <c r="NA95" s="12">
        <f t="shared" si="723"/>
        <v>22.018999999999998</v>
      </c>
      <c r="NB95" s="12">
        <f>NA95/4</f>
        <v>5.5047499999999996</v>
      </c>
      <c r="NC95" s="12">
        <f t="shared" si="724"/>
        <v>10.381</v>
      </c>
      <c r="ND95" s="14">
        <f>NC95/17.5</f>
        <v>0.59320000000000006</v>
      </c>
      <c r="NH95" s="11" t="s">
        <v>11</v>
      </c>
      <c r="NI95" s="12">
        <f t="shared" si="725"/>
        <v>21.505000000000003</v>
      </c>
      <c r="NJ95" s="12">
        <f>NI95/4.5</f>
        <v>4.7788888888888899</v>
      </c>
      <c r="NK95" s="12">
        <f t="shared" si="726"/>
        <v>62.868000000000002</v>
      </c>
      <c r="NL95" s="12">
        <f t="shared" ref="NL95:NL101" si="793">NK95/20</f>
        <v>3.1434000000000002</v>
      </c>
      <c r="NM95" s="12">
        <f>NM72+NM43+NM14</f>
        <v>18.105</v>
      </c>
      <c r="NN95" s="12">
        <f>NM95/30</f>
        <v>0.60350000000000004</v>
      </c>
      <c r="NO95" s="12">
        <f t="shared" si="727"/>
        <v>21.564</v>
      </c>
      <c r="NP95" s="12">
        <f>NO95/9</f>
        <v>2.3959999999999999</v>
      </c>
      <c r="NQ95" s="12">
        <f t="shared" si="728"/>
        <v>50.281999999999996</v>
      </c>
      <c r="NR95" s="12">
        <f>NQ95/4</f>
        <v>12.570499999999999</v>
      </c>
      <c r="NS95" s="12">
        <f t="shared" si="729"/>
        <v>59.410000000000004</v>
      </c>
      <c r="NT95" s="14">
        <f>NS95/17.5</f>
        <v>3.394857142857143</v>
      </c>
      <c r="NX95" s="11" t="s">
        <v>11</v>
      </c>
      <c r="NY95" s="12">
        <f t="shared" si="730"/>
        <v>0</v>
      </c>
      <c r="NZ95" s="12">
        <f>NY95/4.5</f>
        <v>0</v>
      </c>
      <c r="OA95" s="12">
        <f t="shared" si="731"/>
        <v>3.4580000000000002</v>
      </c>
      <c r="OB95" s="12">
        <f t="shared" ref="OB95:OB101" si="794">OA95/20</f>
        <v>0.1729</v>
      </c>
      <c r="OC95" s="12">
        <f>OC72+OC43+OC14</f>
        <v>1.7290000000000001</v>
      </c>
      <c r="OD95" s="12">
        <f>OC95/30</f>
        <v>5.7633333333333335E-2</v>
      </c>
      <c r="OE95" s="12">
        <f t="shared" si="732"/>
        <v>0</v>
      </c>
      <c r="OF95" s="12">
        <f>OE95/9</f>
        <v>0</v>
      </c>
      <c r="OG95" s="12">
        <f t="shared" si="733"/>
        <v>0</v>
      </c>
      <c r="OH95" s="12">
        <f>OG95/4</f>
        <v>0</v>
      </c>
      <c r="OI95" s="12">
        <f t="shared" si="734"/>
        <v>3.4580000000000002</v>
      </c>
      <c r="OJ95" s="14">
        <f>OI95/17.5</f>
        <v>0.1976</v>
      </c>
      <c r="OM95" s="11" t="s">
        <v>11</v>
      </c>
      <c r="ON95" s="12">
        <f t="shared" si="735"/>
        <v>0</v>
      </c>
      <c r="OO95" s="12">
        <f>ON95/4.5</f>
        <v>0</v>
      </c>
      <c r="OP95" s="12">
        <f t="shared" si="736"/>
        <v>0</v>
      </c>
      <c r="OQ95" s="12">
        <f t="shared" ref="OQ95:OQ101" si="795">OP95/20</f>
        <v>0</v>
      </c>
      <c r="OR95" s="12">
        <f>OR72+OR43+OR14</f>
        <v>0</v>
      </c>
      <c r="OS95" s="12">
        <f>OR95/30</f>
        <v>0</v>
      </c>
      <c r="OT95" s="12">
        <f t="shared" si="737"/>
        <v>0</v>
      </c>
      <c r="OU95" s="12">
        <f>OT95/9</f>
        <v>0</v>
      </c>
      <c r="OV95" s="12">
        <f t="shared" si="738"/>
        <v>0</v>
      </c>
      <c r="OW95" s="12">
        <f>OV95/4</f>
        <v>0</v>
      </c>
      <c r="OX95" s="12">
        <f t="shared" si="739"/>
        <v>0</v>
      </c>
      <c r="OY95" s="14">
        <f>OX95/17.5</f>
        <v>0</v>
      </c>
      <c r="PB95" s="11" t="s">
        <v>11</v>
      </c>
      <c r="PC95" s="12">
        <f t="shared" si="762"/>
        <v>108.93300000000001</v>
      </c>
      <c r="PD95" s="12">
        <f>PC95/4.5</f>
        <v>24.207333333333334</v>
      </c>
      <c r="PE95" s="12">
        <f t="shared" si="763"/>
        <v>108.565</v>
      </c>
      <c r="PF95" s="12">
        <f t="shared" ref="PF95:PF101" si="796">PE95/20</f>
        <v>5.4282500000000002</v>
      </c>
      <c r="PG95" s="12">
        <f>PG72+PG43+PG14</f>
        <v>119.30600000000001</v>
      </c>
      <c r="PH95" s="12">
        <f>PG95/30</f>
        <v>3.976866666666667</v>
      </c>
      <c r="PI95" s="12">
        <f t="shared" si="764"/>
        <v>105.142</v>
      </c>
      <c r="PJ95" s="12">
        <f>PI95/9</f>
        <v>11.682444444444444</v>
      </c>
      <c r="PK95" s="12">
        <f t="shared" si="765"/>
        <v>108.211</v>
      </c>
      <c r="PL95" s="12">
        <f>PK95/4</f>
        <v>27.05275</v>
      </c>
      <c r="PM95" s="12">
        <f t="shared" si="766"/>
        <v>106.054</v>
      </c>
      <c r="PN95" s="14">
        <f>PM95/17.5</f>
        <v>6.0602285714285715</v>
      </c>
      <c r="PR95" s="11" t="s">
        <v>11</v>
      </c>
      <c r="PS95" s="12">
        <v>307.505</v>
      </c>
      <c r="PT95" s="12">
        <f>PS95/4.5</f>
        <v>68.334444444444443</v>
      </c>
      <c r="PU95" s="12">
        <v>288.42250000000001</v>
      </c>
      <c r="PV95" s="12">
        <f t="shared" ref="PV95:PV101" si="797">PU95/20</f>
        <v>14.421125</v>
      </c>
      <c r="PW95" s="12">
        <v>309.21249999999998</v>
      </c>
      <c r="PX95" s="12">
        <f>PW95/30</f>
        <v>10.307083333333333</v>
      </c>
      <c r="PY95" s="54">
        <v>301.03699999999998</v>
      </c>
      <c r="PZ95" s="12">
        <f>PY95/9</f>
        <v>33.448555555555551</v>
      </c>
      <c r="QA95" s="12">
        <v>309.21699999999998</v>
      </c>
      <c r="QB95" s="12">
        <f>QA95/4</f>
        <v>77.304249999999996</v>
      </c>
      <c r="QC95" s="12">
        <v>302.19549999999998</v>
      </c>
      <c r="QD95" s="14">
        <f>QC95/17.5</f>
        <v>17.268314285714286</v>
      </c>
    </row>
    <row r="96" spans="15:447" x14ac:dyDescent="0.25">
      <c r="O96" s="11" t="s">
        <v>12</v>
      </c>
      <c r="P96" s="12">
        <f t="shared" si="635"/>
        <v>0</v>
      </c>
      <c r="Q96" s="12">
        <f>P96/7.5</f>
        <v>0</v>
      </c>
      <c r="R96" s="12">
        <f t="shared" si="636"/>
        <v>0</v>
      </c>
      <c r="S96" s="12">
        <f t="shared" si="767"/>
        <v>0</v>
      </c>
      <c r="T96" s="12"/>
      <c r="U96" s="12"/>
      <c r="V96" s="12">
        <f t="shared" si="637"/>
        <v>0</v>
      </c>
      <c r="W96" s="12">
        <f>V96/12</f>
        <v>0</v>
      </c>
      <c r="X96" s="12">
        <f t="shared" si="638"/>
        <v>8.5370000000000008</v>
      </c>
      <c r="Y96" s="12">
        <f>X96/3.5</f>
        <v>2.4391428571428575</v>
      </c>
      <c r="Z96" s="12">
        <f t="shared" si="639"/>
        <v>8.5370000000000008</v>
      </c>
      <c r="AA96" s="14">
        <f>Z96/17.5</f>
        <v>0.4878285714285715</v>
      </c>
      <c r="AF96" s="11" t="s">
        <v>12</v>
      </c>
      <c r="AG96" s="12">
        <f t="shared" si="640"/>
        <v>102.548</v>
      </c>
      <c r="AH96" s="12">
        <f>AG96/7.5</f>
        <v>13.673066666666667</v>
      </c>
      <c r="AI96" s="12">
        <f t="shared" si="641"/>
        <v>48.95</v>
      </c>
      <c r="AJ96" s="12">
        <f t="shared" si="768"/>
        <v>2.4475000000000002</v>
      </c>
      <c r="AK96" s="12"/>
      <c r="AL96" s="12"/>
      <c r="AM96" s="12">
        <f t="shared" si="642"/>
        <v>35.5</v>
      </c>
      <c r="AN96" s="12">
        <f>AM96/12</f>
        <v>2.9583333333333335</v>
      </c>
      <c r="AO96" s="12">
        <f t="shared" si="643"/>
        <v>0</v>
      </c>
      <c r="AP96" s="12">
        <f>AO96/3.5</f>
        <v>0</v>
      </c>
      <c r="AQ96" s="12">
        <f t="shared" si="644"/>
        <v>0</v>
      </c>
      <c r="AR96" s="14">
        <f>AQ96/17.5</f>
        <v>0</v>
      </c>
      <c r="AV96" s="11" t="s">
        <v>12</v>
      </c>
      <c r="AW96" s="12">
        <f t="shared" si="645"/>
        <v>50.725999999999999</v>
      </c>
      <c r="AX96" s="12">
        <f>AW96/7.5</f>
        <v>6.763466666666667</v>
      </c>
      <c r="AY96" s="12">
        <f t="shared" si="646"/>
        <v>55.197000000000003</v>
      </c>
      <c r="AZ96" s="12">
        <f t="shared" si="769"/>
        <v>2.7598500000000001</v>
      </c>
      <c r="BA96" s="12"/>
      <c r="BB96" s="12"/>
      <c r="BC96" s="12">
        <f t="shared" si="647"/>
        <v>13.451000000000001</v>
      </c>
      <c r="BD96" s="12">
        <f>BC96/12</f>
        <v>1.1209166666666668</v>
      </c>
      <c r="BE96" s="12">
        <f t="shared" si="648"/>
        <v>51.953000000000003</v>
      </c>
      <c r="BF96" s="12">
        <f>BE96/3.5</f>
        <v>14.843714285714286</v>
      </c>
      <c r="BG96" s="12">
        <f t="shared" si="649"/>
        <v>35.5</v>
      </c>
      <c r="BH96" s="14">
        <f>BG96/17.5</f>
        <v>2.0285714285714285</v>
      </c>
      <c r="BL96" s="11" t="s">
        <v>12</v>
      </c>
      <c r="BM96" s="12">
        <f t="shared" si="650"/>
        <v>0</v>
      </c>
      <c r="BN96" s="12">
        <f>BM96/7.5</f>
        <v>0</v>
      </c>
      <c r="BO96" s="12">
        <f t="shared" si="651"/>
        <v>8.1150000000000002</v>
      </c>
      <c r="BP96" s="12">
        <f t="shared" si="770"/>
        <v>0.40575</v>
      </c>
      <c r="BQ96" s="12"/>
      <c r="BR96" s="12"/>
      <c r="BS96" s="12">
        <f t="shared" si="652"/>
        <v>95.759</v>
      </c>
      <c r="BT96" s="12">
        <f>BS96/12</f>
        <v>7.979916666666667</v>
      </c>
      <c r="BU96" s="12">
        <f t="shared" si="653"/>
        <v>94.817000000000007</v>
      </c>
      <c r="BV96" s="12">
        <f>BU96/3.5</f>
        <v>27.09057142857143</v>
      </c>
      <c r="BW96" s="12">
        <f t="shared" si="654"/>
        <v>85.704000000000008</v>
      </c>
      <c r="BX96" s="14">
        <f>BW96/17.5</f>
        <v>4.8973714285714287</v>
      </c>
      <c r="CB96" s="11" t="s">
        <v>12</v>
      </c>
      <c r="CC96" s="12">
        <f t="shared" si="655"/>
        <v>0</v>
      </c>
      <c r="CD96" s="12">
        <f>CC96/7.5</f>
        <v>0</v>
      </c>
      <c r="CE96" s="12">
        <f t="shared" si="656"/>
        <v>0</v>
      </c>
      <c r="CF96" s="12">
        <f t="shared" si="771"/>
        <v>0</v>
      </c>
      <c r="CG96" s="12"/>
      <c r="CH96" s="12"/>
      <c r="CI96" s="12">
        <f t="shared" si="657"/>
        <v>0</v>
      </c>
      <c r="CJ96" s="12">
        <f>CI96/12</f>
        <v>0</v>
      </c>
      <c r="CK96" s="12">
        <f t="shared" si="658"/>
        <v>0</v>
      </c>
      <c r="CL96" s="12">
        <f>CK96/3.5</f>
        <v>0</v>
      </c>
      <c r="CM96" s="12">
        <f t="shared" si="659"/>
        <v>28.055</v>
      </c>
      <c r="CN96" s="14">
        <f>CM96/17.5</f>
        <v>1.6031428571428572</v>
      </c>
      <c r="CQ96" s="11" t="s">
        <v>12</v>
      </c>
      <c r="CR96" s="12">
        <f t="shared" si="660"/>
        <v>0</v>
      </c>
      <c r="CS96" s="12">
        <f>CR96/7.5</f>
        <v>0</v>
      </c>
      <c r="CT96" s="12">
        <f t="shared" si="661"/>
        <v>0</v>
      </c>
      <c r="CU96" s="12">
        <f t="shared" si="772"/>
        <v>0</v>
      </c>
      <c r="CV96" s="12"/>
      <c r="CW96" s="12"/>
      <c r="CX96" s="12">
        <f t="shared" si="662"/>
        <v>0</v>
      </c>
      <c r="CY96" s="12">
        <f>CX96/12</f>
        <v>0</v>
      </c>
      <c r="CZ96" s="12">
        <f t="shared" si="663"/>
        <v>4.0149999999999997</v>
      </c>
      <c r="DA96" s="12">
        <f>CZ96/3.5</f>
        <v>1.147142857142857</v>
      </c>
      <c r="DB96" s="12">
        <f t="shared" si="664"/>
        <v>0</v>
      </c>
      <c r="DC96" s="14">
        <f>DB96/17.5</f>
        <v>0</v>
      </c>
      <c r="DF96" s="11" t="s">
        <v>12</v>
      </c>
      <c r="DG96" s="12">
        <f t="shared" si="740"/>
        <v>153.274</v>
      </c>
      <c r="DH96" s="12">
        <f>DG96/7.5</f>
        <v>20.436533333333333</v>
      </c>
      <c r="DI96" s="12">
        <f t="shared" si="741"/>
        <v>112.262</v>
      </c>
      <c r="DJ96" s="12">
        <f t="shared" si="773"/>
        <v>5.6131000000000002</v>
      </c>
      <c r="DK96" s="12"/>
      <c r="DL96" s="12"/>
      <c r="DM96" s="12">
        <f t="shared" si="665"/>
        <v>144.71</v>
      </c>
      <c r="DN96" s="12">
        <f>DM96/12</f>
        <v>12.059166666666668</v>
      </c>
      <c r="DO96" s="12">
        <f t="shared" si="742"/>
        <v>150.785</v>
      </c>
      <c r="DP96" s="12">
        <f>DO96/3.5</f>
        <v>43.081428571428567</v>
      </c>
      <c r="DQ96" s="12">
        <f t="shared" si="666"/>
        <v>149.25900000000001</v>
      </c>
      <c r="DR96" s="14">
        <f>DQ96/17.5</f>
        <v>8.5290857142857153</v>
      </c>
      <c r="DU96" s="11" t="s">
        <v>12</v>
      </c>
      <c r="DV96" s="12">
        <f t="shared" si="667"/>
        <v>69.073999999999998</v>
      </c>
      <c r="DW96" s="12">
        <f>DV96/7.5</f>
        <v>9.2098666666666666</v>
      </c>
      <c r="DX96" s="12">
        <f t="shared" si="668"/>
        <v>69.073999999999998</v>
      </c>
      <c r="DY96" s="12">
        <f t="shared" si="774"/>
        <v>3.4537</v>
      </c>
      <c r="DZ96" s="12"/>
      <c r="EA96" s="12"/>
      <c r="EB96" s="12">
        <f t="shared" si="669"/>
        <v>60.006</v>
      </c>
      <c r="EC96" s="12">
        <f>EB96/12</f>
        <v>5.0004999999999997</v>
      </c>
      <c r="ED96" s="12">
        <f t="shared" si="670"/>
        <v>0</v>
      </c>
      <c r="EE96" s="12">
        <f>ED96/3.5</f>
        <v>0</v>
      </c>
      <c r="EF96" s="12">
        <f t="shared" si="671"/>
        <v>4.0149999999999997</v>
      </c>
      <c r="EG96" s="14">
        <f>EF96/17.5</f>
        <v>0.2294285714285714</v>
      </c>
      <c r="EJ96" s="11" t="s">
        <v>12</v>
      </c>
      <c r="EK96" s="12">
        <f t="shared" si="672"/>
        <v>62.756</v>
      </c>
      <c r="EL96" s="12">
        <f>EK96/7.5</f>
        <v>8.3674666666666671</v>
      </c>
      <c r="EM96" s="12">
        <f t="shared" si="673"/>
        <v>62.756</v>
      </c>
      <c r="EN96" s="12">
        <f t="shared" si="775"/>
        <v>3.1377999999999999</v>
      </c>
      <c r="EO96" s="12"/>
      <c r="EP96" s="12"/>
      <c r="EQ96" s="12">
        <f t="shared" si="674"/>
        <v>62.756</v>
      </c>
      <c r="ER96" s="12">
        <f>EQ96/12</f>
        <v>5.2296666666666667</v>
      </c>
      <c r="ES96" s="12">
        <f t="shared" si="675"/>
        <v>89.829000000000008</v>
      </c>
      <c r="ET96" s="12">
        <f>ES96/3.5</f>
        <v>25.665428571428574</v>
      </c>
      <c r="EU96" s="12">
        <f t="shared" si="676"/>
        <v>53.294999999999995</v>
      </c>
      <c r="EV96" s="14">
        <f>EU96/17.5</f>
        <v>3.0454285714285709</v>
      </c>
      <c r="EY96" s="11" t="s">
        <v>12</v>
      </c>
      <c r="EZ96" s="12">
        <f t="shared" si="677"/>
        <v>46.762</v>
      </c>
      <c r="FA96" s="12">
        <f>EZ96/7.5</f>
        <v>6.2349333333333332</v>
      </c>
      <c r="FB96" s="12">
        <f t="shared" si="678"/>
        <v>68.003</v>
      </c>
      <c r="FC96" s="12">
        <f t="shared" si="776"/>
        <v>3.40015</v>
      </c>
      <c r="FD96" s="12"/>
      <c r="FE96" s="12"/>
      <c r="FF96" s="12">
        <f t="shared" si="679"/>
        <v>48.579000000000001</v>
      </c>
      <c r="FG96" s="12">
        <f>FF96/12</f>
        <v>4.0482500000000003</v>
      </c>
      <c r="FH96" s="12">
        <f t="shared" si="680"/>
        <v>50.343000000000004</v>
      </c>
      <c r="FI96" s="12">
        <f>FH96/3.5</f>
        <v>14.383714285714287</v>
      </c>
      <c r="FJ96" s="12">
        <f t="shared" si="681"/>
        <v>72.016999999999996</v>
      </c>
      <c r="FK96" s="14">
        <f>FJ96/17.5</f>
        <v>4.1152571428571427</v>
      </c>
      <c r="FN96" s="11" t="s">
        <v>12</v>
      </c>
      <c r="FO96" s="12">
        <f t="shared" si="682"/>
        <v>0</v>
      </c>
      <c r="FP96" s="12">
        <f>FO96/7.5</f>
        <v>0</v>
      </c>
      <c r="FQ96" s="12">
        <f t="shared" si="683"/>
        <v>0</v>
      </c>
      <c r="FR96" s="12">
        <f t="shared" si="777"/>
        <v>0</v>
      </c>
      <c r="FS96" s="12"/>
      <c r="FT96" s="12"/>
      <c r="FU96" s="12">
        <f t="shared" si="684"/>
        <v>0</v>
      </c>
      <c r="FV96" s="12">
        <f>FU96/12</f>
        <v>0</v>
      </c>
      <c r="FW96" s="12">
        <f t="shared" si="685"/>
        <v>46.992000000000004</v>
      </c>
      <c r="FX96" s="12">
        <f>FW96/3.5</f>
        <v>13.426285714285715</v>
      </c>
      <c r="FY96" s="12">
        <f t="shared" si="686"/>
        <v>14.772</v>
      </c>
      <c r="FZ96" s="14">
        <f>FY96/17.5</f>
        <v>0.84411428571428571</v>
      </c>
      <c r="GC96" s="11" t="s">
        <v>12</v>
      </c>
      <c r="GD96" s="12">
        <f t="shared" si="687"/>
        <v>12.75</v>
      </c>
      <c r="GE96" s="12">
        <f>GD96/7.5</f>
        <v>1.7</v>
      </c>
      <c r="GF96" s="12">
        <f t="shared" si="688"/>
        <v>0</v>
      </c>
      <c r="GG96" s="12">
        <f t="shared" si="778"/>
        <v>0</v>
      </c>
      <c r="GH96" s="12"/>
      <c r="GI96" s="12"/>
      <c r="GJ96" s="12">
        <f t="shared" si="689"/>
        <v>0</v>
      </c>
      <c r="GK96" s="12">
        <f>GJ96/12</f>
        <v>0</v>
      </c>
      <c r="GL96" s="12">
        <f t="shared" si="690"/>
        <v>0</v>
      </c>
      <c r="GM96" s="12">
        <f>GL96/3.5</f>
        <v>0</v>
      </c>
      <c r="GN96" s="12">
        <f t="shared" si="691"/>
        <v>0</v>
      </c>
      <c r="GO96" s="14">
        <f>GN96/17.5</f>
        <v>0</v>
      </c>
      <c r="GR96" s="11" t="s">
        <v>12</v>
      </c>
      <c r="GS96" s="12">
        <f t="shared" si="743"/>
        <v>191.34199999999998</v>
      </c>
      <c r="GT96" s="12">
        <f>GS96/7.5</f>
        <v>25.512266666666665</v>
      </c>
      <c r="GU96" s="12">
        <f t="shared" si="744"/>
        <v>199.833</v>
      </c>
      <c r="GV96" s="12">
        <f t="shared" si="779"/>
        <v>9.9916499999999999</v>
      </c>
      <c r="GW96" s="12"/>
      <c r="GX96" s="12"/>
      <c r="GY96" s="12">
        <f t="shared" si="745"/>
        <v>171.34099999999998</v>
      </c>
      <c r="GZ96" s="12">
        <f>GY96/12</f>
        <v>14.278416666666665</v>
      </c>
      <c r="HA96" s="12">
        <f t="shared" si="746"/>
        <v>187.16400000000002</v>
      </c>
      <c r="HB96" s="12">
        <f>HA96/3.5</f>
        <v>53.475428571428573</v>
      </c>
      <c r="HC96" s="12">
        <f t="shared" si="747"/>
        <v>123.98521428571428</v>
      </c>
      <c r="HD96" s="14">
        <f>HC96/17.5</f>
        <v>7.0848693877551012</v>
      </c>
      <c r="HH96" s="11" t="s">
        <v>12</v>
      </c>
      <c r="HI96" s="12">
        <f t="shared" si="748"/>
        <v>344.61599999999999</v>
      </c>
      <c r="HJ96" s="12">
        <f>HI96/7.5</f>
        <v>45.948799999999999</v>
      </c>
      <c r="HK96" s="12">
        <f t="shared" si="749"/>
        <v>312.09500000000003</v>
      </c>
      <c r="HL96" s="12">
        <f t="shared" si="780"/>
        <v>15.604750000000001</v>
      </c>
      <c r="HM96" s="12"/>
      <c r="HN96" s="12"/>
      <c r="HO96" s="12">
        <f t="shared" si="750"/>
        <v>316.05099999999999</v>
      </c>
      <c r="HP96" s="12">
        <f>HO96/12</f>
        <v>26.337583333333331</v>
      </c>
      <c r="HQ96" s="12">
        <f t="shared" si="751"/>
        <v>346.48599999999999</v>
      </c>
      <c r="HR96" s="12">
        <f>HQ96/3.5</f>
        <v>98.995999999999995</v>
      </c>
      <c r="HS96" s="12">
        <f t="shared" si="752"/>
        <v>281.78121428571427</v>
      </c>
      <c r="HT96" s="14">
        <f>HS96/17.5</f>
        <v>16.101783673469388</v>
      </c>
      <c r="HW96" s="11" t="s">
        <v>12</v>
      </c>
      <c r="HX96" s="12">
        <f t="shared" si="781"/>
        <v>21.128</v>
      </c>
      <c r="HY96" s="12">
        <f>HX96/7.5</f>
        <v>2.8170666666666668</v>
      </c>
      <c r="HZ96" s="12">
        <f t="shared" si="692"/>
        <v>24.646000000000001</v>
      </c>
      <c r="IA96" s="12">
        <f t="shared" si="782"/>
        <v>1.2323</v>
      </c>
      <c r="IB96" s="12"/>
      <c r="IC96" s="12"/>
      <c r="ID96" s="12">
        <f t="shared" si="693"/>
        <v>18.675000000000001</v>
      </c>
      <c r="IE96" s="12">
        <f>ID96/12</f>
        <v>1.5562500000000001</v>
      </c>
      <c r="IF96" s="12">
        <f t="shared" si="694"/>
        <v>28.010999999999999</v>
      </c>
      <c r="IG96" s="12">
        <f>IF96/3.5</f>
        <v>8.0031428571428567</v>
      </c>
      <c r="IH96" s="12">
        <f t="shared" si="695"/>
        <v>18.673999999999999</v>
      </c>
      <c r="II96" s="14">
        <f>IH96/17.5</f>
        <v>1.0670857142857142</v>
      </c>
      <c r="IM96" s="11" t="s">
        <v>12</v>
      </c>
      <c r="IN96" s="12">
        <f t="shared" si="696"/>
        <v>0</v>
      </c>
      <c r="IO96" s="12">
        <f>IN96/7.5</f>
        <v>0</v>
      </c>
      <c r="IP96" s="12">
        <f t="shared" si="697"/>
        <v>29.17</v>
      </c>
      <c r="IQ96" s="12">
        <f t="shared" si="783"/>
        <v>1.4585000000000001</v>
      </c>
      <c r="IR96" s="12"/>
      <c r="IS96" s="12"/>
      <c r="IT96" s="12">
        <f t="shared" si="698"/>
        <v>0</v>
      </c>
      <c r="IU96" s="12">
        <f>IT96/12</f>
        <v>0</v>
      </c>
      <c r="IV96" s="12">
        <f t="shared" si="699"/>
        <v>5.9720000000000004</v>
      </c>
      <c r="IW96" s="12">
        <f>IV96/3.5</f>
        <v>1.7062857142857144</v>
      </c>
      <c r="IX96" s="12">
        <f t="shared" si="700"/>
        <v>5.9720000000000004</v>
      </c>
      <c r="IY96" s="14">
        <f>IX96/17.5</f>
        <v>0.34125714285714287</v>
      </c>
      <c r="JC96" s="11" t="s">
        <v>12</v>
      </c>
      <c r="JD96" s="12">
        <f t="shared" si="701"/>
        <v>61.286000000000001</v>
      </c>
      <c r="JE96" s="12">
        <f>JD96/7.5</f>
        <v>8.1714666666666673</v>
      </c>
      <c r="JF96" s="12">
        <f t="shared" si="702"/>
        <v>62.006</v>
      </c>
      <c r="JG96" s="12">
        <f t="shared" si="784"/>
        <v>3.1002999999999998</v>
      </c>
      <c r="JH96" s="12"/>
      <c r="JI96" s="12"/>
      <c r="JJ96" s="12">
        <f t="shared" si="703"/>
        <v>50.972000000000001</v>
      </c>
      <c r="JK96" s="12">
        <f>JJ96/12</f>
        <v>4.2476666666666665</v>
      </c>
      <c r="JL96" s="12">
        <f t="shared" si="704"/>
        <v>26.683</v>
      </c>
      <c r="JM96" s="12">
        <f>JL96/3.5</f>
        <v>7.6237142857142857</v>
      </c>
      <c r="JN96" s="12">
        <f t="shared" si="705"/>
        <v>9.8859999999999992</v>
      </c>
      <c r="JO96" s="14">
        <f>JN96/17.5</f>
        <v>0.5649142857142857</v>
      </c>
      <c r="JS96" s="11" t="s">
        <v>12</v>
      </c>
      <c r="JT96" s="12">
        <f t="shared" si="706"/>
        <v>0</v>
      </c>
      <c r="JU96" s="12">
        <f>JT96/7.5</f>
        <v>0</v>
      </c>
      <c r="JV96" s="12">
        <f t="shared" si="707"/>
        <v>0</v>
      </c>
      <c r="JW96" s="12">
        <f t="shared" si="785"/>
        <v>0</v>
      </c>
      <c r="JX96" s="12"/>
      <c r="JY96" s="12"/>
      <c r="JZ96" s="12">
        <f t="shared" si="708"/>
        <v>0</v>
      </c>
      <c r="KA96" s="12">
        <f>JZ96/12</f>
        <v>0</v>
      </c>
      <c r="KB96" s="12">
        <f t="shared" si="709"/>
        <v>65.113</v>
      </c>
      <c r="KC96" s="12">
        <f>KB96/3.5</f>
        <v>18.603714285714286</v>
      </c>
      <c r="KD96" s="12">
        <f t="shared" si="710"/>
        <v>52.14</v>
      </c>
      <c r="KE96" s="14">
        <f>KD96/17.5</f>
        <v>2.9794285714285715</v>
      </c>
      <c r="KH96" s="11" t="s">
        <v>12</v>
      </c>
      <c r="KI96" s="12">
        <f t="shared" si="711"/>
        <v>0</v>
      </c>
      <c r="KJ96" s="12">
        <f>KI96/7.5</f>
        <v>0</v>
      </c>
      <c r="KK96" s="12">
        <f t="shared" si="712"/>
        <v>0</v>
      </c>
      <c r="KL96" s="12">
        <f t="shared" si="786"/>
        <v>0</v>
      </c>
      <c r="KM96" s="12"/>
      <c r="KN96" s="12"/>
      <c r="KO96" s="12">
        <f t="shared" si="713"/>
        <v>0</v>
      </c>
      <c r="KP96" s="12">
        <f>KO96/12</f>
        <v>0</v>
      </c>
      <c r="KQ96" s="12">
        <f t="shared" si="714"/>
        <v>0</v>
      </c>
      <c r="KR96" s="12">
        <f>KQ96/3.5</f>
        <v>0</v>
      </c>
      <c r="KS96" s="12">
        <f t="shared" si="715"/>
        <v>0</v>
      </c>
      <c r="KT96" s="14">
        <f>KS96/17.5</f>
        <v>0</v>
      </c>
      <c r="KW96" s="11" t="s">
        <v>12</v>
      </c>
      <c r="KX96" s="12">
        <f t="shared" si="753"/>
        <v>82.414000000000001</v>
      </c>
      <c r="KY96" s="12">
        <f>KX96/7.5</f>
        <v>10.988533333333333</v>
      </c>
      <c r="KZ96" s="12">
        <f t="shared" si="754"/>
        <v>115.822</v>
      </c>
      <c r="LA96" s="12">
        <f t="shared" si="787"/>
        <v>5.7911000000000001</v>
      </c>
      <c r="LB96" s="12"/>
      <c r="LC96" s="12"/>
      <c r="LD96" s="12">
        <f t="shared" si="755"/>
        <v>69.647000000000006</v>
      </c>
      <c r="LE96" s="12">
        <f>LD96/12</f>
        <v>5.8039166666666668</v>
      </c>
      <c r="LF96" s="12">
        <f t="shared" si="756"/>
        <v>125.77900000000001</v>
      </c>
      <c r="LG96" s="12">
        <f>LF96/3.5</f>
        <v>35.936857142857143</v>
      </c>
      <c r="LH96" s="12">
        <f t="shared" si="757"/>
        <v>86.671999999999997</v>
      </c>
      <c r="LI96" s="14">
        <f>LH96/17.5</f>
        <v>4.9526857142857139</v>
      </c>
      <c r="LM96" s="11" t="s">
        <v>12</v>
      </c>
      <c r="LN96" s="12">
        <f t="shared" si="758"/>
        <v>427.03000000000003</v>
      </c>
      <c r="LO96" s="12">
        <f>LN96/7.5</f>
        <v>56.937333333333335</v>
      </c>
      <c r="LP96" s="12">
        <f t="shared" si="759"/>
        <v>427.91700000000003</v>
      </c>
      <c r="LQ96" s="12">
        <f t="shared" si="788"/>
        <v>21.395850000000003</v>
      </c>
      <c r="LR96" s="12"/>
      <c r="LS96" s="12"/>
      <c r="LT96" s="12">
        <f t="shared" si="789"/>
        <v>385.69799999999998</v>
      </c>
      <c r="LU96" s="12">
        <f>LT96/12</f>
        <v>32.141500000000001</v>
      </c>
      <c r="LV96" s="12">
        <f t="shared" si="760"/>
        <v>472.26499999999999</v>
      </c>
      <c r="LW96" s="12">
        <f>LV96/3.5</f>
        <v>134.93285714285713</v>
      </c>
      <c r="LX96" s="12">
        <f t="shared" si="761"/>
        <v>368.45321428571424</v>
      </c>
      <c r="LY96" s="14">
        <f>LX96/17.5</f>
        <v>21.054469387755098</v>
      </c>
      <c r="MB96" s="11" t="s">
        <v>12</v>
      </c>
      <c r="MC96" s="12">
        <f t="shared" si="790"/>
        <v>0</v>
      </c>
      <c r="MD96" s="12">
        <f>MC96/7.5</f>
        <v>0</v>
      </c>
      <c r="ME96" s="12">
        <f t="shared" si="716"/>
        <v>0</v>
      </c>
      <c r="MF96" s="12">
        <f t="shared" si="791"/>
        <v>0</v>
      </c>
      <c r="MG96" s="12"/>
      <c r="MH96" s="12"/>
      <c r="MI96" s="12">
        <f t="shared" si="717"/>
        <v>0</v>
      </c>
      <c r="MJ96" s="12">
        <f>MI96/12</f>
        <v>0</v>
      </c>
      <c r="MK96" s="12">
        <f t="shared" si="718"/>
        <v>0</v>
      </c>
      <c r="ML96" s="12">
        <f>MK96/3.5</f>
        <v>0</v>
      </c>
      <c r="MM96" s="12">
        <f t="shared" si="719"/>
        <v>0</v>
      </c>
      <c r="MN96" s="14">
        <f>MM96/17.5</f>
        <v>0</v>
      </c>
      <c r="MR96" s="11" t="s">
        <v>12</v>
      </c>
      <c r="MS96" s="12">
        <f t="shared" si="720"/>
        <v>36.783000000000001</v>
      </c>
      <c r="MT96" s="12">
        <f>MS96/7.5</f>
        <v>4.9043999999999999</v>
      </c>
      <c r="MU96" s="12">
        <f t="shared" si="721"/>
        <v>126.91799999999999</v>
      </c>
      <c r="MV96" s="12">
        <f t="shared" si="792"/>
        <v>6.3458999999999994</v>
      </c>
      <c r="MW96" s="12"/>
      <c r="MX96" s="12"/>
      <c r="MY96" s="12">
        <f t="shared" si="722"/>
        <v>64.168000000000006</v>
      </c>
      <c r="MZ96" s="12">
        <f>MY96/12</f>
        <v>5.3473333333333342</v>
      </c>
      <c r="NA96" s="12">
        <f t="shared" si="723"/>
        <v>4.33</v>
      </c>
      <c r="NB96" s="12">
        <f>NA96/3.5</f>
        <v>1.2371428571428571</v>
      </c>
      <c r="NC96" s="12">
        <f t="shared" si="724"/>
        <v>59.835999999999999</v>
      </c>
      <c r="ND96" s="14">
        <f>NC96/17.5</f>
        <v>3.4192</v>
      </c>
      <c r="NH96" s="11" t="s">
        <v>12</v>
      </c>
      <c r="NI96" s="12">
        <f t="shared" si="725"/>
        <v>13.879999999999999</v>
      </c>
      <c r="NJ96" s="12">
        <f>NI96/7.5</f>
        <v>1.8506666666666665</v>
      </c>
      <c r="NK96" s="12">
        <f t="shared" si="726"/>
        <v>11.321000000000002</v>
      </c>
      <c r="NL96" s="12">
        <f t="shared" si="793"/>
        <v>0.56605000000000005</v>
      </c>
      <c r="NM96" s="12"/>
      <c r="NN96" s="12"/>
      <c r="NO96" s="12">
        <f t="shared" si="727"/>
        <v>42.116</v>
      </c>
      <c r="NP96" s="12">
        <f>NO96/12</f>
        <v>3.5096666666666665</v>
      </c>
      <c r="NQ96" s="12">
        <f t="shared" si="728"/>
        <v>46.629000000000005</v>
      </c>
      <c r="NR96" s="12">
        <f>NQ96/3.5</f>
        <v>13.322571428571431</v>
      </c>
      <c r="NS96" s="12">
        <f t="shared" si="729"/>
        <v>43.444999999999993</v>
      </c>
      <c r="NT96" s="14">
        <f>NS96/17.5</f>
        <v>2.4825714285714282</v>
      </c>
      <c r="NX96" s="11" t="s">
        <v>12</v>
      </c>
      <c r="NY96" s="12">
        <f t="shared" si="730"/>
        <v>42.939</v>
      </c>
      <c r="NZ96" s="12">
        <f>NY96/7.5</f>
        <v>5.7252000000000001</v>
      </c>
      <c r="OA96" s="12">
        <f t="shared" si="731"/>
        <v>42.939</v>
      </c>
      <c r="OB96" s="12">
        <f t="shared" si="794"/>
        <v>2.1469499999999999</v>
      </c>
      <c r="OC96" s="12"/>
      <c r="OD96" s="12"/>
      <c r="OE96" s="12">
        <f t="shared" si="732"/>
        <v>42.939</v>
      </c>
      <c r="OF96" s="12">
        <f>OE96/12</f>
        <v>3.5782500000000002</v>
      </c>
      <c r="OG96" s="12">
        <f t="shared" si="733"/>
        <v>8.641</v>
      </c>
      <c r="OH96" s="12">
        <f>OG96/3.5</f>
        <v>2.4688571428571429</v>
      </c>
      <c r="OI96" s="12">
        <f t="shared" si="734"/>
        <v>20.431999999999999</v>
      </c>
      <c r="OJ96" s="14">
        <f>OI96/17.5</f>
        <v>1.167542857142857</v>
      </c>
      <c r="OM96" s="11" t="s">
        <v>12</v>
      </c>
      <c r="ON96" s="12">
        <f t="shared" si="735"/>
        <v>22.632999999999999</v>
      </c>
      <c r="OO96" s="12">
        <f>ON96/7.5</f>
        <v>3.0177333333333332</v>
      </c>
      <c r="OP96" s="12">
        <f t="shared" si="736"/>
        <v>17.128</v>
      </c>
      <c r="OQ96" s="12">
        <f t="shared" si="795"/>
        <v>0.85640000000000005</v>
      </c>
      <c r="OR96" s="12"/>
      <c r="OS96" s="12"/>
      <c r="OT96" s="12">
        <f t="shared" si="737"/>
        <v>0</v>
      </c>
      <c r="OU96" s="12">
        <f>OT96/12</f>
        <v>0</v>
      </c>
      <c r="OV96" s="12">
        <f t="shared" si="738"/>
        <v>0</v>
      </c>
      <c r="OW96" s="12">
        <f>OV96/3.5</f>
        <v>0</v>
      </c>
      <c r="OX96" s="12">
        <f t="shared" si="739"/>
        <v>0</v>
      </c>
      <c r="OY96" s="14">
        <f>OX96/17.5</f>
        <v>0</v>
      </c>
      <c r="PB96" s="11" t="s">
        <v>12</v>
      </c>
      <c r="PC96" s="12">
        <f t="shared" si="762"/>
        <v>116.235</v>
      </c>
      <c r="PD96" s="12">
        <f>PC96/7.5</f>
        <v>15.497999999999999</v>
      </c>
      <c r="PE96" s="12">
        <f t="shared" si="763"/>
        <v>198.30599999999998</v>
      </c>
      <c r="PF96" s="12">
        <f t="shared" si="796"/>
        <v>9.9152999999999984</v>
      </c>
      <c r="PG96" s="12"/>
      <c r="PH96" s="12"/>
      <c r="PI96" s="12">
        <f t="shared" si="764"/>
        <v>149.22300000000001</v>
      </c>
      <c r="PJ96" s="12">
        <f>PI96/12</f>
        <v>12.435250000000002</v>
      </c>
      <c r="PK96" s="12">
        <f t="shared" si="765"/>
        <v>59.6</v>
      </c>
      <c r="PL96" s="12">
        <f>PK96/3.5</f>
        <v>17.028571428571428</v>
      </c>
      <c r="PM96" s="12">
        <f t="shared" si="766"/>
        <v>123.71299999999999</v>
      </c>
      <c r="PN96" s="14">
        <f>PM96/17.5</f>
        <v>7.0693142857142854</v>
      </c>
      <c r="PR96" s="11" t="s">
        <v>12</v>
      </c>
      <c r="PS96" s="12">
        <v>608.70000000000005</v>
      </c>
      <c r="PT96" s="12">
        <f>PS96/7.5</f>
        <v>81.160000000000011</v>
      </c>
      <c r="PU96" s="12">
        <v>639.07000000000005</v>
      </c>
      <c r="PV96" s="12">
        <f t="shared" si="797"/>
        <v>31.953500000000002</v>
      </c>
      <c r="PW96" s="12"/>
      <c r="PX96" s="12"/>
      <c r="PY96" s="54">
        <v>538.12800000000004</v>
      </c>
      <c r="PZ96" s="12">
        <f>PY96/12</f>
        <v>44.844000000000001</v>
      </c>
      <c r="QA96" s="12">
        <v>561.07500000000005</v>
      </c>
      <c r="QB96" s="12">
        <f>QA96/3.5</f>
        <v>160.30714285714288</v>
      </c>
      <c r="QC96" s="12">
        <v>531.46799999999996</v>
      </c>
      <c r="QD96" s="14">
        <f>QC96/17.5</f>
        <v>30.369599999999998</v>
      </c>
    </row>
    <row r="97" spans="15:447" x14ac:dyDescent="0.25">
      <c r="O97" s="11" t="s">
        <v>13</v>
      </c>
      <c r="P97" s="12">
        <f t="shared" si="635"/>
        <v>59.158000000000001</v>
      </c>
      <c r="Q97" s="12">
        <f>P97/7.5</f>
        <v>7.8877333333333333</v>
      </c>
      <c r="R97" s="12">
        <f t="shared" si="636"/>
        <v>44.213000000000001</v>
      </c>
      <c r="S97" s="12">
        <f t="shared" si="767"/>
        <v>2.2106500000000002</v>
      </c>
      <c r="T97" s="12"/>
      <c r="U97" s="12"/>
      <c r="V97" s="12">
        <f t="shared" si="637"/>
        <v>0</v>
      </c>
      <c r="W97" s="12">
        <f>V97/12</f>
        <v>0</v>
      </c>
      <c r="X97" s="12">
        <f t="shared" si="638"/>
        <v>31.643999999999998</v>
      </c>
      <c r="Y97" s="12">
        <f>X97/6</f>
        <v>5.274</v>
      </c>
      <c r="Z97" s="12">
        <f t="shared" si="639"/>
        <v>31.664000000000001</v>
      </c>
      <c r="AA97" s="14">
        <f t="shared" ref="AA97" si="798">Z97/17.5</f>
        <v>1.8093714285714286</v>
      </c>
      <c r="AF97" s="11" t="s">
        <v>13</v>
      </c>
      <c r="AG97" s="12">
        <f>AG74+AG45+AG16</f>
        <v>67.894000000000005</v>
      </c>
      <c r="AH97" s="12">
        <f>AG97/7.5</f>
        <v>9.0525333333333347</v>
      </c>
      <c r="AI97" s="12">
        <f t="shared" si="641"/>
        <v>39.136000000000003</v>
      </c>
      <c r="AJ97" s="12">
        <f t="shared" si="768"/>
        <v>1.9568000000000001</v>
      </c>
      <c r="AK97" s="12"/>
      <c r="AL97" s="12"/>
      <c r="AM97" s="12">
        <f t="shared" si="642"/>
        <v>62.372999999999998</v>
      </c>
      <c r="AN97" s="12">
        <f>AM97/12</f>
        <v>5.1977500000000001</v>
      </c>
      <c r="AO97" s="12">
        <f t="shared" si="643"/>
        <v>59.158999999999999</v>
      </c>
      <c r="AP97" s="12">
        <f>AO97/6</f>
        <v>9.8598333333333326</v>
      </c>
      <c r="AQ97" s="12">
        <f t="shared" si="644"/>
        <v>44.213000000000001</v>
      </c>
      <c r="AR97" s="14">
        <f t="shared" ref="AR97" si="799">AQ97/17.5</f>
        <v>2.5264571428571427</v>
      </c>
      <c r="AV97" s="11" t="s">
        <v>13</v>
      </c>
      <c r="AW97" s="12">
        <f t="shared" si="645"/>
        <v>22.648</v>
      </c>
      <c r="AX97" s="12">
        <f>AW97/7.5</f>
        <v>3.0197333333333334</v>
      </c>
      <c r="AY97" s="12">
        <f t="shared" si="646"/>
        <v>46.489000000000004</v>
      </c>
      <c r="AZ97" s="12">
        <f t="shared" si="769"/>
        <v>2.3244500000000001</v>
      </c>
      <c r="BA97" s="12"/>
      <c r="BB97" s="12"/>
      <c r="BC97" s="12">
        <f t="shared" si="647"/>
        <v>54.24</v>
      </c>
      <c r="BD97" s="12">
        <f>BC97/12</f>
        <v>4.5200000000000005</v>
      </c>
      <c r="BE97" s="12">
        <f t="shared" si="648"/>
        <v>56.744999999999997</v>
      </c>
      <c r="BF97" s="12">
        <f>BE97/6</f>
        <v>9.4574999999999996</v>
      </c>
      <c r="BG97" s="12">
        <f t="shared" si="649"/>
        <v>62.686</v>
      </c>
      <c r="BH97" s="14">
        <f t="shared" ref="BH97" si="800">BG97/17.5</f>
        <v>3.5820571428571428</v>
      </c>
      <c r="BL97" s="11" t="s">
        <v>13</v>
      </c>
      <c r="BM97" s="12">
        <f t="shared" si="650"/>
        <v>22.745999999999999</v>
      </c>
      <c r="BN97" s="12">
        <f>BM97/7.5</f>
        <v>3.0327999999999999</v>
      </c>
      <c r="BO97" s="12">
        <f t="shared" si="651"/>
        <v>45.393000000000001</v>
      </c>
      <c r="BP97" s="12">
        <f t="shared" si="770"/>
        <v>2.2696499999999999</v>
      </c>
      <c r="BQ97" s="12"/>
      <c r="BR97" s="12"/>
      <c r="BS97" s="12">
        <f t="shared" si="652"/>
        <v>36.542999999999999</v>
      </c>
      <c r="BT97" s="12">
        <f>BS97/12</f>
        <v>3.0452499999999998</v>
      </c>
      <c r="BU97" s="12">
        <f t="shared" si="653"/>
        <v>36.542999999999999</v>
      </c>
      <c r="BV97" s="12">
        <f>BU97/6</f>
        <v>6.0904999999999996</v>
      </c>
      <c r="BW97" s="12">
        <f t="shared" si="654"/>
        <v>36.790000000000006</v>
      </c>
      <c r="BX97" s="14">
        <f t="shared" ref="BX97" si="801">BW97/17.5</f>
        <v>2.1022857142857148</v>
      </c>
      <c r="CB97" s="11" t="s">
        <v>13</v>
      </c>
      <c r="CC97" s="12">
        <f t="shared" si="655"/>
        <v>0</v>
      </c>
      <c r="CD97" s="12">
        <f>CC97/7.5</f>
        <v>0</v>
      </c>
      <c r="CE97" s="12">
        <f t="shared" si="656"/>
        <v>0</v>
      </c>
      <c r="CF97" s="12">
        <f t="shared" si="771"/>
        <v>0</v>
      </c>
      <c r="CG97" s="12"/>
      <c r="CH97" s="12"/>
      <c r="CI97" s="12">
        <f t="shared" si="657"/>
        <v>22.745999999999999</v>
      </c>
      <c r="CJ97" s="12">
        <f>CI97/12</f>
        <v>1.8955</v>
      </c>
      <c r="CK97" s="12">
        <f t="shared" si="658"/>
        <v>22.745999999999999</v>
      </c>
      <c r="CL97" s="12">
        <f>CK97/6</f>
        <v>3.7909999999999999</v>
      </c>
      <c r="CM97" s="12">
        <f t="shared" si="659"/>
        <v>22.646999999999998</v>
      </c>
      <c r="CN97" s="14">
        <f t="shared" ref="CN97" si="802">CM97/17.5</f>
        <v>1.2941142857142856</v>
      </c>
      <c r="CQ97" s="11" t="s">
        <v>13</v>
      </c>
      <c r="CR97" s="12">
        <f t="shared" si="660"/>
        <v>46.466000000000001</v>
      </c>
      <c r="CS97" s="12">
        <f>CR97/7.5</f>
        <v>6.1954666666666665</v>
      </c>
      <c r="CT97" s="12">
        <f t="shared" si="661"/>
        <v>50.95</v>
      </c>
      <c r="CU97" s="12">
        <f t="shared" si="772"/>
        <v>2.5475000000000003</v>
      </c>
      <c r="CV97" s="12"/>
      <c r="CW97" s="12"/>
      <c r="CX97" s="12">
        <f t="shared" si="662"/>
        <v>4.8920000000000003</v>
      </c>
      <c r="CY97" s="12">
        <f>CX97/12</f>
        <v>0.40766666666666668</v>
      </c>
      <c r="CZ97" s="12">
        <f t="shared" si="663"/>
        <v>0</v>
      </c>
      <c r="DA97" s="12">
        <f>CZ97/6</f>
        <v>0</v>
      </c>
      <c r="DB97" s="12">
        <f t="shared" si="664"/>
        <v>22.835999999999999</v>
      </c>
      <c r="DC97" s="14">
        <f t="shared" ref="DC97" si="803">DB97/17.5</f>
        <v>1.3049142857142857</v>
      </c>
      <c r="DF97" s="11" t="s">
        <v>13</v>
      </c>
      <c r="DG97" s="12">
        <f t="shared" si="740"/>
        <v>159.75400000000002</v>
      </c>
      <c r="DH97" s="12">
        <f>DG97/7.5</f>
        <v>21.300533333333338</v>
      </c>
      <c r="DI97" s="12">
        <f t="shared" si="741"/>
        <v>181.96799999999999</v>
      </c>
      <c r="DJ97" s="12">
        <f t="shared" si="773"/>
        <v>9.0983999999999998</v>
      </c>
      <c r="DK97" s="12"/>
      <c r="DL97" s="12"/>
      <c r="DM97" s="12">
        <f t="shared" si="665"/>
        <v>180.79399999999998</v>
      </c>
      <c r="DN97" s="12">
        <f>DM97/12</f>
        <v>15.066166666666666</v>
      </c>
      <c r="DO97" s="12">
        <f t="shared" si="742"/>
        <v>175.19299999999998</v>
      </c>
      <c r="DP97" s="12">
        <f>DO97/6</f>
        <v>29.198833333333329</v>
      </c>
      <c r="DQ97" s="12">
        <f t="shared" si="666"/>
        <v>189.172</v>
      </c>
      <c r="DR97" s="14">
        <f t="shared" ref="DR97" si="804">DQ97/17.5</f>
        <v>10.809828571428572</v>
      </c>
      <c r="DU97" s="11" t="s">
        <v>13</v>
      </c>
      <c r="DV97" s="12">
        <f t="shared" si="667"/>
        <v>37.066999999999993</v>
      </c>
      <c r="DW97" s="12">
        <f>DV97/7.5</f>
        <v>4.9422666666666659</v>
      </c>
      <c r="DX97" s="12">
        <f t="shared" si="668"/>
        <v>22.097000000000001</v>
      </c>
      <c r="DY97" s="12">
        <f t="shared" si="774"/>
        <v>1.1048500000000001</v>
      </c>
      <c r="DZ97" s="12"/>
      <c r="EA97" s="12"/>
      <c r="EB97" s="12">
        <f t="shared" si="669"/>
        <v>48.960999999999999</v>
      </c>
      <c r="EC97" s="12">
        <f>EB97/12</f>
        <v>4.0800833333333335</v>
      </c>
      <c r="ED97" s="12">
        <f t="shared" si="670"/>
        <v>53.853999999999999</v>
      </c>
      <c r="EE97" s="12">
        <f>ED97/6</f>
        <v>8.9756666666666671</v>
      </c>
      <c r="EF97" s="12">
        <f t="shared" si="671"/>
        <v>50.95</v>
      </c>
      <c r="EG97" s="14">
        <f t="shared" ref="EG97" si="805">EF97/17.5</f>
        <v>2.9114285714285715</v>
      </c>
      <c r="EJ97" s="11" t="s">
        <v>13</v>
      </c>
      <c r="EK97" s="12">
        <f t="shared" si="672"/>
        <v>23.468</v>
      </c>
      <c r="EL97" s="12">
        <f>EK97/7.5</f>
        <v>3.1290666666666667</v>
      </c>
      <c r="EM97" s="12">
        <f t="shared" si="673"/>
        <v>19.218</v>
      </c>
      <c r="EN97" s="12">
        <f t="shared" si="775"/>
        <v>0.96089999999999998</v>
      </c>
      <c r="EO97" s="12"/>
      <c r="EP97" s="12"/>
      <c r="EQ97" s="12">
        <f t="shared" si="674"/>
        <v>66.195999999999998</v>
      </c>
      <c r="ER97" s="12">
        <f>EQ97/12</f>
        <v>5.5163333333333329</v>
      </c>
      <c r="ES97" s="12">
        <f t="shared" si="675"/>
        <v>27.908000000000001</v>
      </c>
      <c r="ET97" s="12">
        <f>ES97/6</f>
        <v>4.6513333333333335</v>
      </c>
      <c r="EU97" s="12">
        <f t="shared" si="676"/>
        <v>36.027999999999999</v>
      </c>
      <c r="EV97" s="14">
        <f t="shared" ref="EV97" si="806">EU97/17.5</f>
        <v>2.0587428571428572</v>
      </c>
      <c r="EY97" s="11" t="s">
        <v>13</v>
      </c>
      <c r="EZ97" s="12">
        <f t="shared" si="677"/>
        <v>0</v>
      </c>
      <c r="FA97" s="12">
        <f>EZ97/7.5</f>
        <v>0</v>
      </c>
      <c r="FB97" s="12">
        <f t="shared" si="678"/>
        <v>16.326999999999998</v>
      </c>
      <c r="FC97" s="12">
        <f t="shared" si="776"/>
        <v>0.81634999999999991</v>
      </c>
      <c r="FD97" s="12"/>
      <c r="FE97" s="12"/>
      <c r="FF97" s="12">
        <f t="shared" si="679"/>
        <v>0</v>
      </c>
      <c r="FG97" s="12">
        <f>FF97/12</f>
        <v>0</v>
      </c>
      <c r="FH97" s="12">
        <f t="shared" si="680"/>
        <v>25.206</v>
      </c>
      <c r="FI97" s="12">
        <f>FH97/6</f>
        <v>4.2009999999999996</v>
      </c>
      <c r="FJ97" s="12">
        <f t="shared" si="681"/>
        <v>24.614000000000001</v>
      </c>
      <c r="FK97" s="14">
        <f t="shared" ref="FK97" si="807">FJ97/17.5</f>
        <v>1.4065142857142858</v>
      </c>
      <c r="FN97" s="11" t="s">
        <v>13</v>
      </c>
      <c r="FO97" s="12">
        <f t="shared" si="682"/>
        <v>0</v>
      </c>
      <c r="FP97" s="12">
        <f>FO97/7.5</f>
        <v>0</v>
      </c>
      <c r="FQ97" s="12">
        <f t="shared" si="683"/>
        <v>0</v>
      </c>
      <c r="FR97" s="12">
        <f t="shared" si="777"/>
        <v>0</v>
      </c>
      <c r="FS97" s="12"/>
      <c r="FT97" s="12"/>
      <c r="FU97" s="12">
        <f t="shared" si="684"/>
        <v>0</v>
      </c>
      <c r="FV97" s="12">
        <f>FU97/12</f>
        <v>0</v>
      </c>
      <c r="FW97" s="12">
        <f t="shared" si="685"/>
        <v>2.1179999999999999</v>
      </c>
      <c r="FX97" s="12">
        <f>FW97/6</f>
        <v>0.35299999999999998</v>
      </c>
      <c r="FY97" s="12">
        <f t="shared" si="686"/>
        <v>0</v>
      </c>
      <c r="FZ97" s="14">
        <f t="shared" ref="FZ97" si="808">FY97/17.5</f>
        <v>0</v>
      </c>
      <c r="GC97" s="11" t="s">
        <v>13</v>
      </c>
      <c r="GD97" s="12">
        <f t="shared" si="687"/>
        <v>71.099000000000004</v>
      </c>
      <c r="GE97" s="12">
        <f>GD97/7.5</f>
        <v>9.479866666666668</v>
      </c>
      <c r="GF97" s="12">
        <f t="shared" si="688"/>
        <v>69.816000000000003</v>
      </c>
      <c r="GG97" s="12">
        <f t="shared" si="778"/>
        <v>3.4908000000000001</v>
      </c>
      <c r="GH97" s="12"/>
      <c r="GI97" s="12"/>
      <c r="GJ97" s="12">
        <f t="shared" si="689"/>
        <v>69.816000000000003</v>
      </c>
      <c r="GK97" s="12">
        <f>GJ97/12</f>
        <v>5.8180000000000005</v>
      </c>
      <c r="GL97" s="12">
        <f t="shared" si="690"/>
        <v>69.816000000000003</v>
      </c>
      <c r="GM97" s="12">
        <f>GL97/6</f>
        <v>11.636000000000001</v>
      </c>
      <c r="GN97" s="12">
        <f t="shared" si="691"/>
        <v>49.278500000000001</v>
      </c>
      <c r="GO97" s="14">
        <f t="shared" ref="GO97" si="809">GN97/17.5</f>
        <v>2.8159142857142858</v>
      </c>
      <c r="GR97" s="11" t="s">
        <v>13</v>
      </c>
      <c r="GS97" s="12">
        <f t="shared" si="743"/>
        <v>131.63400000000001</v>
      </c>
      <c r="GT97" s="12">
        <f>GS97/7.5</f>
        <v>17.551200000000001</v>
      </c>
      <c r="GU97" s="12">
        <f t="shared" si="744"/>
        <v>127.458</v>
      </c>
      <c r="GV97" s="12">
        <f t="shared" si="779"/>
        <v>6.3728999999999996</v>
      </c>
      <c r="GW97" s="12"/>
      <c r="GX97" s="12"/>
      <c r="GY97" s="12">
        <f t="shared" si="745"/>
        <v>184.97300000000001</v>
      </c>
      <c r="GZ97" s="12">
        <f>GY97/12</f>
        <v>15.414416666666668</v>
      </c>
      <c r="HA97" s="12">
        <f t="shared" si="746"/>
        <v>178.90200000000002</v>
      </c>
      <c r="HB97" s="12">
        <f>HA97/6</f>
        <v>29.817000000000004</v>
      </c>
      <c r="HC97" s="12">
        <f t="shared" si="747"/>
        <v>85.467583333333337</v>
      </c>
      <c r="HD97" s="14">
        <f t="shared" ref="HD97" si="810">HC97/17.5</f>
        <v>4.883861904761905</v>
      </c>
      <c r="HH97" s="11" t="s">
        <v>13</v>
      </c>
      <c r="HI97" s="12">
        <f t="shared" si="748"/>
        <v>350.54600000000005</v>
      </c>
      <c r="HJ97" s="12">
        <f>HI97/7.5</f>
        <v>46.739466666666672</v>
      </c>
      <c r="HK97" s="12">
        <f t="shared" si="749"/>
        <v>353.63900000000001</v>
      </c>
      <c r="HL97" s="12">
        <f t="shared" si="780"/>
        <v>17.681950000000001</v>
      </c>
      <c r="HM97" s="12"/>
      <c r="HN97" s="12"/>
      <c r="HO97" s="12">
        <f t="shared" si="750"/>
        <v>365.767</v>
      </c>
      <c r="HP97" s="12">
        <f>HO97/12</f>
        <v>30.480583333333332</v>
      </c>
      <c r="HQ97" s="12">
        <f t="shared" si="751"/>
        <v>385.73899999999998</v>
      </c>
      <c r="HR97" s="12">
        <f>HQ97/6</f>
        <v>64.289833333333334</v>
      </c>
      <c r="HS97" s="12">
        <f t="shared" si="752"/>
        <v>306.30358333333334</v>
      </c>
      <c r="HT97" s="14">
        <f t="shared" ref="HT97" si="811">HS97/17.5</f>
        <v>17.503061904761903</v>
      </c>
      <c r="HW97" s="11" t="s">
        <v>13</v>
      </c>
      <c r="HX97" s="12">
        <f t="shared" si="781"/>
        <v>0</v>
      </c>
      <c r="HY97" s="12">
        <f>HX97/7.5</f>
        <v>0</v>
      </c>
      <c r="HZ97" s="12">
        <f t="shared" si="692"/>
        <v>2.6880000000000002</v>
      </c>
      <c r="IA97" s="12">
        <f t="shared" si="782"/>
        <v>0.13440000000000002</v>
      </c>
      <c r="IB97" s="12"/>
      <c r="IC97" s="12"/>
      <c r="ID97" s="12">
        <f t="shared" si="693"/>
        <v>2.4529999999999998</v>
      </c>
      <c r="IE97" s="12">
        <f>ID97/12</f>
        <v>0.20441666666666666</v>
      </c>
      <c r="IF97" s="12">
        <f t="shared" si="694"/>
        <v>0</v>
      </c>
      <c r="IG97" s="12">
        <f>IF97/6</f>
        <v>0</v>
      </c>
      <c r="IH97" s="12">
        <f t="shared" si="695"/>
        <v>21.036000000000001</v>
      </c>
      <c r="II97" s="14">
        <f t="shared" ref="II97" si="812">IH97/17.5</f>
        <v>1.2020571428571429</v>
      </c>
      <c r="IM97" s="11" t="s">
        <v>13</v>
      </c>
      <c r="IN97" s="12">
        <f t="shared" si="696"/>
        <v>29.452000000000002</v>
      </c>
      <c r="IO97" s="12">
        <f>IN97/7.5</f>
        <v>3.9269333333333334</v>
      </c>
      <c r="IP97" s="12">
        <f t="shared" si="697"/>
        <v>0.28199999999999997</v>
      </c>
      <c r="IQ97" s="12">
        <f t="shared" si="783"/>
        <v>1.4099999999999998E-2</v>
      </c>
      <c r="IR97" s="12"/>
      <c r="IS97" s="12"/>
      <c r="IT97" s="12">
        <f t="shared" si="698"/>
        <v>29.17</v>
      </c>
      <c r="IU97" s="12">
        <f>IT97/12</f>
        <v>2.4308333333333336</v>
      </c>
      <c r="IV97" s="12">
        <f t="shared" si="699"/>
        <v>2.97</v>
      </c>
      <c r="IW97" s="12">
        <f>IV97/6</f>
        <v>0.49500000000000005</v>
      </c>
      <c r="IX97" s="12">
        <f t="shared" si="700"/>
        <v>2.97</v>
      </c>
      <c r="IY97" s="14">
        <f t="shared" ref="IY97" si="813">IX97/17.5</f>
        <v>0.16971428571428573</v>
      </c>
      <c r="JC97" s="11" t="s">
        <v>13</v>
      </c>
      <c r="JD97" s="12">
        <f t="shared" si="701"/>
        <v>23.588000000000001</v>
      </c>
      <c r="JE97" s="12">
        <f>JD97/7.5</f>
        <v>3.1450666666666667</v>
      </c>
      <c r="JF97" s="12">
        <f t="shared" si="702"/>
        <v>23.587</v>
      </c>
      <c r="JG97" s="12">
        <f t="shared" si="784"/>
        <v>1.1793499999999999</v>
      </c>
      <c r="JH97" s="12"/>
      <c r="JI97" s="12"/>
      <c r="JJ97" s="12">
        <f t="shared" si="703"/>
        <v>33.453000000000003</v>
      </c>
      <c r="JK97" s="12">
        <f>JJ97/12</f>
        <v>2.7877500000000004</v>
      </c>
      <c r="JL97" s="12">
        <f t="shared" si="704"/>
        <v>48.881</v>
      </c>
      <c r="JM97" s="12">
        <f>JL97/6</f>
        <v>8.1468333333333334</v>
      </c>
      <c r="JN97" s="12">
        <f t="shared" si="705"/>
        <v>48.881</v>
      </c>
      <c r="JO97" s="14">
        <f t="shared" ref="JO97" si="814">JN97/17.5</f>
        <v>2.7932000000000001</v>
      </c>
      <c r="JS97" s="11" t="s">
        <v>13</v>
      </c>
      <c r="JT97" s="12">
        <f t="shared" si="706"/>
        <v>53.99</v>
      </c>
      <c r="JU97" s="12">
        <f>JT97/7.5</f>
        <v>7.198666666666667</v>
      </c>
      <c r="JV97" s="12">
        <f t="shared" si="707"/>
        <v>53.99</v>
      </c>
      <c r="JW97" s="12">
        <f t="shared" si="785"/>
        <v>2.6995</v>
      </c>
      <c r="JX97" s="12"/>
      <c r="JY97" s="12"/>
      <c r="JZ97" s="12">
        <f t="shared" si="708"/>
        <v>54</v>
      </c>
      <c r="KA97" s="12">
        <f>JZ97/12</f>
        <v>4.5</v>
      </c>
      <c r="KB97" s="12">
        <f t="shared" si="709"/>
        <v>10.375999999999999</v>
      </c>
      <c r="KC97" s="12">
        <f>KB97/6</f>
        <v>1.7293333333333332</v>
      </c>
      <c r="KD97" s="12">
        <f t="shared" si="710"/>
        <v>33.666000000000004</v>
      </c>
      <c r="KE97" s="14">
        <f t="shared" ref="KE97" si="815">KD97/17.5</f>
        <v>1.9237714285714287</v>
      </c>
      <c r="KH97" s="11" t="s">
        <v>13</v>
      </c>
      <c r="KI97" s="12">
        <f t="shared" si="711"/>
        <v>0</v>
      </c>
      <c r="KJ97" s="12">
        <f>KI97/7.5</f>
        <v>0</v>
      </c>
      <c r="KK97" s="12">
        <f t="shared" si="712"/>
        <v>0</v>
      </c>
      <c r="KL97" s="12">
        <f t="shared" si="786"/>
        <v>0</v>
      </c>
      <c r="KM97" s="12"/>
      <c r="KN97" s="12"/>
      <c r="KO97" s="12">
        <f t="shared" si="713"/>
        <v>0</v>
      </c>
      <c r="KP97" s="12">
        <f>KO97/12</f>
        <v>0</v>
      </c>
      <c r="KQ97" s="12">
        <f t="shared" si="714"/>
        <v>17.7</v>
      </c>
      <c r="KR97" s="12">
        <f>KQ97/6</f>
        <v>2.9499999999999997</v>
      </c>
      <c r="KS97" s="12">
        <f t="shared" si="715"/>
        <v>24.2</v>
      </c>
      <c r="KT97" s="14">
        <f t="shared" ref="KT97" si="816">KS97/17.5</f>
        <v>1.3828571428571428</v>
      </c>
      <c r="KW97" s="11" t="s">
        <v>13</v>
      </c>
      <c r="KX97" s="12">
        <f t="shared" si="753"/>
        <v>107.03</v>
      </c>
      <c r="KY97" s="12">
        <f>KX97/7.5</f>
        <v>14.270666666666667</v>
      </c>
      <c r="KZ97" s="12">
        <f t="shared" si="754"/>
        <v>80.547000000000011</v>
      </c>
      <c r="LA97" s="12">
        <f t="shared" si="787"/>
        <v>4.0273500000000002</v>
      </c>
      <c r="LB97" s="12"/>
      <c r="LC97" s="12"/>
      <c r="LD97" s="12">
        <f t="shared" si="755"/>
        <v>119.07599999999999</v>
      </c>
      <c r="LE97" s="12">
        <f>LD97/12</f>
        <v>9.923</v>
      </c>
      <c r="LF97" s="12">
        <f t="shared" si="756"/>
        <v>79.927000000000007</v>
      </c>
      <c r="LG97" s="12">
        <f>LF97/6</f>
        <v>13.321166666666668</v>
      </c>
      <c r="LH97" s="12">
        <f t="shared" si="757"/>
        <v>130.75299999999999</v>
      </c>
      <c r="LI97" s="14">
        <f t="shared" ref="LI97" si="817">LH97/17.5</f>
        <v>7.4715999999999996</v>
      </c>
      <c r="LM97" s="11" t="s">
        <v>13</v>
      </c>
      <c r="LN97" s="12">
        <f t="shared" si="758"/>
        <v>457.57600000000002</v>
      </c>
      <c r="LO97" s="12">
        <f>LN97/7.5</f>
        <v>61.010133333333336</v>
      </c>
      <c r="LP97" s="12">
        <f t="shared" si="759"/>
        <v>434.18600000000004</v>
      </c>
      <c r="LQ97" s="12">
        <f t="shared" si="788"/>
        <v>21.709300000000002</v>
      </c>
      <c r="LR97" s="12"/>
      <c r="LS97" s="12"/>
      <c r="LT97" s="12">
        <f t="shared" si="789"/>
        <v>484.84299999999996</v>
      </c>
      <c r="LU97" s="12">
        <f>LT97/12</f>
        <v>40.40358333333333</v>
      </c>
      <c r="LV97" s="12">
        <f t="shared" si="760"/>
        <v>465.666</v>
      </c>
      <c r="LW97" s="12">
        <f>LV97/6</f>
        <v>77.611000000000004</v>
      </c>
      <c r="LX97" s="12">
        <f t="shared" si="761"/>
        <v>437.05658333333338</v>
      </c>
      <c r="LY97" s="14">
        <f t="shared" ref="LY97" si="818">LX97/17.5</f>
        <v>24.974661904761906</v>
      </c>
      <c r="MB97" s="11" t="s">
        <v>13</v>
      </c>
      <c r="MC97" s="12">
        <f t="shared" si="790"/>
        <v>154.01000000000002</v>
      </c>
      <c r="MD97" s="12">
        <f>MC97/7.5</f>
        <v>20.53466666666667</v>
      </c>
      <c r="ME97" s="12">
        <f t="shared" si="716"/>
        <v>94.171999999999997</v>
      </c>
      <c r="MF97" s="12">
        <f t="shared" si="791"/>
        <v>4.7085999999999997</v>
      </c>
      <c r="MG97" s="12"/>
      <c r="MH97" s="12"/>
      <c r="MI97" s="12">
        <f t="shared" si="717"/>
        <v>95.171999999999997</v>
      </c>
      <c r="MJ97" s="12">
        <f>MI97/12</f>
        <v>7.931</v>
      </c>
      <c r="MK97" s="12">
        <f t="shared" si="718"/>
        <v>58.512999999999998</v>
      </c>
      <c r="ML97" s="12">
        <f>MK97/6</f>
        <v>9.7521666666666658</v>
      </c>
      <c r="MM97" s="12">
        <f t="shared" si="719"/>
        <v>54.164999999999999</v>
      </c>
      <c r="MN97" s="14">
        <f t="shared" ref="MN97" si="819">MM97/17.5</f>
        <v>3.0951428571428572</v>
      </c>
      <c r="MR97" s="11" t="s">
        <v>13</v>
      </c>
      <c r="MS97" s="12">
        <f t="shared" si="720"/>
        <v>26.494</v>
      </c>
      <c r="MT97" s="12">
        <f>MS97/7.5</f>
        <v>3.5325333333333333</v>
      </c>
      <c r="MU97" s="12">
        <f t="shared" si="721"/>
        <v>26.259</v>
      </c>
      <c r="MV97" s="12">
        <f t="shared" si="792"/>
        <v>1.3129500000000001</v>
      </c>
      <c r="MW97" s="12"/>
      <c r="MX97" s="12"/>
      <c r="MY97" s="12">
        <f t="shared" si="722"/>
        <v>26.260999999999999</v>
      </c>
      <c r="MZ97" s="12">
        <f>MY97/12</f>
        <v>2.1884166666666665</v>
      </c>
      <c r="NA97" s="12">
        <f t="shared" si="723"/>
        <v>120.91800000000001</v>
      </c>
      <c r="NB97" s="12">
        <f>NA97/6</f>
        <v>20.153000000000002</v>
      </c>
      <c r="NC97" s="12">
        <f t="shared" si="724"/>
        <v>58.858999999999995</v>
      </c>
      <c r="ND97" s="14">
        <f t="shared" ref="ND97" si="820">NC97/17.5</f>
        <v>3.3633714285714285</v>
      </c>
      <c r="NH97" s="11" t="s">
        <v>13</v>
      </c>
      <c r="NI97" s="12">
        <f t="shared" si="725"/>
        <v>5.3029999999999999</v>
      </c>
      <c r="NJ97" s="12">
        <f>NI97/7.5</f>
        <v>0.70706666666666662</v>
      </c>
      <c r="NK97" s="12">
        <f t="shared" si="726"/>
        <v>5.3029999999999999</v>
      </c>
      <c r="NL97" s="12">
        <f t="shared" si="793"/>
        <v>0.26515</v>
      </c>
      <c r="NM97" s="12"/>
      <c r="NN97" s="12"/>
      <c r="NO97" s="12">
        <f t="shared" si="727"/>
        <v>12.818</v>
      </c>
      <c r="NP97" s="12">
        <f>NO97/12</f>
        <v>1.0681666666666667</v>
      </c>
      <c r="NQ97" s="12">
        <f t="shared" si="728"/>
        <v>5.3029999999999999</v>
      </c>
      <c r="NR97" s="12">
        <f>NQ97/6</f>
        <v>0.88383333333333336</v>
      </c>
      <c r="NS97" s="12">
        <f t="shared" si="729"/>
        <v>19.459</v>
      </c>
      <c r="NT97" s="14">
        <f t="shared" ref="NT97" si="821">NS97/17.5</f>
        <v>1.1119428571428571</v>
      </c>
      <c r="NX97" s="11" t="s">
        <v>13</v>
      </c>
      <c r="NY97" s="12">
        <f t="shared" si="730"/>
        <v>90.465000000000003</v>
      </c>
      <c r="NZ97" s="12">
        <f>NY97/7.5</f>
        <v>12.062000000000001</v>
      </c>
      <c r="OA97" s="12">
        <f t="shared" si="731"/>
        <v>88.463999999999999</v>
      </c>
      <c r="OB97" s="12">
        <f t="shared" si="794"/>
        <v>4.4231999999999996</v>
      </c>
      <c r="OC97" s="12"/>
      <c r="OD97" s="12"/>
      <c r="OE97" s="12">
        <f t="shared" si="732"/>
        <v>96.461999999999989</v>
      </c>
      <c r="OF97" s="12">
        <f>OE97/12</f>
        <v>8.0384999999999991</v>
      </c>
      <c r="OG97" s="12">
        <f t="shared" si="733"/>
        <v>58.006999999999998</v>
      </c>
      <c r="OH97" s="12">
        <f>OG97/6</f>
        <v>9.6678333333333324</v>
      </c>
      <c r="OI97" s="12">
        <f t="shared" si="734"/>
        <v>51.03</v>
      </c>
      <c r="OJ97" s="14">
        <f t="shared" ref="OJ97" si="822">OI97/17.5</f>
        <v>2.9159999999999999</v>
      </c>
      <c r="OM97" s="11" t="s">
        <v>13</v>
      </c>
      <c r="ON97" s="12">
        <f t="shared" si="735"/>
        <v>0</v>
      </c>
      <c r="OO97" s="12">
        <f>ON97/7.5</f>
        <v>0</v>
      </c>
      <c r="OP97" s="12">
        <f t="shared" si="736"/>
        <v>0</v>
      </c>
      <c r="OQ97" s="12">
        <f t="shared" si="795"/>
        <v>0</v>
      </c>
      <c r="OR97" s="12"/>
      <c r="OS97" s="12"/>
      <c r="OT97" s="12">
        <f t="shared" si="737"/>
        <v>12.571999999999999</v>
      </c>
      <c r="OU97" s="12">
        <f>OT97/12</f>
        <v>1.0476666666666665</v>
      </c>
      <c r="OV97" s="12">
        <f t="shared" si="738"/>
        <v>29.286999999999999</v>
      </c>
      <c r="OW97" s="12">
        <f>OV97/6</f>
        <v>4.8811666666666662</v>
      </c>
      <c r="OX97" s="12">
        <f t="shared" si="739"/>
        <v>44.435000000000002</v>
      </c>
      <c r="OY97" s="14">
        <f t="shared" ref="OY97" si="823">OX97/17.5</f>
        <v>2.5391428571428571</v>
      </c>
      <c r="PB97" s="11" t="s">
        <v>13</v>
      </c>
      <c r="PC97" s="12">
        <f t="shared" si="762"/>
        <v>276.27199999999999</v>
      </c>
      <c r="PD97" s="12">
        <f>PC97/7.5</f>
        <v>36.836266666666667</v>
      </c>
      <c r="PE97" s="12">
        <f t="shared" si="763"/>
        <v>214.19800000000001</v>
      </c>
      <c r="PF97" s="12">
        <f t="shared" si="796"/>
        <v>10.709900000000001</v>
      </c>
      <c r="PG97" s="12"/>
      <c r="PH97" s="12"/>
      <c r="PI97" s="12">
        <f t="shared" si="764"/>
        <v>243.28499999999997</v>
      </c>
      <c r="PJ97" s="12">
        <f>PI97/12</f>
        <v>20.273749999999996</v>
      </c>
      <c r="PK97" s="12">
        <f t="shared" si="765"/>
        <v>272.02800000000002</v>
      </c>
      <c r="PL97" s="12">
        <f>PK97/6</f>
        <v>45.338000000000001</v>
      </c>
      <c r="PM97" s="12">
        <f t="shared" si="766"/>
        <v>227.94800000000001</v>
      </c>
      <c r="PN97" s="14">
        <f t="shared" ref="PN97" si="824">PM97/17.5</f>
        <v>13.025600000000001</v>
      </c>
      <c r="PR97" s="11" t="s">
        <v>13</v>
      </c>
      <c r="PS97" s="12">
        <v>670.94299999999998</v>
      </c>
      <c r="PT97" s="12">
        <f>PS97/7.5</f>
        <v>89.459066666666658</v>
      </c>
      <c r="PU97" s="12">
        <v>691.55899999999997</v>
      </c>
      <c r="PV97" s="12">
        <f t="shared" si="797"/>
        <v>34.577950000000001</v>
      </c>
      <c r="PW97" s="12"/>
      <c r="PX97" s="12"/>
      <c r="PY97" s="54">
        <v>721.92200000000003</v>
      </c>
      <c r="PZ97" s="12">
        <f>PY97/12</f>
        <v>60.160166666666669</v>
      </c>
      <c r="QA97" s="55">
        <v>708.524</v>
      </c>
      <c r="QB97" s="12">
        <f>QA97/6</f>
        <v>118.08733333333333</v>
      </c>
      <c r="QC97" s="12">
        <v>721.37099999999998</v>
      </c>
      <c r="QD97" s="14">
        <f t="shared" ref="QD97" si="825">QC97/17.5</f>
        <v>41.221199999999996</v>
      </c>
    </row>
    <row r="98" spans="15:447" x14ac:dyDescent="0.25">
      <c r="O98" s="11" t="s">
        <v>14</v>
      </c>
      <c r="P98" s="12">
        <f t="shared" si="635"/>
        <v>0</v>
      </c>
      <c r="Q98" s="12">
        <f>P98/4.5</f>
        <v>0</v>
      </c>
      <c r="R98" s="12">
        <f t="shared" si="636"/>
        <v>0</v>
      </c>
      <c r="S98" s="12">
        <f t="shared" si="767"/>
        <v>0</v>
      </c>
      <c r="T98" s="12">
        <f>T75+T46+T17</f>
        <v>0</v>
      </c>
      <c r="U98" s="12">
        <f>T98/30</f>
        <v>0</v>
      </c>
      <c r="V98" s="12">
        <f t="shared" si="637"/>
        <v>6.39</v>
      </c>
      <c r="W98" s="12">
        <f>V98/10</f>
        <v>0.63900000000000001</v>
      </c>
      <c r="X98" s="12">
        <f t="shared" si="638"/>
        <v>42.980000000000004</v>
      </c>
      <c r="Y98" s="12">
        <f>X98/3</f>
        <v>14.326666666666668</v>
      </c>
      <c r="Z98" s="12">
        <f t="shared" si="639"/>
        <v>42.99</v>
      </c>
      <c r="AA98" s="14">
        <f>Z98/17.5</f>
        <v>2.4565714285714289</v>
      </c>
      <c r="AF98" s="11" t="s">
        <v>14</v>
      </c>
      <c r="AG98" s="12">
        <f t="shared" si="640"/>
        <v>1.6579999999999999</v>
      </c>
      <c r="AH98" s="12">
        <f>AG98/4.5</f>
        <v>0.36844444444444441</v>
      </c>
      <c r="AI98" s="12">
        <f t="shared" si="641"/>
        <v>0.12</v>
      </c>
      <c r="AJ98" s="12">
        <f t="shared" si="768"/>
        <v>6.0000000000000001E-3</v>
      </c>
      <c r="AK98" s="12">
        <f>AK75+AK46+AK17</f>
        <v>0</v>
      </c>
      <c r="AL98" s="12">
        <f>AK98/30</f>
        <v>0</v>
      </c>
      <c r="AM98" s="12">
        <f t="shared" si="642"/>
        <v>0</v>
      </c>
      <c r="AN98" s="12">
        <f>AM98/10</f>
        <v>0</v>
      </c>
      <c r="AO98" s="12">
        <f t="shared" si="643"/>
        <v>16.5</v>
      </c>
      <c r="AP98" s="12">
        <f>AO98/3</f>
        <v>5.5</v>
      </c>
      <c r="AQ98" s="12">
        <f t="shared" si="644"/>
        <v>16.5</v>
      </c>
      <c r="AR98" s="14">
        <f>AQ98/17.5</f>
        <v>0.94285714285714284</v>
      </c>
      <c r="AV98" s="11" t="s">
        <v>14</v>
      </c>
      <c r="AW98" s="12">
        <f t="shared" si="645"/>
        <v>11.11</v>
      </c>
      <c r="AX98" s="12">
        <f>AW98/4.5</f>
        <v>2.4688888888888889</v>
      </c>
      <c r="AY98" s="12">
        <f t="shared" si="646"/>
        <v>38.103000000000002</v>
      </c>
      <c r="AZ98" s="12">
        <f t="shared" si="769"/>
        <v>1.9051500000000001</v>
      </c>
      <c r="BA98" s="12">
        <f>BA75+BA46+BA17</f>
        <v>38.103000000000002</v>
      </c>
      <c r="BB98" s="12">
        <f>BA98/30</f>
        <v>1.2701</v>
      </c>
      <c r="BC98" s="12">
        <f t="shared" si="647"/>
        <v>39.869999999999997</v>
      </c>
      <c r="BD98" s="12">
        <f>BC98/10</f>
        <v>3.9869999999999997</v>
      </c>
      <c r="BE98" s="12">
        <f t="shared" si="648"/>
        <v>10.401999999999999</v>
      </c>
      <c r="BF98" s="12">
        <f>BE98/3</f>
        <v>3.4673333333333329</v>
      </c>
      <c r="BG98" s="12">
        <f t="shared" si="649"/>
        <v>0.94699999999999995</v>
      </c>
      <c r="BH98" s="14">
        <f>BG98/17.5</f>
        <v>5.4114285714285712E-2</v>
      </c>
      <c r="BL98" s="11" t="s">
        <v>14</v>
      </c>
      <c r="BM98" s="12">
        <f t="shared" si="650"/>
        <v>0</v>
      </c>
      <c r="BN98" s="12">
        <f>BM98/4.5</f>
        <v>0</v>
      </c>
      <c r="BO98" s="12">
        <f t="shared" si="651"/>
        <v>20.590499999999999</v>
      </c>
      <c r="BP98" s="12">
        <f t="shared" si="770"/>
        <v>1.029525</v>
      </c>
      <c r="BQ98" s="12">
        <f>BQ75+BQ46+BQ17</f>
        <v>20.591000000000001</v>
      </c>
      <c r="BR98" s="12">
        <f>BQ98/30</f>
        <v>0.68636666666666668</v>
      </c>
      <c r="BS98" s="12">
        <f t="shared" si="652"/>
        <v>21.202000000000002</v>
      </c>
      <c r="BT98" s="12">
        <f>BS98/10</f>
        <v>2.1202000000000001</v>
      </c>
      <c r="BU98" s="12">
        <f t="shared" si="653"/>
        <v>39.512</v>
      </c>
      <c r="BV98" s="12">
        <f>BU98/3</f>
        <v>13.170666666666667</v>
      </c>
      <c r="BW98" s="12">
        <f t="shared" si="654"/>
        <v>9.9059999999999988</v>
      </c>
      <c r="BX98" s="14">
        <f>BW98/17.5</f>
        <v>0.56605714285714281</v>
      </c>
      <c r="CB98" s="11" t="s">
        <v>14</v>
      </c>
      <c r="CC98" s="12">
        <f t="shared" si="655"/>
        <v>0</v>
      </c>
      <c r="CD98" s="12">
        <f>CC98/4.5</f>
        <v>0</v>
      </c>
      <c r="CE98" s="12">
        <f t="shared" si="656"/>
        <v>5.3040000000000003</v>
      </c>
      <c r="CF98" s="12">
        <f t="shared" si="771"/>
        <v>0.26519999999999999</v>
      </c>
      <c r="CG98" s="12">
        <f>CG75+CG46+CG17</f>
        <v>0</v>
      </c>
      <c r="CH98" s="12">
        <f>CG98/30</f>
        <v>0</v>
      </c>
      <c r="CI98" s="12">
        <f t="shared" si="657"/>
        <v>0</v>
      </c>
      <c r="CJ98" s="12">
        <f>CI98/10</f>
        <v>0</v>
      </c>
      <c r="CK98" s="12">
        <f t="shared" si="658"/>
        <v>27.039000000000001</v>
      </c>
      <c r="CL98" s="12">
        <f>CK98/3</f>
        <v>9.0129999999999999</v>
      </c>
      <c r="CM98" s="12">
        <f t="shared" si="659"/>
        <v>31.423000000000002</v>
      </c>
      <c r="CN98" s="14">
        <f>CM98/17.5</f>
        <v>1.7956000000000001</v>
      </c>
      <c r="CQ98" s="11" t="s">
        <v>14</v>
      </c>
      <c r="CR98" s="12">
        <f t="shared" si="660"/>
        <v>0</v>
      </c>
      <c r="CS98" s="12">
        <f>CR98/4.5</f>
        <v>0</v>
      </c>
      <c r="CT98" s="12">
        <f t="shared" si="661"/>
        <v>41.03</v>
      </c>
      <c r="CU98" s="12">
        <f t="shared" si="772"/>
        <v>2.0514999999999999</v>
      </c>
      <c r="CV98" s="12">
        <f>CV75+CV46+CV17</f>
        <v>51.120000000000005</v>
      </c>
      <c r="CW98" s="12">
        <f>CV98/30</f>
        <v>1.7040000000000002</v>
      </c>
      <c r="CX98" s="12">
        <f t="shared" si="662"/>
        <v>50.911000000000001</v>
      </c>
      <c r="CY98" s="12">
        <f>CX98/10</f>
        <v>5.0911</v>
      </c>
      <c r="CZ98" s="12">
        <f t="shared" si="663"/>
        <v>35.102999999999994</v>
      </c>
      <c r="DA98" s="12">
        <f>CZ98/3</f>
        <v>11.700999999999999</v>
      </c>
      <c r="DB98" s="12">
        <f t="shared" si="664"/>
        <v>10.608000000000001</v>
      </c>
      <c r="DC98" s="14">
        <f>DB98/17.5</f>
        <v>0.60617142857142858</v>
      </c>
      <c r="DF98" s="11" t="s">
        <v>14</v>
      </c>
      <c r="DG98" s="12">
        <f t="shared" si="740"/>
        <v>12.767999999999999</v>
      </c>
      <c r="DH98" s="12">
        <f>DG98/4.5</f>
        <v>2.837333333333333</v>
      </c>
      <c r="DI98" s="12">
        <f t="shared" si="741"/>
        <v>105.14750000000001</v>
      </c>
      <c r="DJ98" s="12">
        <f t="shared" si="773"/>
        <v>5.2573750000000006</v>
      </c>
      <c r="DK98" s="12">
        <f>DK75+DK46+DK17</f>
        <v>109.81400000000002</v>
      </c>
      <c r="DL98" s="12">
        <f>DK98/30</f>
        <v>3.6604666666666672</v>
      </c>
      <c r="DM98" s="12">
        <f t="shared" si="665"/>
        <v>111.983</v>
      </c>
      <c r="DN98" s="12">
        <f>DM98/10</f>
        <v>11.1983</v>
      </c>
      <c r="DO98" s="12">
        <f t="shared" si="742"/>
        <v>128.55599999999998</v>
      </c>
      <c r="DP98" s="12">
        <f>DO98/3</f>
        <v>42.851999999999997</v>
      </c>
      <c r="DQ98" s="12">
        <f t="shared" si="666"/>
        <v>69.384000000000015</v>
      </c>
      <c r="DR98" s="14">
        <f>DQ98/17.5</f>
        <v>3.9648000000000008</v>
      </c>
      <c r="DU98" s="11" t="s">
        <v>14</v>
      </c>
      <c r="DV98" s="12">
        <f t="shared" si="667"/>
        <v>31.873999999999999</v>
      </c>
      <c r="DW98" s="12">
        <f>DV98/4.5</f>
        <v>7.0831111111111111</v>
      </c>
      <c r="DX98" s="12">
        <f t="shared" si="668"/>
        <v>3.21</v>
      </c>
      <c r="DY98" s="12">
        <f t="shared" si="774"/>
        <v>0.1605</v>
      </c>
      <c r="DZ98" s="12">
        <f>DZ75+DZ46+DZ17</f>
        <v>0</v>
      </c>
      <c r="EA98" s="12">
        <f>DZ98/30</f>
        <v>0</v>
      </c>
      <c r="EB98" s="12">
        <f t="shared" si="669"/>
        <v>0</v>
      </c>
      <c r="EC98" s="12">
        <f>EB98/10</f>
        <v>0</v>
      </c>
      <c r="ED98" s="12">
        <f t="shared" si="670"/>
        <v>15.88</v>
      </c>
      <c r="EE98" s="12">
        <f>ED98/3</f>
        <v>5.2933333333333339</v>
      </c>
      <c r="EF98" s="12">
        <f t="shared" si="671"/>
        <v>40.311999999999998</v>
      </c>
      <c r="EG98" s="14">
        <f>EF98/17.5</f>
        <v>2.3035428571428569</v>
      </c>
      <c r="EJ98" s="11" t="s">
        <v>14</v>
      </c>
      <c r="EK98" s="12">
        <f t="shared" si="672"/>
        <v>31.89</v>
      </c>
      <c r="EL98" s="12">
        <f>EK98/4.5</f>
        <v>7.0866666666666669</v>
      </c>
      <c r="EM98" s="12">
        <f t="shared" si="673"/>
        <v>40.597999999999999</v>
      </c>
      <c r="EN98" s="12">
        <f t="shared" si="775"/>
        <v>2.0299</v>
      </c>
      <c r="EO98" s="12">
        <f>EO75+EO46+EO17</f>
        <v>40.597999999999999</v>
      </c>
      <c r="EP98" s="12">
        <f>EO98/30</f>
        <v>1.3532666666666666</v>
      </c>
      <c r="EQ98" s="12">
        <f t="shared" si="674"/>
        <v>22.491</v>
      </c>
      <c r="ER98" s="12">
        <f>EQ98/10</f>
        <v>2.2490999999999999</v>
      </c>
      <c r="ES98" s="12">
        <f t="shared" si="675"/>
        <v>0</v>
      </c>
      <c r="ET98" s="12">
        <f>ES98/3</f>
        <v>0</v>
      </c>
      <c r="EU98" s="12">
        <f t="shared" si="676"/>
        <v>0.48699999999999999</v>
      </c>
      <c r="EV98" s="14">
        <f>EU98/17.5</f>
        <v>2.7828571428571428E-2</v>
      </c>
      <c r="EY98" s="11" t="s">
        <v>14</v>
      </c>
      <c r="EZ98" s="12">
        <f t="shared" si="677"/>
        <v>34.567999999999998</v>
      </c>
      <c r="FA98" s="12">
        <f>EZ98/4.5</f>
        <v>7.6817777777777776</v>
      </c>
      <c r="FB98" s="12">
        <f t="shared" si="678"/>
        <v>9.1999999999999993</v>
      </c>
      <c r="FC98" s="12">
        <f t="shared" si="776"/>
        <v>0.45999999999999996</v>
      </c>
      <c r="FD98" s="12">
        <f>FD75+FD46+FD17</f>
        <v>9.1999999999999993</v>
      </c>
      <c r="FE98" s="12">
        <f>FD98/30</f>
        <v>0.30666666666666664</v>
      </c>
      <c r="FF98" s="12">
        <f t="shared" si="679"/>
        <v>26.907</v>
      </c>
      <c r="FG98" s="12">
        <f>FF98/10</f>
        <v>2.6907000000000001</v>
      </c>
      <c r="FH98" s="12">
        <f t="shared" si="680"/>
        <v>36.606999999999999</v>
      </c>
      <c r="FI98" s="12">
        <f>FH98/3</f>
        <v>12.202333333333334</v>
      </c>
      <c r="FJ98" s="12">
        <f t="shared" si="681"/>
        <v>30.173999999999999</v>
      </c>
      <c r="FK98" s="14">
        <f>FJ98/17.5</f>
        <v>1.7242285714285714</v>
      </c>
      <c r="FN98" s="11" t="s">
        <v>14</v>
      </c>
      <c r="FO98" s="12">
        <f t="shared" si="682"/>
        <v>39.683</v>
      </c>
      <c r="FP98" s="12">
        <f>FO98/4.5</f>
        <v>8.8184444444444452</v>
      </c>
      <c r="FQ98" s="12">
        <f t="shared" si="683"/>
        <v>146.69499999999999</v>
      </c>
      <c r="FR98" s="12">
        <f t="shared" si="777"/>
        <v>7.3347499999999997</v>
      </c>
      <c r="FS98" s="12">
        <f>FS75+FS46+FS17</f>
        <v>145.517</v>
      </c>
      <c r="FT98" s="12">
        <f>FS98/30</f>
        <v>4.8505666666666665</v>
      </c>
      <c r="FU98" s="12">
        <f t="shared" si="684"/>
        <v>119.80099999999999</v>
      </c>
      <c r="FV98" s="12">
        <f>FU98/10</f>
        <v>11.980099999999998</v>
      </c>
      <c r="FW98" s="12">
        <f t="shared" si="685"/>
        <v>53.939000000000007</v>
      </c>
      <c r="FX98" s="12">
        <f>FW98/3</f>
        <v>17.97966666666667</v>
      </c>
      <c r="FY98" s="12">
        <f t="shared" si="686"/>
        <v>51.792000000000002</v>
      </c>
      <c r="FZ98" s="14">
        <f>FY98/17.5</f>
        <v>2.959542857142857</v>
      </c>
      <c r="GC98" s="11" t="s">
        <v>14</v>
      </c>
      <c r="GD98" s="12">
        <f t="shared" si="687"/>
        <v>0.35499999999999998</v>
      </c>
      <c r="GE98" s="12">
        <f>GD98/4.5</f>
        <v>7.8888888888888883E-2</v>
      </c>
      <c r="GF98" s="12">
        <f t="shared" si="688"/>
        <v>64.84</v>
      </c>
      <c r="GG98" s="12">
        <f t="shared" si="778"/>
        <v>3.242</v>
      </c>
      <c r="GH98" s="12">
        <f>GH75+GH46+GH17</f>
        <v>65.03</v>
      </c>
      <c r="GI98" s="12">
        <f>GH98/30</f>
        <v>2.1676666666666669</v>
      </c>
      <c r="GJ98" s="12">
        <f t="shared" si="689"/>
        <v>80.069000000000003</v>
      </c>
      <c r="GK98" s="12">
        <f>GJ98/10</f>
        <v>8.0068999999999999</v>
      </c>
      <c r="GL98" s="12">
        <f t="shared" si="690"/>
        <v>84.841999999999999</v>
      </c>
      <c r="GM98" s="12">
        <f>GL98/3</f>
        <v>28.280666666666665</v>
      </c>
      <c r="GN98" s="12">
        <f t="shared" si="691"/>
        <v>77.361999999999995</v>
      </c>
      <c r="GO98" s="14">
        <f>GN98/17.5</f>
        <v>4.4206857142857139</v>
      </c>
      <c r="GR98" s="11" t="s">
        <v>14</v>
      </c>
      <c r="GS98" s="12">
        <f t="shared" si="743"/>
        <v>138.37</v>
      </c>
      <c r="GT98" s="12">
        <f>GS98/4.5</f>
        <v>30.748888888888889</v>
      </c>
      <c r="GU98" s="12">
        <f t="shared" si="744"/>
        <v>264.54300000000001</v>
      </c>
      <c r="GV98" s="12">
        <f t="shared" si="779"/>
        <v>13.22715</v>
      </c>
      <c r="GW98" s="12">
        <f>GW75+GW46+GW17</f>
        <v>260.34500000000003</v>
      </c>
      <c r="GX98" s="12">
        <f>GW98/30</f>
        <v>8.6781666666666677</v>
      </c>
      <c r="GY98" s="12">
        <f t="shared" si="745"/>
        <v>249.268</v>
      </c>
      <c r="GZ98" s="12">
        <f>GY98/10</f>
        <v>24.9268</v>
      </c>
      <c r="HA98" s="12">
        <f t="shared" si="746"/>
        <v>191.268</v>
      </c>
      <c r="HB98" s="12">
        <f>HA98/3</f>
        <v>63.756</v>
      </c>
      <c r="HC98" s="12">
        <f t="shared" si="747"/>
        <v>141.35633333333334</v>
      </c>
      <c r="HD98" s="14">
        <f>HC98/17.5</f>
        <v>8.0775047619047626</v>
      </c>
      <c r="HH98" s="11" t="s">
        <v>14</v>
      </c>
      <c r="HI98" s="12">
        <f t="shared" si="748"/>
        <v>151.13800000000001</v>
      </c>
      <c r="HJ98" s="12">
        <f>HI98/4.5</f>
        <v>33.586222222222226</v>
      </c>
      <c r="HK98" s="12">
        <f t="shared" si="749"/>
        <v>369.69050000000004</v>
      </c>
      <c r="HL98" s="12">
        <f t="shared" si="780"/>
        <v>18.484525000000001</v>
      </c>
      <c r="HM98" s="12">
        <f>HM75+HM46+HM17</f>
        <v>370.15900000000005</v>
      </c>
      <c r="HN98" s="12">
        <f>HM98/30</f>
        <v>12.338633333333336</v>
      </c>
      <c r="HO98" s="12">
        <f t="shared" si="750"/>
        <v>367.64099999999996</v>
      </c>
      <c r="HP98" s="12">
        <f>HO98/10</f>
        <v>36.764099999999999</v>
      </c>
      <c r="HQ98" s="12">
        <f t="shared" si="751"/>
        <v>362.80399999999997</v>
      </c>
      <c r="HR98" s="12">
        <f>HQ98/3</f>
        <v>120.93466666666666</v>
      </c>
      <c r="HS98" s="12">
        <f t="shared" si="752"/>
        <v>253.73033333333333</v>
      </c>
      <c r="HT98" s="14">
        <f>HS98/17.5</f>
        <v>14.49887619047619</v>
      </c>
      <c r="HW98" s="11" t="s">
        <v>14</v>
      </c>
      <c r="HX98" s="12">
        <f t="shared" si="781"/>
        <v>131.35999999999999</v>
      </c>
      <c r="HY98" s="12">
        <f>HX98/4.5</f>
        <v>29.191111111111109</v>
      </c>
      <c r="HZ98" s="12">
        <f t="shared" si="692"/>
        <v>216.84699999999998</v>
      </c>
      <c r="IA98" s="12">
        <f t="shared" si="782"/>
        <v>10.84235</v>
      </c>
      <c r="IB98" s="12">
        <f>IB75+IB46+IB17</f>
        <v>216.84699999999998</v>
      </c>
      <c r="IC98" s="12">
        <f>IB98/30</f>
        <v>7.2282333333333328</v>
      </c>
      <c r="ID98" s="12">
        <f t="shared" si="693"/>
        <v>190.69200000000001</v>
      </c>
      <c r="IE98" s="12">
        <f>ID98/10</f>
        <v>19.069200000000002</v>
      </c>
      <c r="IF98" s="12">
        <f t="shared" si="694"/>
        <v>125.59699999999999</v>
      </c>
      <c r="IG98" s="12">
        <f>IF98/3</f>
        <v>41.865666666666662</v>
      </c>
      <c r="IH98" s="12">
        <f t="shared" si="695"/>
        <v>128.75299999999999</v>
      </c>
      <c r="II98" s="14">
        <f>IH98/17.5</f>
        <v>7.3573142857142848</v>
      </c>
      <c r="IM98" s="11" t="s">
        <v>14</v>
      </c>
      <c r="IN98" s="12">
        <f t="shared" si="696"/>
        <v>49.411999999999999</v>
      </c>
      <c r="IO98" s="12">
        <f>IN98/4.5</f>
        <v>10.980444444444444</v>
      </c>
      <c r="IP98" s="12">
        <f t="shared" si="697"/>
        <v>108.13</v>
      </c>
      <c r="IQ98" s="12">
        <f t="shared" si="783"/>
        <v>5.4064999999999994</v>
      </c>
      <c r="IR98" s="12">
        <f>IR75+IR46+IR17</f>
        <v>108.13</v>
      </c>
      <c r="IS98" s="12">
        <f>IR98/30</f>
        <v>3.6043333333333334</v>
      </c>
      <c r="IT98" s="12">
        <f t="shared" si="698"/>
        <v>126.81</v>
      </c>
      <c r="IU98" s="12">
        <f>IT98/10</f>
        <v>12.681000000000001</v>
      </c>
      <c r="IV98" s="12">
        <f t="shared" si="699"/>
        <v>220.07300000000001</v>
      </c>
      <c r="IW98" s="12">
        <f>IV98/3</f>
        <v>73.357666666666674</v>
      </c>
      <c r="IX98" s="12">
        <f t="shared" si="700"/>
        <v>184.41800000000001</v>
      </c>
      <c r="IY98" s="14">
        <f>IX98/17.5</f>
        <v>10.538171428571429</v>
      </c>
      <c r="JC98" s="11" t="s">
        <v>14</v>
      </c>
      <c r="JD98" s="12">
        <f t="shared" si="701"/>
        <v>8.3000000000000004E-2</v>
      </c>
      <c r="JE98" s="12">
        <f>JD98/4.5</f>
        <v>1.8444444444444444E-2</v>
      </c>
      <c r="JF98" s="12">
        <f t="shared" si="702"/>
        <v>28.39</v>
      </c>
      <c r="JG98" s="12">
        <f t="shared" si="784"/>
        <v>1.4195</v>
      </c>
      <c r="JH98" s="12">
        <f>JH75+JH46+JH17</f>
        <v>28.39</v>
      </c>
      <c r="JI98" s="12">
        <f>JH98/30</f>
        <v>0.94633333333333336</v>
      </c>
      <c r="JJ98" s="12">
        <f t="shared" si="703"/>
        <v>45.591000000000001</v>
      </c>
      <c r="JK98" s="12">
        <f>JJ98/10</f>
        <v>4.5590999999999999</v>
      </c>
      <c r="JL98" s="12">
        <f t="shared" si="704"/>
        <v>98.025000000000006</v>
      </c>
      <c r="JM98" s="12">
        <f>JL98/3</f>
        <v>32.675000000000004</v>
      </c>
      <c r="JN98" s="12">
        <f t="shared" si="705"/>
        <v>130.119</v>
      </c>
      <c r="JO98" s="14">
        <f>JN98/17.5</f>
        <v>7.435371428571429</v>
      </c>
      <c r="JS98" s="11" t="s">
        <v>14</v>
      </c>
      <c r="JT98" s="12">
        <f t="shared" si="706"/>
        <v>30.907</v>
      </c>
      <c r="JU98" s="12">
        <f>JT98/4.5</f>
        <v>6.8682222222222222</v>
      </c>
      <c r="JV98" s="12">
        <f t="shared" si="707"/>
        <v>82.263000000000005</v>
      </c>
      <c r="JW98" s="12">
        <f t="shared" si="785"/>
        <v>4.1131500000000001</v>
      </c>
      <c r="JX98" s="12">
        <f>JX75+JX46+JX17</f>
        <v>82.263000000000005</v>
      </c>
      <c r="JY98" s="12">
        <f>JX98/30</f>
        <v>2.7421000000000002</v>
      </c>
      <c r="JZ98" s="12">
        <f t="shared" si="708"/>
        <v>82.713000000000008</v>
      </c>
      <c r="KA98" s="12">
        <f>JZ98/10</f>
        <v>8.2713000000000001</v>
      </c>
      <c r="KB98" s="12">
        <f t="shared" si="709"/>
        <v>32.475000000000001</v>
      </c>
      <c r="KC98" s="12">
        <f>KB98/3</f>
        <v>10.825000000000001</v>
      </c>
      <c r="KD98" s="12">
        <f t="shared" si="710"/>
        <v>21.175999999999998</v>
      </c>
      <c r="KE98" s="14">
        <f>KD98/17.5</f>
        <v>1.2100571428571427</v>
      </c>
      <c r="KH98" s="11" t="s">
        <v>14</v>
      </c>
      <c r="KI98" s="12">
        <f t="shared" si="711"/>
        <v>12.052</v>
      </c>
      <c r="KJ98" s="12">
        <f>KI98/4.5</f>
        <v>2.6782222222222223</v>
      </c>
      <c r="KK98" s="12">
        <f t="shared" si="712"/>
        <v>30.8</v>
      </c>
      <c r="KL98" s="12">
        <f t="shared" si="786"/>
        <v>1.54</v>
      </c>
      <c r="KM98" s="12">
        <f>KM75+KM46+KM17</f>
        <v>29.67</v>
      </c>
      <c r="KN98" s="12">
        <f>KM98/30</f>
        <v>0.9890000000000001</v>
      </c>
      <c r="KO98" s="12">
        <f t="shared" si="713"/>
        <v>19.183</v>
      </c>
      <c r="KP98" s="12">
        <f>KO98/10</f>
        <v>1.9182999999999999</v>
      </c>
      <c r="KQ98" s="12">
        <f t="shared" si="714"/>
        <v>65.688999999999993</v>
      </c>
      <c r="KR98" s="12">
        <f>KQ98/3</f>
        <v>21.896333333333331</v>
      </c>
      <c r="KS98" s="12">
        <f t="shared" si="715"/>
        <v>62.216999999999999</v>
      </c>
      <c r="KT98" s="14">
        <f>KS98/17.5</f>
        <v>3.5552571428571427</v>
      </c>
      <c r="KW98" s="11" t="s">
        <v>14</v>
      </c>
      <c r="KX98" s="12">
        <f t="shared" si="753"/>
        <v>223.81399999999999</v>
      </c>
      <c r="KY98" s="12">
        <f>KX98/4.5</f>
        <v>49.736444444444444</v>
      </c>
      <c r="KZ98" s="12">
        <f t="shared" si="754"/>
        <v>466.43</v>
      </c>
      <c r="LA98" s="12">
        <f t="shared" si="787"/>
        <v>23.3215</v>
      </c>
      <c r="LB98" s="12">
        <f>LB75+LB46+LB17</f>
        <v>465.3</v>
      </c>
      <c r="LC98" s="12">
        <f>LB98/30</f>
        <v>15.51</v>
      </c>
      <c r="LD98" s="12">
        <f t="shared" si="755"/>
        <v>464.98900000000003</v>
      </c>
      <c r="LE98" s="12">
        <f>LD98/10</f>
        <v>46.498900000000006</v>
      </c>
      <c r="LF98" s="12">
        <f t="shared" si="756"/>
        <v>541.85899999999992</v>
      </c>
      <c r="LG98" s="12">
        <f>LF98/3</f>
        <v>180.61966666666663</v>
      </c>
      <c r="LH98" s="12">
        <f t="shared" si="757"/>
        <v>526.68299999999999</v>
      </c>
      <c r="LI98" s="14">
        <f>LH98/17.5</f>
        <v>30.096171428571427</v>
      </c>
      <c r="LM98" s="11" t="s">
        <v>14</v>
      </c>
      <c r="LN98" s="12">
        <f t="shared" si="758"/>
        <v>374.952</v>
      </c>
      <c r="LO98" s="12">
        <f>LN98/4.5</f>
        <v>83.322666666666663</v>
      </c>
      <c r="LP98" s="12">
        <f t="shared" si="759"/>
        <v>836.12049999999999</v>
      </c>
      <c r="LQ98" s="12">
        <f t="shared" si="788"/>
        <v>41.806024999999998</v>
      </c>
      <c r="LR98" s="12">
        <f>LR75+LR46+LR17</f>
        <v>835.61950000000002</v>
      </c>
      <c r="LS98" s="12">
        <f>LR98/30</f>
        <v>27.853983333333336</v>
      </c>
      <c r="LT98" s="12">
        <f t="shared" si="789"/>
        <v>832.63</v>
      </c>
      <c r="LU98" s="12">
        <f>LT98/10</f>
        <v>83.263000000000005</v>
      </c>
      <c r="LV98" s="12">
        <f t="shared" si="760"/>
        <v>904.66300000000001</v>
      </c>
      <c r="LW98" s="12">
        <f>LV98/3</f>
        <v>301.55433333333332</v>
      </c>
      <c r="LX98" s="12">
        <f t="shared" si="761"/>
        <v>780.4133333333333</v>
      </c>
      <c r="LY98" s="14">
        <f>LX98/17.5</f>
        <v>44.595047619047619</v>
      </c>
      <c r="MB98" s="11" t="s">
        <v>14</v>
      </c>
      <c r="MC98" s="12">
        <f t="shared" si="790"/>
        <v>0</v>
      </c>
      <c r="MD98" s="12">
        <f>MC98/4.5</f>
        <v>0</v>
      </c>
      <c r="ME98" s="12">
        <f t="shared" si="716"/>
        <v>0</v>
      </c>
      <c r="MF98" s="12">
        <f t="shared" si="791"/>
        <v>0</v>
      </c>
      <c r="MG98" s="12">
        <f>MG75+MG46+MG17</f>
        <v>0</v>
      </c>
      <c r="MH98" s="12">
        <f>MG98/30</f>
        <v>0</v>
      </c>
      <c r="MI98" s="12">
        <f t="shared" si="717"/>
        <v>0</v>
      </c>
      <c r="MJ98" s="12">
        <f>MI98/10</f>
        <v>0</v>
      </c>
      <c r="MK98" s="12">
        <f t="shared" si="718"/>
        <v>29.67</v>
      </c>
      <c r="ML98" s="12">
        <f>MK98/3</f>
        <v>9.89</v>
      </c>
      <c r="MM98" s="12">
        <f t="shared" si="719"/>
        <v>29.67</v>
      </c>
      <c r="MN98" s="14">
        <f>MM98/17.5</f>
        <v>1.6954285714285715</v>
      </c>
      <c r="MR98" s="11" t="s">
        <v>14</v>
      </c>
      <c r="MS98" s="12">
        <f t="shared" si="720"/>
        <v>0</v>
      </c>
      <c r="MT98" s="12">
        <f>MS98/4.5</f>
        <v>0</v>
      </c>
      <c r="MU98" s="12">
        <f t="shared" si="721"/>
        <v>0</v>
      </c>
      <c r="MV98" s="12">
        <f t="shared" si="792"/>
        <v>0</v>
      </c>
      <c r="MW98" s="12">
        <f>MW75+MW46+MW17</f>
        <v>0</v>
      </c>
      <c r="MX98" s="12">
        <f>MW98/30</f>
        <v>0</v>
      </c>
      <c r="MY98" s="12">
        <f t="shared" si="722"/>
        <v>0</v>
      </c>
      <c r="MZ98" s="12">
        <f>MY98/10</f>
        <v>0</v>
      </c>
      <c r="NA98" s="12">
        <f t="shared" si="723"/>
        <v>0</v>
      </c>
      <c r="NB98" s="12">
        <f>NA98/3</f>
        <v>0</v>
      </c>
      <c r="NC98" s="12">
        <f t="shared" si="724"/>
        <v>0</v>
      </c>
      <c r="ND98" s="14">
        <f>NC98/17.5</f>
        <v>0</v>
      </c>
      <c r="NH98" s="11" t="s">
        <v>14</v>
      </c>
      <c r="NI98" s="12">
        <f t="shared" si="725"/>
        <v>0</v>
      </c>
      <c r="NJ98" s="12">
        <f>NI98/4.5</f>
        <v>0</v>
      </c>
      <c r="NK98" s="12">
        <f t="shared" si="726"/>
        <v>0</v>
      </c>
      <c r="NL98" s="12">
        <f t="shared" si="793"/>
        <v>0</v>
      </c>
      <c r="NM98" s="12">
        <f>NM75+NM46+NM17</f>
        <v>0</v>
      </c>
      <c r="NN98" s="12">
        <f>NM98/30</f>
        <v>0</v>
      </c>
      <c r="NO98" s="12">
        <f t="shared" si="727"/>
        <v>0</v>
      </c>
      <c r="NP98" s="12">
        <f>NO98/10</f>
        <v>0</v>
      </c>
      <c r="NQ98" s="12">
        <f t="shared" si="728"/>
        <v>0</v>
      </c>
      <c r="NR98" s="12">
        <f>NQ98/3</f>
        <v>0</v>
      </c>
      <c r="NS98" s="12">
        <f t="shared" si="729"/>
        <v>0</v>
      </c>
      <c r="NT98" s="14">
        <f>NS98/17.5</f>
        <v>0</v>
      </c>
      <c r="NX98" s="11" t="s">
        <v>14</v>
      </c>
      <c r="NY98" s="12">
        <f t="shared" si="730"/>
        <v>0</v>
      </c>
      <c r="NZ98" s="12">
        <f>NY98/4.5</f>
        <v>0</v>
      </c>
      <c r="OA98" s="12">
        <f t="shared" si="731"/>
        <v>47.816000000000003</v>
      </c>
      <c r="OB98" s="12">
        <f t="shared" si="794"/>
        <v>2.3908</v>
      </c>
      <c r="OC98" s="12">
        <f>OC75+OC46+OC17</f>
        <v>47.816000000000003</v>
      </c>
      <c r="OD98" s="12">
        <f>OC98/30</f>
        <v>1.5938666666666668</v>
      </c>
      <c r="OE98" s="12">
        <f t="shared" si="732"/>
        <v>0</v>
      </c>
      <c r="OF98" s="12">
        <f>OE98/10</f>
        <v>0</v>
      </c>
      <c r="OG98" s="12">
        <f t="shared" si="733"/>
        <v>0</v>
      </c>
      <c r="OH98" s="12">
        <f>OG98/3</f>
        <v>0</v>
      </c>
      <c r="OI98" s="12">
        <f t="shared" si="734"/>
        <v>0</v>
      </c>
      <c r="OJ98" s="14">
        <f>OI98/17.5</f>
        <v>0</v>
      </c>
      <c r="OM98" s="11" t="s">
        <v>14</v>
      </c>
      <c r="ON98" s="12">
        <f t="shared" si="735"/>
        <v>74.911000000000001</v>
      </c>
      <c r="OO98" s="12">
        <f>ON98/4.5</f>
        <v>16.646888888888888</v>
      </c>
      <c r="OP98" s="12">
        <f t="shared" si="736"/>
        <v>84.908000000000001</v>
      </c>
      <c r="OQ98" s="12">
        <f t="shared" si="795"/>
        <v>4.2454000000000001</v>
      </c>
      <c r="OR98" s="12">
        <f>OR75+OR46+OR17</f>
        <v>84.908000000000001</v>
      </c>
      <c r="OS98" s="12">
        <f>OR98/30</f>
        <v>2.8302666666666667</v>
      </c>
      <c r="OT98" s="12">
        <f t="shared" si="737"/>
        <v>106.46600000000001</v>
      </c>
      <c r="OU98" s="12">
        <f>OT98/10</f>
        <v>10.646600000000001</v>
      </c>
      <c r="OV98" s="12">
        <f t="shared" si="738"/>
        <v>19.5</v>
      </c>
      <c r="OW98" s="12">
        <f>OV98/3</f>
        <v>6.5</v>
      </c>
      <c r="OX98" s="12">
        <f t="shared" si="739"/>
        <v>30.648</v>
      </c>
      <c r="OY98" s="14">
        <f>OX98/17.5</f>
        <v>1.7513142857142856</v>
      </c>
      <c r="PB98" s="11" t="s">
        <v>14</v>
      </c>
      <c r="PC98" s="12">
        <f t="shared" si="762"/>
        <v>74.911000000000001</v>
      </c>
      <c r="PD98" s="12">
        <f>PC98/4.5</f>
        <v>16.646888888888888</v>
      </c>
      <c r="PE98" s="12">
        <f t="shared" si="763"/>
        <v>132.72399999999999</v>
      </c>
      <c r="PF98" s="12">
        <f t="shared" si="796"/>
        <v>6.6361999999999997</v>
      </c>
      <c r="PG98" s="12">
        <f>PG75+PG46+PG17</f>
        <v>132.72399999999999</v>
      </c>
      <c r="PH98" s="12">
        <f>PG98/30</f>
        <v>4.4241333333333328</v>
      </c>
      <c r="PI98" s="12">
        <f t="shared" si="764"/>
        <v>106.46600000000001</v>
      </c>
      <c r="PJ98" s="12">
        <f>PI98/10</f>
        <v>10.646600000000001</v>
      </c>
      <c r="PK98" s="12">
        <f t="shared" si="765"/>
        <v>49.17</v>
      </c>
      <c r="PL98" s="12">
        <f>PK98/3</f>
        <v>16.39</v>
      </c>
      <c r="PM98" s="12">
        <f t="shared" si="766"/>
        <v>60.317999999999998</v>
      </c>
      <c r="PN98" s="14">
        <f>PM98/17.5</f>
        <v>3.4467428571428571</v>
      </c>
      <c r="PR98" s="11" t="s">
        <v>14</v>
      </c>
      <c r="PS98" s="12">
        <v>390.64299999999997</v>
      </c>
      <c r="PT98" s="12">
        <f>PS98/4.5</f>
        <v>86.809555555555548</v>
      </c>
      <c r="PU98" s="12">
        <v>973.34699999999998</v>
      </c>
      <c r="PV98" s="12">
        <f t="shared" si="797"/>
        <v>48.667349999999999</v>
      </c>
      <c r="PW98" s="12">
        <v>979.96500000000003</v>
      </c>
      <c r="PX98" s="12">
        <f>PW98/30</f>
        <v>32.665500000000002</v>
      </c>
      <c r="PY98" s="54">
        <v>939.06600000000003</v>
      </c>
      <c r="PZ98" s="12">
        <f>PY98/10</f>
        <v>93.906599999999997</v>
      </c>
      <c r="QA98" s="56">
        <v>953.18100000000004</v>
      </c>
      <c r="QB98" s="12">
        <f>QA98/3</f>
        <v>317.72700000000003</v>
      </c>
      <c r="QC98" s="12">
        <v>916.322</v>
      </c>
      <c r="QD98" s="14">
        <f>QC98/17.5</f>
        <v>52.361257142857141</v>
      </c>
    </row>
    <row r="99" spans="15:447" x14ac:dyDescent="0.25">
      <c r="O99" s="11" t="s">
        <v>15</v>
      </c>
      <c r="P99" s="12">
        <f t="shared" si="635"/>
        <v>0</v>
      </c>
      <c r="Q99" s="12">
        <f>P99/4.5</f>
        <v>0</v>
      </c>
      <c r="R99" s="12">
        <f t="shared" si="636"/>
        <v>0</v>
      </c>
      <c r="S99" s="12">
        <f t="shared" si="767"/>
        <v>0</v>
      </c>
      <c r="T99" s="12">
        <f>T76+T47+T18</f>
        <v>38.100999999999999</v>
      </c>
      <c r="U99" s="12">
        <f t="shared" ref="U99:U101" si="826">T99/30</f>
        <v>1.2700333333333333</v>
      </c>
      <c r="V99" s="12">
        <f t="shared" si="637"/>
        <v>0</v>
      </c>
      <c r="W99" s="12">
        <f>V99/10</f>
        <v>0</v>
      </c>
      <c r="X99" s="12">
        <f t="shared" si="638"/>
        <v>4.8609999999999998</v>
      </c>
      <c r="Y99" s="12">
        <f>X99/4</f>
        <v>1.2152499999999999</v>
      </c>
      <c r="Z99" s="12">
        <f t="shared" si="639"/>
        <v>4.8609999999999998</v>
      </c>
      <c r="AA99" s="14">
        <f>Z99/17.5</f>
        <v>0.27777142857142856</v>
      </c>
      <c r="AF99" s="11" t="s">
        <v>15</v>
      </c>
      <c r="AG99" s="12">
        <f t="shared" si="640"/>
        <v>47.286000000000001</v>
      </c>
      <c r="AH99" s="12">
        <f>AG99/4.5</f>
        <v>10.508000000000001</v>
      </c>
      <c r="AI99" s="12">
        <f t="shared" si="641"/>
        <v>9.5879999999999992</v>
      </c>
      <c r="AJ99" s="12">
        <f t="shared" si="768"/>
        <v>0.47939999999999994</v>
      </c>
      <c r="AK99" s="12">
        <f>AK76+AK47+AK18</f>
        <v>9.5879999999999992</v>
      </c>
      <c r="AL99" s="12">
        <f t="shared" ref="AL99:AL101" si="827">AK99/30</f>
        <v>0.3196</v>
      </c>
      <c r="AM99" s="12">
        <f t="shared" si="642"/>
        <v>9.5879999999999992</v>
      </c>
      <c r="AN99" s="12">
        <f>AM99/10</f>
        <v>0.95879999999999987</v>
      </c>
      <c r="AO99" s="12">
        <f t="shared" si="643"/>
        <v>9.5879999999999992</v>
      </c>
      <c r="AP99" s="12">
        <f>AO99/4</f>
        <v>2.3969999999999998</v>
      </c>
      <c r="AQ99" s="12">
        <f t="shared" si="644"/>
        <v>48.017000000000003</v>
      </c>
      <c r="AR99" s="14">
        <f>AQ99/17.5</f>
        <v>2.7438285714285717</v>
      </c>
      <c r="AV99" s="11" t="s">
        <v>15</v>
      </c>
      <c r="AW99" s="12">
        <f t="shared" si="645"/>
        <v>0</v>
      </c>
      <c r="AX99" s="12">
        <f>AW99/4.5</f>
        <v>0</v>
      </c>
      <c r="AY99" s="12">
        <f t="shared" si="646"/>
        <v>29.817999999999998</v>
      </c>
      <c r="AZ99" s="12">
        <f t="shared" si="769"/>
        <v>1.4908999999999999</v>
      </c>
      <c r="BA99" s="12">
        <f>BA76+BA47+BA18</f>
        <v>0.52600000000000002</v>
      </c>
      <c r="BB99" s="12">
        <f t="shared" ref="BB99:BB101" si="828">BA99/30</f>
        <v>1.7533333333333335E-2</v>
      </c>
      <c r="BC99" s="12">
        <f t="shared" si="647"/>
        <v>32.563000000000002</v>
      </c>
      <c r="BD99" s="12">
        <f>BC99/10</f>
        <v>3.2563000000000004</v>
      </c>
      <c r="BE99" s="12">
        <f t="shared" si="648"/>
        <v>16.170000000000002</v>
      </c>
      <c r="BF99" s="12">
        <f>BE99/4</f>
        <v>4.0425000000000004</v>
      </c>
      <c r="BG99" s="12">
        <f t="shared" si="649"/>
        <v>0</v>
      </c>
      <c r="BH99" s="14">
        <f>BG99/17.5</f>
        <v>0</v>
      </c>
      <c r="BL99" s="11" t="s">
        <v>15</v>
      </c>
      <c r="BM99" s="12">
        <f t="shared" si="650"/>
        <v>0</v>
      </c>
      <c r="BN99" s="12">
        <f>BM99/4.5</f>
        <v>0</v>
      </c>
      <c r="BO99" s="12">
        <f t="shared" si="651"/>
        <v>5.6479999999999997</v>
      </c>
      <c r="BP99" s="12">
        <f t="shared" si="770"/>
        <v>0.28239999999999998</v>
      </c>
      <c r="BQ99" s="12">
        <f>BQ76+BQ47+BQ18</f>
        <v>5.6479999999999997</v>
      </c>
      <c r="BR99" s="12">
        <f t="shared" ref="BR99:BR101" si="829">BQ99/30</f>
        <v>0.18826666666666667</v>
      </c>
      <c r="BS99" s="12">
        <f t="shared" si="652"/>
        <v>5.6479999999999997</v>
      </c>
      <c r="BT99" s="12">
        <f>BS99/10</f>
        <v>0.56479999999999997</v>
      </c>
      <c r="BU99" s="12">
        <f t="shared" si="653"/>
        <v>22.052</v>
      </c>
      <c r="BV99" s="12">
        <f>BU99/4</f>
        <v>5.5129999999999999</v>
      </c>
      <c r="BW99" s="12">
        <f t="shared" si="654"/>
        <v>26.660999999999998</v>
      </c>
      <c r="BX99" s="14">
        <f>BW99/17.5</f>
        <v>1.5234857142857141</v>
      </c>
      <c r="CB99" s="11" t="s">
        <v>15</v>
      </c>
      <c r="CC99" s="12">
        <f t="shared" si="655"/>
        <v>0</v>
      </c>
      <c r="CD99" s="12">
        <f>CC99/4.5</f>
        <v>0</v>
      </c>
      <c r="CE99" s="12">
        <f t="shared" si="656"/>
        <v>1.3779999999999999</v>
      </c>
      <c r="CF99" s="12">
        <f t="shared" si="771"/>
        <v>6.8899999999999989E-2</v>
      </c>
      <c r="CG99" s="12">
        <f>CG76+CG47+CG18</f>
        <v>0</v>
      </c>
      <c r="CH99" s="12">
        <f t="shared" ref="CH99:CH101" si="830">CG99/30</f>
        <v>0</v>
      </c>
      <c r="CI99" s="12">
        <f t="shared" si="657"/>
        <v>0</v>
      </c>
      <c r="CJ99" s="12">
        <f>CI99/10</f>
        <v>0</v>
      </c>
      <c r="CK99" s="12">
        <f t="shared" si="658"/>
        <v>0</v>
      </c>
      <c r="CL99" s="12">
        <f>CK99/4</f>
        <v>0</v>
      </c>
      <c r="CM99" s="12">
        <f t="shared" si="659"/>
        <v>14.298999999999999</v>
      </c>
      <c r="CN99" s="14">
        <f>CM99/17.5</f>
        <v>0.8170857142857143</v>
      </c>
      <c r="CQ99" s="11" t="s">
        <v>15</v>
      </c>
      <c r="CR99" s="12">
        <f t="shared" si="660"/>
        <v>0</v>
      </c>
      <c r="CS99" s="12">
        <f>CR99/4.5</f>
        <v>0</v>
      </c>
      <c r="CT99" s="12">
        <f t="shared" si="661"/>
        <v>0</v>
      </c>
      <c r="CU99" s="12">
        <f t="shared" si="772"/>
        <v>0</v>
      </c>
      <c r="CV99" s="12">
        <f>CV76+CV47+CV18</f>
        <v>0</v>
      </c>
      <c r="CW99" s="12">
        <f t="shared" ref="CW99:CW101" si="831">CV99/30</f>
        <v>0</v>
      </c>
      <c r="CX99" s="12">
        <f t="shared" si="662"/>
        <v>0</v>
      </c>
      <c r="CY99" s="12">
        <f>CX99/10</f>
        <v>0</v>
      </c>
      <c r="CZ99" s="12">
        <f t="shared" si="663"/>
        <v>18.125</v>
      </c>
      <c r="DA99" s="12">
        <f>CZ99/4</f>
        <v>4.53125</v>
      </c>
      <c r="DB99" s="12">
        <f t="shared" si="664"/>
        <v>2.7559999999999998</v>
      </c>
      <c r="DC99" s="14">
        <f>DB99/17.5</f>
        <v>0.15748571428571428</v>
      </c>
      <c r="DF99" s="11" t="s">
        <v>15</v>
      </c>
      <c r="DG99" s="12">
        <f t="shared" si="740"/>
        <v>47.286000000000001</v>
      </c>
      <c r="DH99" s="12">
        <f>DG99/4.5</f>
        <v>10.508000000000001</v>
      </c>
      <c r="DI99" s="12">
        <f t="shared" si="741"/>
        <v>46.432000000000002</v>
      </c>
      <c r="DJ99" s="12">
        <f t="shared" si="773"/>
        <v>2.3216000000000001</v>
      </c>
      <c r="DK99" s="12">
        <f>DK76+DK47+DK18</f>
        <v>15.762</v>
      </c>
      <c r="DL99" s="12">
        <f t="shared" ref="DL99:DL101" si="832">DK99/30</f>
        <v>0.52539999999999998</v>
      </c>
      <c r="DM99" s="12">
        <f t="shared" si="665"/>
        <v>47.799000000000007</v>
      </c>
      <c r="DN99" s="12">
        <f>DM99/10</f>
        <v>4.7799000000000005</v>
      </c>
      <c r="DO99" s="12">
        <f t="shared" si="742"/>
        <v>65.935000000000002</v>
      </c>
      <c r="DP99" s="12">
        <f>DO99/4</f>
        <v>16.483750000000001</v>
      </c>
      <c r="DQ99" s="12">
        <f t="shared" si="666"/>
        <v>91.733000000000004</v>
      </c>
      <c r="DR99" s="14">
        <f>DQ99/17.5</f>
        <v>5.2418857142857149</v>
      </c>
      <c r="DU99" s="11" t="s">
        <v>15</v>
      </c>
      <c r="DV99" s="12">
        <f t="shared" si="667"/>
        <v>0</v>
      </c>
      <c r="DW99" s="12">
        <f>DV99/4.5</f>
        <v>0</v>
      </c>
      <c r="DX99" s="12">
        <f t="shared" si="668"/>
        <v>0.34399999999999997</v>
      </c>
      <c r="DY99" s="12">
        <f t="shared" si="774"/>
        <v>1.72E-2</v>
      </c>
      <c r="DZ99" s="12">
        <f>DZ76+DZ47+DZ18</f>
        <v>0</v>
      </c>
      <c r="EA99" s="12">
        <f t="shared" ref="EA99:EA101" si="833">DZ99/30</f>
        <v>0</v>
      </c>
      <c r="EB99" s="12">
        <f t="shared" si="669"/>
        <v>0</v>
      </c>
      <c r="EC99" s="12">
        <f>EB99/10</f>
        <v>0</v>
      </c>
      <c r="ED99" s="12">
        <f t="shared" si="670"/>
        <v>0</v>
      </c>
      <c r="EE99" s="12">
        <f>ED99/4</f>
        <v>0</v>
      </c>
      <c r="EF99" s="12">
        <f t="shared" si="671"/>
        <v>0</v>
      </c>
      <c r="EG99" s="14">
        <f>EF99/17.5</f>
        <v>0</v>
      </c>
      <c r="EJ99" s="11" t="s">
        <v>15</v>
      </c>
      <c r="EK99" s="12">
        <f t="shared" si="672"/>
        <v>4.0449999999999999</v>
      </c>
      <c r="EL99" s="12">
        <f>EK99/4.5</f>
        <v>0.89888888888888885</v>
      </c>
      <c r="EM99" s="12">
        <f t="shared" si="673"/>
        <v>15.795</v>
      </c>
      <c r="EN99" s="12">
        <f t="shared" si="775"/>
        <v>0.78974999999999995</v>
      </c>
      <c r="EO99" s="12">
        <f>EO76+EO47+EO18</f>
        <v>15.535</v>
      </c>
      <c r="EP99" s="12">
        <f t="shared" ref="EP99:EP101" si="834">EO99/30</f>
        <v>0.51783333333333337</v>
      </c>
      <c r="EQ99" s="12">
        <f t="shared" si="674"/>
        <v>0.97</v>
      </c>
      <c r="ER99" s="12">
        <f>EQ99/10</f>
        <v>9.7000000000000003E-2</v>
      </c>
      <c r="ES99" s="12">
        <f t="shared" si="675"/>
        <v>0.26</v>
      </c>
      <c r="ET99" s="12">
        <f>ES99/4</f>
        <v>6.5000000000000002E-2</v>
      </c>
      <c r="EU99" s="12">
        <f t="shared" si="676"/>
        <v>0.34399999999999997</v>
      </c>
      <c r="EV99" s="14">
        <f>EU99/17.5</f>
        <v>1.9657142857142856E-2</v>
      </c>
      <c r="EY99" s="11" t="s">
        <v>15</v>
      </c>
      <c r="EZ99" s="12">
        <f t="shared" si="677"/>
        <v>9.4480000000000004</v>
      </c>
      <c r="FA99" s="12">
        <f>EZ99/4.5</f>
        <v>2.0995555555555558</v>
      </c>
      <c r="FB99" s="12">
        <f t="shared" si="678"/>
        <v>4.4734999999999996</v>
      </c>
      <c r="FC99" s="12">
        <f t="shared" si="776"/>
        <v>0.22367499999999998</v>
      </c>
      <c r="FD99" s="12">
        <f>FD76+FD47+FD18</f>
        <v>4.4734999999999996</v>
      </c>
      <c r="FE99" s="12">
        <f t="shared" ref="FE99:FE101" si="835">FD99/30</f>
        <v>0.14911666666666665</v>
      </c>
      <c r="FF99" s="12">
        <f t="shared" si="679"/>
        <v>24.983000000000001</v>
      </c>
      <c r="FG99" s="12">
        <f>FF99/10</f>
        <v>2.4983</v>
      </c>
      <c r="FH99" s="12">
        <f t="shared" si="680"/>
        <v>24.981999999999999</v>
      </c>
      <c r="FI99" s="12">
        <f>FH99/4</f>
        <v>6.2454999999999998</v>
      </c>
      <c r="FJ99" s="12">
        <f t="shared" si="681"/>
        <v>25.242000000000001</v>
      </c>
      <c r="FK99" s="14">
        <f>FJ99/17.5</f>
        <v>1.4424000000000001</v>
      </c>
      <c r="FN99" s="11" t="s">
        <v>15</v>
      </c>
      <c r="FO99" s="12">
        <f t="shared" si="682"/>
        <v>0</v>
      </c>
      <c r="FP99" s="12">
        <f>FO99/4.5</f>
        <v>0</v>
      </c>
      <c r="FQ99" s="12">
        <f t="shared" si="683"/>
        <v>0</v>
      </c>
      <c r="FR99" s="12">
        <f t="shared" si="777"/>
        <v>0</v>
      </c>
      <c r="FS99" s="12">
        <f>FS76+FS47+FS18</f>
        <v>0</v>
      </c>
      <c r="FT99" s="12">
        <f t="shared" ref="FT99:FT101" si="836">FS99/30</f>
        <v>0</v>
      </c>
      <c r="FU99" s="12">
        <f t="shared" si="684"/>
        <v>0</v>
      </c>
      <c r="FV99" s="12">
        <f>FU99/10</f>
        <v>0</v>
      </c>
      <c r="FW99" s="12">
        <f t="shared" si="685"/>
        <v>1.56</v>
      </c>
      <c r="FX99" s="12">
        <f>FW99/4</f>
        <v>0.39</v>
      </c>
      <c r="FY99" s="12">
        <f t="shared" si="686"/>
        <v>0</v>
      </c>
      <c r="FZ99" s="14">
        <f>FY99/17.5</f>
        <v>0</v>
      </c>
      <c r="GC99" s="11" t="s">
        <v>15</v>
      </c>
      <c r="GD99" s="12">
        <f t="shared" si="687"/>
        <v>0</v>
      </c>
      <c r="GE99" s="12">
        <f>GD99/4.5</f>
        <v>0</v>
      </c>
      <c r="GF99" s="12">
        <f t="shared" si="688"/>
        <v>13.268000000000001</v>
      </c>
      <c r="GG99" s="12">
        <f t="shared" si="778"/>
        <v>0.66339999999999999</v>
      </c>
      <c r="GH99" s="12">
        <f>GH76+GH47+GH18</f>
        <v>19.299499999999998</v>
      </c>
      <c r="GI99" s="12">
        <f t="shared" ref="GI99:GI101" si="837">GH99/30</f>
        <v>0.64331666666666665</v>
      </c>
      <c r="GJ99" s="12">
        <f t="shared" si="689"/>
        <v>13.27</v>
      </c>
      <c r="GK99" s="12">
        <f>GJ99/10</f>
        <v>1.327</v>
      </c>
      <c r="GL99" s="12">
        <f t="shared" si="690"/>
        <v>8.3409999999999993</v>
      </c>
      <c r="GM99" s="12">
        <f>GL99/4</f>
        <v>2.0852499999999998</v>
      </c>
      <c r="GN99" s="12">
        <f t="shared" si="691"/>
        <v>13.269</v>
      </c>
      <c r="GO99" s="14">
        <f>GN99/17.5</f>
        <v>0.75822857142857147</v>
      </c>
      <c r="GR99" s="11" t="s">
        <v>15</v>
      </c>
      <c r="GS99" s="12">
        <f t="shared" si="743"/>
        <v>13.493</v>
      </c>
      <c r="GT99" s="12">
        <f>GS99/4.5</f>
        <v>2.9984444444444445</v>
      </c>
      <c r="GU99" s="12">
        <f t="shared" si="744"/>
        <v>33.880499999999998</v>
      </c>
      <c r="GV99" s="12">
        <f t="shared" si="779"/>
        <v>1.6940249999999999</v>
      </c>
      <c r="GW99" s="12">
        <f>GW76+GW47+GW18</f>
        <v>39.308</v>
      </c>
      <c r="GX99" s="12">
        <f t="shared" ref="GX99:GX101" si="838">GW99/30</f>
        <v>1.3102666666666667</v>
      </c>
      <c r="GY99" s="12">
        <f t="shared" si="745"/>
        <v>39.222999999999999</v>
      </c>
      <c r="GZ99" s="12">
        <f>GY99/10</f>
        <v>3.9222999999999999</v>
      </c>
      <c r="HA99" s="12">
        <f t="shared" si="746"/>
        <v>35.142999999999994</v>
      </c>
      <c r="HB99" s="12">
        <f>HA99/4</f>
        <v>8.7857499999999984</v>
      </c>
      <c r="HC99" s="12">
        <f t="shared" si="747"/>
        <v>19.7745</v>
      </c>
      <c r="HD99" s="14">
        <f>HC99/17.5</f>
        <v>1.1299714285714286</v>
      </c>
      <c r="HH99" s="11" t="s">
        <v>15</v>
      </c>
      <c r="HI99" s="12">
        <f t="shared" si="748"/>
        <v>60.778999999999996</v>
      </c>
      <c r="HJ99" s="12">
        <f>HI99/4.5</f>
        <v>13.506444444444444</v>
      </c>
      <c r="HK99" s="12">
        <f t="shared" si="749"/>
        <v>80.3125</v>
      </c>
      <c r="HL99" s="12">
        <f t="shared" si="780"/>
        <v>4.015625</v>
      </c>
      <c r="HM99" s="12">
        <f>HM76+HM47+HM18</f>
        <v>93.170999999999992</v>
      </c>
      <c r="HN99" s="12">
        <f t="shared" ref="HN99:HN101" si="839">HM99/30</f>
        <v>3.1056999999999997</v>
      </c>
      <c r="HO99" s="12">
        <f t="shared" si="750"/>
        <v>87.021999999999991</v>
      </c>
      <c r="HP99" s="12">
        <f>HO99/10</f>
        <v>8.7021999999999995</v>
      </c>
      <c r="HQ99" s="12">
        <f t="shared" si="751"/>
        <v>105.93899999999999</v>
      </c>
      <c r="HR99" s="12">
        <f>HQ99/4</f>
        <v>26.484749999999998</v>
      </c>
      <c r="HS99" s="12">
        <f t="shared" si="752"/>
        <v>116.36850000000001</v>
      </c>
      <c r="HT99" s="14">
        <f>HS99/17.5</f>
        <v>6.6496285714285719</v>
      </c>
      <c r="HW99" s="11" t="s">
        <v>15</v>
      </c>
      <c r="HX99" s="12">
        <f t="shared" si="781"/>
        <v>0</v>
      </c>
      <c r="HY99" s="12">
        <f>HX99/4.5</f>
        <v>0</v>
      </c>
      <c r="HZ99" s="12">
        <f t="shared" si="692"/>
        <v>0.36</v>
      </c>
      <c r="IA99" s="12">
        <f t="shared" si="782"/>
        <v>1.7999999999999999E-2</v>
      </c>
      <c r="IB99" s="12">
        <f>IB76+IB47+IB18</f>
        <v>0.36</v>
      </c>
      <c r="IC99" s="12">
        <f t="shared" ref="IC99:IC101" si="840">IB99/30</f>
        <v>1.2E-2</v>
      </c>
      <c r="ID99" s="12">
        <f t="shared" si="693"/>
        <v>0</v>
      </c>
      <c r="IE99" s="12">
        <f>ID99/10</f>
        <v>0</v>
      </c>
      <c r="IF99" s="12">
        <f t="shared" si="694"/>
        <v>1.98</v>
      </c>
      <c r="IG99" s="12">
        <f>IF99/4</f>
        <v>0.495</v>
      </c>
      <c r="IH99" s="12">
        <f t="shared" si="695"/>
        <v>0</v>
      </c>
      <c r="II99" s="14">
        <f>IH99/17.5</f>
        <v>0</v>
      </c>
      <c r="IM99" s="11" t="s">
        <v>15</v>
      </c>
      <c r="IN99" s="12">
        <f t="shared" si="696"/>
        <v>3.5049999999999999</v>
      </c>
      <c r="IO99" s="12">
        <f>IN99/4.5</f>
        <v>0.77888888888888885</v>
      </c>
      <c r="IP99" s="12">
        <f t="shared" si="697"/>
        <v>3.504</v>
      </c>
      <c r="IQ99" s="12">
        <f t="shared" si="783"/>
        <v>0.17519999999999999</v>
      </c>
      <c r="IR99" s="12">
        <f>IR76+IR47+IR18</f>
        <v>3.504</v>
      </c>
      <c r="IS99" s="12">
        <f t="shared" ref="IS99:IS101" si="841">IR99/30</f>
        <v>0.1168</v>
      </c>
      <c r="IT99" s="12">
        <f t="shared" si="698"/>
        <v>3.504</v>
      </c>
      <c r="IU99" s="12">
        <f>IT99/10</f>
        <v>0.35039999999999999</v>
      </c>
      <c r="IV99" s="12">
        <f t="shared" si="699"/>
        <v>0.36</v>
      </c>
      <c r="IW99" s="12">
        <f>IV99/4</f>
        <v>0.09</v>
      </c>
      <c r="IX99" s="12">
        <f t="shared" si="700"/>
        <v>0.36</v>
      </c>
      <c r="IY99" s="14">
        <f>IX99/17.5</f>
        <v>2.057142857142857E-2</v>
      </c>
      <c r="JC99" s="11" t="s">
        <v>15</v>
      </c>
      <c r="JD99" s="12">
        <f t="shared" si="701"/>
        <v>0</v>
      </c>
      <c r="JE99" s="12">
        <f>JD99/4.5</f>
        <v>0</v>
      </c>
      <c r="JF99" s="12">
        <f t="shared" si="702"/>
        <v>0</v>
      </c>
      <c r="JG99" s="12">
        <f t="shared" si="784"/>
        <v>0</v>
      </c>
      <c r="JH99" s="12">
        <f>JH76+JH47+JH18</f>
        <v>0</v>
      </c>
      <c r="JI99" s="12">
        <f t="shared" ref="JI99:JI101" si="842">JH99/30</f>
        <v>0</v>
      </c>
      <c r="JJ99" s="12">
        <f t="shared" si="703"/>
        <v>0</v>
      </c>
      <c r="JK99" s="12">
        <f>JJ99/10</f>
        <v>0</v>
      </c>
      <c r="JL99" s="12">
        <f t="shared" si="704"/>
        <v>3.504</v>
      </c>
      <c r="JM99" s="12">
        <f>JL99/4</f>
        <v>0.876</v>
      </c>
      <c r="JN99" s="12">
        <f t="shared" si="705"/>
        <v>3.504</v>
      </c>
      <c r="JO99" s="14">
        <f>JN99/17.5</f>
        <v>0.20022857142857142</v>
      </c>
      <c r="JS99" s="11" t="s">
        <v>15</v>
      </c>
      <c r="JT99" s="12">
        <f t="shared" si="706"/>
        <v>0</v>
      </c>
      <c r="JU99" s="12">
        <f>JT99/4.5</f>
        <v>0</v>
      </c>
      <c r="JV99" s="12">
        <f t="shared" si="707"/>
        <v>0</v>
      </c>
      <c r="JW99" s="12">
        <f t="shared" si="785"/>
        <v>0</v>
      </c>
      <c r="JX99" s="12">
        <f>JX76+JX47+JX18</f>
        <v>0</v>
      </c>
      <c r="JY99" s="12">
        <f t="shared" ref="JY99:JY101" si="843">JX99/30</f>
        <v>0</v>
      </c>
      <c r="JZ99" s="12">
        <f t="shared" si="708"/>
        <v>0</v>
      </c>
      <c r="KA99" s="12">
        <f>JZ99/10</f>
        <v>0</v>
      </c>
      <c r="KB99" s="12">
        <f t="shared" si="709"/>
        <v>0</v>
      </c>
      <c r="KC99" s="12">
        <f>KB99/4</f>
        <v>0</v>
      </c>
      <c r="KD99" s="12">
        <f t="shared" si="710"/>
        <v>0</v>
      </c>
      <c r="KE99" s="14">
        <f>KD99/17.5</f>
        <v>0</v>
      </c>
      <c r="KH99" s="11" t="s">
        <v>15</v>
      </c>
      <c r="KI99" s="12">
        <f t="shared" si="711"/>
        <v>0</v>
      </c>
      <c r="KJ99" s="12">
        <f>KI99/4.5</f>
        <v>0</v>
      </c>
      <c r="KK99" s="12">
        <f t="shared" si="712"/>
        <v>6.0110000000000001</v>
      </c>
      <c r="KL99" s="12">
        <f t="shared" si="786"/>
        <v>0.30054999999999998</v>
      </c>
      <c r="KM99" s="12">
        <f>KM76+KM47+KM18</f>
        <v>6.0110000000000001</v>
      </c>
      <c r="KN99" s="12">
        <f t="shared" ref="KN99:KN101" si="844">KM99/30</f>
        <v>0.20036666666666667</v>
      </c>
      <c r="KO99" s="12">
        <f t="shared" si="713"/>
        <v>6.0110000000000001</v>
      </c>
      <c r="KP99" s="12">
        <f>KO99/10</f>
        <v>0.60109999999999997</v>
      </c>
      <c r="KQ99" s="12">
        <f t="shared" si="714"/>
        <v>0</v>
      </c>
      <c r="KR99" s="12">
        <f>KQ99/4</f>
        <v>0</v>
      </c>
      <c r="KS99" s="12">
        <f t="shared" si="715"/>
        <v>0</v>
      </c>
      <c r="KT99" s="14">
        <f>KS99/17.5</f>
        <v>0</v>
      </c>
      <c r="KW99" s="11" t="s">
        <v>15</v>
      </c>
      <c r="KX99" s="12">
        <f t="shared" si="753"/>
        <v>3.5049999999999999</v>
      </c>
      <c r="KY99" s="12">
        <f>KX99/4.5</f>
        <v>0.77888888888888885</v>
      </c>
      <c r="KZ99" s="12">
        <f t="shared" si="754"/>
        <v>9.875</v>
      </c>
      <c r="LA99" s="12">
        <f t="shared" si="787"/>
        <v>0.49375000000000002</v>
      </c>
      <c r="LB99" s="12">
        <f>LB76+LB47+LB18</f>
        <v>9.875</v>
      </c>
      <c r="LC99" s="12">
        <f t="shared" ref="LC99:LC101" si="845">LB99/30</f>
        <v>0.32916666666666666</v>
      </c>
      <c r="LD99" s="12">
        <f t="shared" si="755"/>
        <v>9.5150000000000006</v>
      </c>
      <c r="LE99" s="12">
        <f>LD99/10</f>
        <v>0.95150000000000001</v>
      </c>
      <c r="LF99" s="12">
        <f t="shared" si="756"/>
        <v>5.8439999999999994</v>
      </c>
      <c r="LG99" s="12">
        <f>LF99/4</f>
        <v>1.4609999999999999</v>
      </c>
      <c r="LH99" s="12">
        <f t="shared" si="757"/>
        <v>3.8639999999999999</v>
      </c>
      <c r="LI99" s="14">
        <f>LH99/17.5</f>
        <v>0.2208</v>
      </c>
      <c r="LM99" s="11" t="s">
        <v>15</v>
      </c>
      <c r="LN99" s="12">
        <f t="shared" si="758"/>
        <v>64.283999999999992</v>
      </c>
      <c r="LO99" s="12">
        <f>LN99/4.5</f>
        <v>14.285333333333332</v>
      </c>
      <c r="LP99" s="12">
        <f t="shared" si="759"/>
        <v>90.1875</v>
      </c>
      <c r="LQ99" s="12">
        <f t="shared" si="788"/>
        <v>4.5093750000000004</v>
      </c>
      <c r="LR99" s="12">
        <f>LR76+LR47+LR18</f>
        <v>103.06319999999999</v>
      </c>
      <c r="LS99" s="12">
        <f t="shared" ref="LS99:LS101" si="846">LR99/30</f>
        <v>3.4354399999999998</v>
      </c>
      <c r="LT99" s="12">
        <f t="shared" si="789"/>
        <v>96.537000000000006</v>
      </c>
      <c r="LU99" s="12">
        <f>LT99/10</f>
        <v>9.6537000000000006</v>
      </c>
      <c r="LV99" s="12">
        <f t="shared" si="760"/>
        <v>111.783</v>
      </c>
      <c r="LW99" s="12">
        <f>LV99/4</f>
        <v>27.94575</v>
      </c>
      <c r="LX99" s="12">
        <f t="shared" si="761"/>
        <v>120.2325</v>
      </c>
      <c r="LY99" s="14">
        <f>LX99/17.5</f>
        <v>6.8704285714285716</v>
      </c>
      <c r="MB99" s="11" t="s">
        <v>15</v>
      </c>
      <c r="MC99" s="12">
        <f t="shared" si="790"/>
        <v>16.004999999999999</v>
      </c>
      <c r="MD99" s="12">
        <f>MC99/4.5</f>
        <v>3.5566666666666666</v>
      </c>
      <c r="ME99" s="12">
        <f t="shared" si="716"/>
        <v>16.05</v>
      </c>
      <c r="MF99" s="12">
        <f t="shared" si="791"/>
        <v>0.80249999999999999</v>
      </c>
      <c r="MG99" s="12">
        <f>MG76+MG47+MG18</f>
        <v>16.05</v>
      </c>
      <c r="MH99" s="12">
        <f t="shared" ref="MH99:MH101" si="847">MG99/30</f>
        <v>0.53500000000000003</v>
      </c>
      <c r="MI99" s="12">
        <f t="shared" si="717"/>
        <v>16.004999999999999</v>
      </c>
      <c r="MJ99" s="12">
        <f>MI99/10</f>
        <v>1.6004999999999998</v>
      </c>
      <c r="MK99" s="12">
        <f t="shared" si="718"/>
        <v>6.0110000000000001</v>
      </c>
      <c r="ML99" s="12">
        <f>MK99/4</f>
        <v>1.50275</v>
      </c>
      <c r="MM99" s="12">
        <f t="shared" si="719"/>
        <v>6.0110000000000001</v>
      </c>
      <c r="MN99" s="14">
        <f>MM99/17.5</f>
        <v>0.34348571428571428</v>
      </c>
      <c r="MR99" s="11" t="s">
        <v>15</v>
      </c>
      <c r="MS99" s="12">
        <f t="shared" si="720"/>
        <v>0</v>
      </c>
      <c r="MT99" s="12">
        <f>MS99/4.5</f>
        <v>0</v>
      </c>
      <c r="MU99" s="12">
        <f t="shared" si="721"/>
        <v>49.468000000000004</v>
      </c>
      <c r="MV99" s="12">
        <f t="shared" si="792"/>
        <v>2.4734000000000003</v>
      </c>
      <c r="MW99" s="12">
        <f>MW76+MW47+MW18</f>
        <v>49.468000000000004</v>
      </c>
      <c r="MX99" s="12">
        <f t="shared" ref="MX99:MX101" si="848">MW99/30</f>
        <v>1.6489333333333334</v>
      </c>
      <c r="MY99" s="12">
        <f t="shared" si="722"/>
        <v>47.403000000000006</v>
      </c>
      <c r="MZ99" s="12">
        <f>MY99/10</f>
        <v>4.7403000000000004</v>
      </c>
      <c r="NA99" s="12">
        <f t="shared" si="723"/>
        <v>29.35</v>
      </c>
      <c r="NB99" s="12">
        <f>NA99/4</f>
        <v>7.3375000000000004</v>
      </c>
      <c r="NC99" s="12">
        <f t="shared" si="724"/>
        <v>22.625999999999998</v>
      </c>
      <c r="ND99" s="14">
        <f>NC99/17.5</f>
        <v>1.2929142857142857</v>
      </c>
      <c r="NH99" s="11" t="s">
        <v>15</v>
      </c>
      <c r="NI99" s="12">
        <f t="shared" si="725"/>
        <v>0</v>
      </c>
      <c r="NJ99" s="12">
        <f>NI99/4.5</f>
        <v>0</v>
      </c>
      <c r="NK99" s="12">
        <f t="shared" si="726"/>
        <v>38.209000000000003</v>
      </c>
      <c r="NL99" s="12">
        <f t="shared" si="793"/>
        <v>1.9104500000000002</v>
      </c>
      <c r="NM99" s="12">
        <f>NM76+NM47+NM18</f>
        <v>38.209000000000003</v>
      </c>
      <c r="NN99" s="12">
        <f t="shared" ref="NN99:NN101" si="849">NM99/30</f>
        <v>1.2736333333333334</v>
      </c>
      <c r="NO99" s="12">
        <f t="shared" si="727"/>
        <v>38.209000000000003</v>
      </c>
      <c r="NP99" s="12">
        <f>NO99/10</f>
        <v>3.8209000000000004</v>
      </c>
      <c r="NQ99" s="12">
        <f t="shared" si="728"/>
        <v>72.227000000000004</v>
      </c>
      <c r="NR99" s="12">
        <f>NQ99/4</f>
        <v>18.056750000000001</v>
      </c>
      <c r="NS99" s="12">
        <f t="shared" si="729"/>
        <v>75.516000000000005</v>
      </c>
      <c r="NT99" s="14">
        <f>NS99/17.5</f>
        <v>4.3151999999999999</v>
      </c>
      <c r="NX99" s="11" t="s">
        <v>15</v>
      </c>
      <c r="NY99" s="12">
        <f t="shared" si="730"/>
        <v>0</v>
      </c>
      <c r="NZ99" s="12">
        <f>NY99/4.5</f>
        <v>0</v>
      </c>
      <c r="OA99" s="12">
        <f t="shared" si="731"/>
        <v>0</v>
      </c>
      <c r="OB99" s="12">
        <f t="shared" si="794"/>
        <v>0</v>
      </c>
      <c r="OC99" s="12">
        <f>OC76+OC47+OC18</f>
        <v>0</v>
      </c>
      <c r="OD99" s="12">
        <f t="shared" ref="OD99:OD101" si="850">OC99/30</f>
        <v>0</v>
      </c>
      <c r="OE99" s="12">
        <f t="shared" si="732"/>
        <v>0</v>
      </c>
      <c r="OF99" s="12">
        <f>OE99/10</f>
        <v>0</v>
      </c>
      <c r="OG99" s="12">
        <f t="shared" si="733"/>
        <v>0</v>
      </c>
      <c r="OH99" s="12">
        <f>OG99/4</f>
        <v>0</v>
      </c>
      <c r="OI99" s="12">
        <f t="shared" si="734"/>
        <v>3.444</v>
      </c>
      <c r="OJ99" s="14">
        <f>OI99/17.5</f>
        <v>0.1968</v>
      </c>
      <c r="OM99" s="11" t="s">
        <v>15</v>
      </c>
      <c r="ON99" s="12">
        <f t="shared" si="735"/>
        <v>0</v>
      </c>
      <c r="OO99" s="12">
        <f>ON99/4.5</f>
        <v>0</v>
      </c>
      <c r="OP99" s="12">
        <f t="shared" si="736"/>
        <v>0</v>
      </c>
      <c r="OQ99" s="12">
        <f t="shared" si="795"/>
        <v>0</v>
      </c>
      <c r="OR99" s="12">
        <f>OR76+OR47+OR18</f>
        <v>0</v>
      </c>
      <c r="OS99" s="12">
        <f t="shared" ref="OS99:OS101" si="851">OR99/30</f>
        <v>0</v>
      </c>
      <c r="OT99" s="12">
        <f t="shared" si="737"/>
        <v>0</v>
      </c>
      <c r="OU99" s="12">
        <f>OT99/10</f>
        <v>0</v>
      </c>
      <c r="OV99" s="12">
        <f t="shared" si="738"/>
        <v>0</v>
      </c>
      <c r="OW99" s="12">
        <f>OV99/4</f>
        <v>0</v>
      </c>
      <c r="OX99" s="12">
        <f t="shared" si="739"/>
        <v>0</v>
      </c>
      <c r="OY99" s="14">
        <f>OX99/17.5</f>
        <v>0</v>
      </c>
      <c r="PB99" s="11" t="s">
        <v>15</v>
      </c>
      <c r="PC99" s="12">
        <f t="shared" si="762"/>
        <v>16.004999999999999</v>
      </c>
      <c r="PD99" s="12">
        <f>PC99/4.5</f>
        <v>3.5566666666666666</v>
      </c>
      <c r="PE99" s="12">
        <f t="shared" si="763"/>
        <v>103.727</v>
      </c>
      <c r="PF99" s="12">
        <f t="shared" si="796"/>
        <v>5.18635</v>
      </c>
      <c r="PG99" s="12">
        <f>PG76+PG47+PG18</f>
        <v>103.727</v>
      </c>
      <c r="PH99" s="12">
        <f t="shared" ref="PH99:PH101" si="852">PG99/30</f>
        <v>3.4575666666666667</v>
      </c>
      <c r="PI99" s="12">
        <f t="shared" si="764"/>
        <v>101.617</v>
      </c>
      <c r="PJ99" s="12">
        <f>PI99/10</f>
        <v>10.1617</v>
      </c>
      <c r="PK99" s="12">
        <f t="shared" si="765"/>
        <v>107.58799999999999</v>
      </c>
      <c r="PL99" s="12">
        <f>PK99/4</f>
        <v>26.896999999999998</v>
      </c>
      <c r="PM99" s="12">
        <f t="shared" si="766"/>
        <v>107.59700000000001</v>
      </c>
      <c r="PN99" s="14">
        <f>PM99/17.5</f>
        <v>6.1484000000000005</v>
      </c>
      <c r="PR99" s="11" t="s">
        <v>15</v>
      </c>
      <c r="PS99" s="12">
        <v>80.289000000000001</v>
      </c>
      <c r="PT99" s="12">
        <f>PS99/4.5</f>
        <v>17.841999999999999</v>
      </c>
      <c r="PU99" s="12">
        <v>198.11699999999999</v>
      </c>
      <c r="PV99" s="12">
        <f t="shared" si="797"/>
        <v>9.9058499999999992</v>
      </c>
      <c r="PW99" s="12">
        <v>256.34100000000001</v>
      </c>
      <c r="PX99" s="12">
        <f t="shared" ref="PX99:PX101" si="853">PW99/30</f>
        <v>8.5447000000000006</v>
      </c>
      <c r="PY99" s="54">
        <v>198.14400000000001</v>
      </c>
      <c r="PZ99" s="12">
        <f>PY99/10</f>
        <v>19.814399999999999</v>
      </c>
      <c r="QA99" s="55">
        <v>201.24600000000001</v>
      </c>
      <c r="QB99" s="12">
        <f>QA99/4</f>
        <v>50.311500000000002</v>
      </c>
      <c r="QC99" s="12">
        <v>198.94300000000001</v>
      </c>
      <c r="QD99" s="14">
        <f>QC99/17.5</f>
        <v>11.368171428571429</v>
      </c>
    </row>
    <row r="100" spans="15:447" x14ac:dyDescent="0.25">
      <c r="O100" s="11" t="s">
        <v>16</v>
      </c>
      <c r="P100" s="12">
        <f t="shared" si="635"/>
        <v>35.546999999999997</v>
      </c>
      <c r="Q100" s="12">
        <f>P100/4.5</f>
        <v>7.8993333333333329</v>
      </c>
      <c r="R100" s="12">
        <f t="shared" si="636"/>
        <v>69.220500000000001</v>
      </c>
      <c r="S100" s="12">
        <f t="shared" si="767"/>
        <v>3.4610250000000002</v>
      </c>
      <c r="T100" s="12">
        <f>T77+T48+T19</f>
        <v>66.182500000000005</v>
      </c>
      <c r="U100" s="12">
        <f t="shared" si="826"/>
        <v>2.2060833333333334</v>
      </c>
      <c r="V100" s="12">
        <f t="shared" si="637"/>
        <v>86.161000000000001</v>
      </c>
      <c r="W100" s="12">
        <f>V100/8</f>
        <v>10.770125</v>
      </c>
      <c r="X100" s="12">
        <f t="shared" si="638"/>
        <v>86.161000000000001</v>
      </c>
      <c r="Y100" s="12">
        <f>X100/1.5</f>
        <v>57.440666666666665</v>
      </c>
      <c r="Z100" s="12">
        <f t="shared" si="639"/>
        <v>52.79</v>
      </c>
      <c r="AA100" s="14">
        <f>Z100/17.5</f>
        <v>3.0165714285714285</v>
      </c>
      <c r="AF100" s="11" t="s">
        <v>16</v>
      </c>
      <c r="AG100" s="12">
        <f t="shared" si="640"/>
        <v>13.618</v>
      </c>
      <c r="AH100" s="12">
        <f>AG100/4.5</f>
        <v>3.0262222222222221</v>
      </c>
      <c r="AI100" s="12">
        <f t="shared" si="641"/>
        <v>31.333500000000001</v>
      </c>
      <c r="AJ100" s="12">
        <f t="shared" si="768"/>
        <v>1.566675</v>
      </c>
      <c r="AK100" s="12">
        <f>AK77+AK48+AK19</f>
        <v>28.214000000000002</v>
      </c>
      <c r="AL100" s="12">
        <f t="shared" si="827"/>
        <v>0.94046666666666678</v>
      </c>
      <c r="AM100" s="12">
        <f t="shared" si="642"/>
        <v>0.94699999999999995</v>
      </c>
      <c r="AN100" s="12">
        <f>AM100/8</f>
        <v>0.11837499999999999</v>
      </c>
      <c r="AO100" s="12">
        <f t="shared" si="643"/>
        <v>0.94699999999999995</v>
      </c>
      <c r="AP100" s="12">
        <f>AO100/1.5</f>
        <v>0.6313333333333333</v>
      </c>
      <c r="AQ100" s="12">
        <f t="shared" si="644"/>
        <v>0</v>
      </c>
      <c r="AR100" s="14">
        <f>AQ100/17.5</f>
        <v>0</v>
      </c>
      <c r="AV100" s="11" t="s">
        <v>16</v>
      </c>
      <c r="AW100" s="12">
        <f t="shared" si="645"/>
        <v>0</v>
      </c>
      <c r="AX100" s="12">
        <f>AW100/4.5</f>
        <v>0</v>
      </c>
      <c r="AY100" s="12">
        <f t="shared" si="646"/>
        <v>32.555</v>
      </c>
      <c r="AZ100" s="12">
        <f t="shared" si="769"/>
        <v>1.62775</v>
      </c>
      <c r="BA100" s="12">
        <f>BA77+BA48+BA19</f>
        <v>49.465000000000003</v>
      </c>
      <c r="BB100" s="12">
        <f t="shared" si="828"/>
        <v>1.6488333333333334</v>
      </c>
      <c r="BC100" s="12">
        <f t="shared" si="647"/>
        <v>48.387</v>
      </c>
      <c r="BD100" s="12">
        <f>BC100/8</f>
        <v>6.0483750000000001</v>
      </c>
      <c r="BE100" s="12">
        <f t="shared" si="648"/>
        <v>41.194000000000003</v>
      </c>
      <c r="BF100" s="12">
        <f>BE100/1.5</f>
        <v>27.462666666666667</v>
      </c>
      <c r="BG100" s="12">
        <f t="shared" si="649"/>
        <v>21.97</v>
      </c>
      <c r="BH100" s="14">
        <f>BG100/17.5</f>
        <v>1.2554285714285713</v>
      </c>
      <c r="BL100" s="11" t="s">
        <v>16</v>
      </c>
      <c r="BM100" s="12">
        <f t="shared" si="650"/>
        <v>0</v>
      </c>
      <c r="BN100" s="12">
        <f>BM100/4.5</f>
        <v>0</v>
      </c>
      <c r="BO100" s="12">
        <f t="shared" si="651"/>
        <v>0</v>
      </c>
      <c r="BP100" s="12">
        <f t="shared" si="770"/>
        <v>0</v>
      </c>
      <c r="BQ100" s="12">
        <f>BQ77+BQ48+BQ19</f>
        <v>0</v>
      </c>
      <c r="BR100" s="12">
        <f t="shared" si="829"/>
        <v>0</v>
      </c>
      <c r="BS100" s="12">
        <f t="shared" si="652"/>
        <v>0</v>
      </c>
      <c r="BT100" s="12">
        <f>BS100/8</f>
        <v>0</v>
      </c>
      <c r="BU100" s="12">
        <f t="shared" si="653"/>
        <v>7.1929999999999996</v>
      </c>
      <c r="BV100" s="12">
        <f>BU100/1.5</f>
        <v>4.7953333333333328</v>
      </c>
      <c r="BW100" s="12">
        <f t="shared" si="654"/>
        <v>46.360999999999997</v>
      </c>
      <c r="BX100" s="14">
        <f>BW100/17.5</f>
        <v>2.6492</v>
      </c>
      <c r="CB100" s="11" t="s">
        <v>16</v>
      </c>
      <c r="CC100" s="12">
        <f t="shared" si="655"/>
        <v>21.468</v>
      </c>
      <c r="CD100" s="12">
        <f>CC100/4.5</f>
        <v>4.7706666666666671</v>
      </c>
      <c r="CE100" s="12">
        <f t="shared" si="656"/>
        <v>13.484</v>
      </c>
      <c r="CF100" s="12">
        <f t="shared" si="771"/>
        <v>0.67420000000000002</v>
      </c>
      <c r="CG100" s="12">
        <f>CG77+CG48+CG19</f>
        <v>13.484</v>
      </c>
      <c r="CH100" s="12">
        <f t="shared" si="830"/>
        <v>0.44946666666666668</v>
      </c>
      <c r="CI100" s="12">
        <f t="shared" si="657"/>
        <v>0</v>
      </c>
      <c r="CJ100" s="12">
        <f>CI100/8</f>
        <v>0</v>
      </c>
      <c r="CK100" s="12">
        <f t="shared" si="658"/>
        <v>0</v>
      </c>
      <c r="CL100" s="12">
        <f>CK100/1.5</f>
        <v>0</v>
      </c>
      <c r="CM100" s="12">
        <f t="shared" si="659"/>
        <v>0</v>
      </c>
      <c r="CN100" s="14">
        <f>CM100/17.5</f>
        <v>0</v>
      </c>
      <c r="CQ100" s="11" t="s">
        <v>16</v>
      </c>
      <c r="CR100" s="12">
        <f t="shared" si="660"/>
        <v>0</v>
      </c>
      <c r="CS100" s="12">
        <f>CR100/4.5</f>
        <v>0</v>
      </c>
      <c r="CT100" s="12">
        <f t="shared" si="661"/>
        <v>132.3965</v>
      </c>
      <c r="CU100" s="12">
        <f t="shared" si="772"/>
        <v>6.6198250000000005</v>
      </c>
      <c r="CV100" s="12">
        <f>CV77+CV48+CV19</f>
        <v>129.75650000000002</v>
      </c>
      <c r="CW100" s="12">
        <f t="shared" si="831"/>
        <v>4.3252166666666669</v>
      </c>
      <c r="CX100" s="12">
        <f t="shared" si="662"/>
        <v>131.88400000000001</v>
      </c>
      <c r="CY100" s="12">
        <f>CX100/8</f>
        <v>16.485500000000002</v>
      </c>
      <c r="CZ100" s="12">
        <f t="shared" si="663"/>
        <v>31.209</v>
      </c>
      <c r="DA100" s="12">
        <f>CZ100/1.5</f>
        <v>20.806000000000001</v>
      </c>
      <c r="DB100" s="12">
        <f t="shared" si="664"/>
        <v>6.6259999999999994</v>
      </c>
      <c r="DC100" s="14">
        <f>DB100/17.5</f>
        <v>0.37862857142857137</v>
      </c>
      <c r="DF100" s="11" t="s">
        <v>16</v>
      </c>
      <c r="DG100" s="12">
        <f t="shared" si="740"/>
        <v>35.085999999999999</v>
      </c>
      <c r="DH100" s="12">
        <f>DG100/4.5</f>
        <v>7.7968888888888888</v>
      </c>
      <c r="DI100" s="12">
        <f t="shared" si="741"/>
        <v>209.76900000000001</v>
      </c>
      <c r="DJ100" s="12">
        <f t="shared" si="773"/>
        <v>10.48845</v>
      </c>
      <c r="DK100" s="12">
        <f>DK77+DK48+DK19</f>
        <v>220.91949999999997</v>
      </c>
      <c r="DL100" s="12">
        <f t="shared" si="832"/>
        <v>7.3639833333333327</v>
      </c>
      <c r="DM100" s="12">
        <f t="shared" si="665"/>
        <v>181.21800000000002</v>
      </c>
      <c r="DN100" s="12">
        <f>DM100/8</f>
        <v>22.652250000000002</v>
      </c>
      <c r="DO100" s="12">
        <f t="shared" si="742"/>
        <v>80.543000000000006</v>
      </c>
      <c r="DP100" s="12">
        <f>DO100/1.5</f>
        <v>53.695333333333338</v>
      </c>
      <c r="DQ100" s="12">
        <f t="shared" si="666"/>
        <v>74.956999999999994</v>
      </c>
      <c r="DR100" s="14">
        <f>DQ100/17.5</f>
        <v>4.2832571428571429</v>
      </c>
      <c r="DU100" s="11" t="s">
        <v>16</v>
      </c>
      <c r="DV100" s="12">
        <f t="shared" si="667"/>
        <v>3.0300000000000002</v>
      </c>
      <c r="DW100" s="12">
        <f>DV100/4.5</f>
        <v>0.67333333333333334</v>
      </c>
      <c r="DX100" s="12">
        <f t="shared" si="668"/>
        <v>21.501999999999999</v>
      </c>
      <c r="DY100" s="12">
        <f t="shared" si="774"/>
        <v>1.0750999999999999</v>
      </c>
      <c r="DZ100" s="12">
        <f>DZ77+DZ48+DZ19</f>
        <v>21.175999999999998</v>
      </c>
      <c r="EA100" s="12">
        <f t="shared" si="833"/>
        <v>0.70586666666666664</v>
      </c>
      <c r="EB100" s="12">
        <f t="shared" si="669"/>
        <v>33.460999999999999</v>
      </c>
      <c r="EC100" s="12">
        <f>EB100/8</f>
        <v>4.1826249999999998</v>
      </c>
      <c r="ED100" s="12">
        <f t="shared" si="670"/>
        <v>114.57399999999998</v>
      </c>
      <c r="EE100" s="12">
        <f>ED100/1.5</f>
        <v>76.382666666666651</v>
      </c>
      <c r="EF100" s="12">
        <f t="shared" si="671"/>
        <v>136.30000000000001</v>
      </c>
      <c r="EG100" s="14">
        <f>EF100/17.5</f>
        <v>7.7885714285714291</v>
      </c>
      <c r="EJ100" s="11" t="s">
        <v>16</v>
      </c>
      <c r="EK100" s="12">
        <f t="shared" si="672"/>
        <v>31.414999999999999</v>
      </c>
      <c r="EL100" s="12">
        <f>EK100/4.5</f>
        <v>6.9811111111111108</v>
      </c>
      <c r="EM100" s="12">
        <f t="shared" si="673"/>
        <v>38.344000000000001</v>
      </c>
      <c r="EN100" s="12">
        <f t="shared" si="775"/>
        <v>1.9172</v>
      </c>
      <c r="EO100" s="12">
        <f>EO77+EO48+EO19</f>
        <v>38.344000000000001</v>
      </c>
      <c r="EP100" s="12">
        <f t="shared" si="834"/>
        <v>1.2781333333333333</v>
      </c>
      <c r="EQ100" s="12">
        <f t="shared" si="674"/>
        <v>24.559000000000001</v>
      </c>
      <c r="ER100" s="12">
        <f>EQ100/8</f>
        <v>3.0698750000000001</v>
      </c>
      <c r="ES100" s="12">
        <f t="shared" si="675"/>
        <v>38.623999999999995</v>
      </c>
      <c r="ET100" s="12">
        <f>ES100/1.5</f>
        <v>25.749333333333329</v>
      </c>
      <c r="EU100" s="12">
        <f t="shared" si="676"/>
        <v>35.302</v>
      </c>
      <c r="EV100" s="14">
        <f>EU100/17.5</f>
        <v>2.0172571428571429</v>
      </c>
      <c r="EY100" s="11" t="s">
        <v>16</v>
      </c>
      <c r="EZ100" s="12">
        <f t="shared" si="677"/>
        <v>21.510999999999999</v>
      </c>
      <c r="FA100" s="12">
        <f>EZ100/4.5</f>
        <v>4.7802222222222222</v>
      </c>
      <c r="FB100" s="12">
        <f t="shared" si="678"/>
        <v>67.721000000000004</v>
      </c>
      <c r="FC100" s="12">
        <f t="shared" si="776"/>
        <v>3.38605</v>
      </c>
      <c r="FD100" s="12">
        <f>FD77+FD48+FD19</f>
        <v>66.730999999999995</v>
      </c>
      <c r="FE100" s="12">
        <f t="shared" si="835"/>
        <v>2.2243666666666666</v>
      </c>
      <c r="FF100" s="12">
        <f t="shared" si="679"/>
        <v>59.945999999999998</v>
      </c>
      <c r="FG100" s="12">
        <f>FF100/8</f>
        <v>7.4932499999999997</v>
      </c>
      <c r="FH100" s="12">
        <f t="shared" si="680"/>
        <v>66.882999999999996</v>
      </c>
      <c r="FI100" s="12">
        <f>FH100/1.5</f>
        <v>44.588666666666661</v>
      </c>
      <c r="FJ100" s="12">
        <f t="shared" si="681"/>
        <v>42.047499999999999</v>
      </c>
      <c r="FK100" s="14">
        <f>FJ100/17.5</f>
        <v>2.4027142857142856</v>
      </c>
      <c r="FN100" s="11" t="s">
        <v>16</v>
      </c>
      <c r="FO100" s="12">
        <f t="shared" si="682"/>
        <v>0</v>
      </c>
      <c r="FP100" s="12">
        <f>FO100/4.5</f>
        <v>0</v>
      </c>
      <c r="FQ100" s="12">
        <f t="shared" si="683"/>
        <v>0</v>
      </c>
      <c r="FR100" s="12">
        <f t="shared" si="777"/>
        <v>0</v>
      </c>
      <c r="FS100" s="12">
        <f>FS77+FS48+FS19</f>
        <v>0</v>
      </c>
      <c r="FT100" s="12">
        <f t="shared" si="836"/>
        <v>0</v>
      </c>
      <c r="FU100" s="12">
        <f t="shared" si="684"/>
        <v>45.68</v>
      </c>
      <c r="FV100" s="12">
        <f>FU100/8</f>
        <v>5.71</v>
      </c>
      <c r="FW100" s="12">
        <f t="shared" si="685"/>
        <v>59.372</v>
      </c>
      <c r="FX100" s="12">
        <f>FW100/1.5</f>
        <v>39.581333333333333</v>
      </c>
      <c r="FY100" s="12">
        <f t="shared" si="686"/>
        <v>68.382999999999996</v>
      </c>
      <c r="FZ100" s="14">
        <f>FY100/17.5</f>
        <v>3.9076</v>
      </c>
      <c r="GC100" s="11" t="s">
        <v>16</v>
      </c>
      <c r="GD100" s="12">
        <f t="shared" si="687"/>
        <v>0.35499999999999998</v>
      </c>
      <c r="GE100" s="12">
        <f>GD100/4.5</f>
        <v>7.8888888888888883E-2</v>
      </c>
      <c r="GF100" s="12">
        <f t="shared" si="688"/>
        <v>0</v>
      </c>
      <c r="GG100" s="12">
        <f t="shared" si="778"/>
        <v>0</v>
      </c>
      <c r="GH100" s="12">
        <f>GH77+GH48+GH19</f>
        <v>0</v>
      </c>
      <c r="GI100" s="12">
        <f t="shared" si="837"/>
        <v>0</v>
      </c>
      <c r="GJ100" s="12">
        <f t="shared" si="689"/>
        <v>0.36</v>
      </c>
      <c r="GK100" s="12">
        <f>GJ100/8</f>
        <v>4.4999999999999998E-2</v>
      </c>
      <c r="GL100" s="12">
        <f t="shared" si="690"/>
        <v>0</v>
      </c>
      <c r="GM100" s="12">
        <f>GL100/1.5</f>
        <v>0</v>
      </c>
      <c r="GN100" s="12">
        <f t="shared" si="691"/>
        <v>0</v>
      </c>
      <c r="GO100" s="14">
        <f>GN100/17.5</f>
        <v>0</v>
      </c>
      <c r="GR100" s="11" t="s">
        <v>16</v>
      </c>
      <c r="GS100" s="12">
        <f t="shared" si="743"/>
        <v>56.310999999999993</v>
      </c>
      <c r="GT100" s="12">
        <f>GS100/4.5</f>
        <v>12.513555555555554</v>
      </c>
      <c r="GU100" s="12">
        <f t="shared" si="744"/>
        <v>127.56700000000001</v>
      </c>
      <c r="GV100" s="12">
        <f t="shared" si="779"/>
        <v>6.3783500000000002</v>
      </c>
      <c r="GW100" s="12">
        <f>GW77+GW48+GW19</f>
        <v>126.251</v>
      </c>
      <c r="GX100" s="12">
        <f t="shared" si="838"/>
        <v>4.2083666666666666</v>
      </c>
      <c r="GY100" s="12">
        <f t="shared" si="745"/>
        <v>164.006</v>
      </c>
      <c r="GZ100" s="12">
        <f>GY100/8</f>
        <v>20.50075</v>
      </c>
      <c r="HA100" s="12">
        <f t="shared" si="746"/>
        <v>279.45299999999997</v>
      </c>
      <c r="HB100" s="12">
        <f>HA100/1.5</f>
        <v>186.30199999999999</v>
      </c>
      <c r="HC100" s="12">
        <f t="shared" si="747"/>
        <v>155.77829166666669</v>
      </c>
      <c r="HD100" s="14">
        <f>HC100/17.5</f>
        <v>8.9016166666666674</v>
      </c>
      <c r="HH100" s="11" t="s">
        <v>16</v>
      </c>
      <c r="HI100" s="12">
        <f t="shared" si="748"/>
        <v>126.944</v>
      </c>
      <c r="HJ100" s="12">
        <f>HI100/4.5</f>
        <v>28.209777777777777</v>
      </c>
      <c r="HK100" s="12">
        <f t="shared" si="749"/>
        <v>406.55649999999997</v>
      </c>
      <c r="HL100" s="12">
        <f t="shared" si="780"/>
        <v>20.327824999999997</v>
      </c>
      <c r="HM100" s="12">
        <f>HM77+HM48+HM19</f>
        <v>413.35299999999995</v>
      </c>
      <c r="HN100" s="12">
        <f t="shared" si="839"/>
        <v>13.778433333333332</v>
      </c>
      <c r="HO100" s="12">
        <f t="shared" si="750"/>
        <v>431.38499999999999</v>
      </c>
      <c r="HP100" s="12">
        <f>HO100/8</f>
        <v>53.923124999999999</v>
      </c>
      <c r="HQ100" s="12">
        <f t="shared" si="751"/>
        <v>446.15699999999998</v>
      </c>
      <c r="HR100" s="12">
        <f>HQ100/1.5</f>
        <v>297.43799999999999</v>
      </c>
      <c r="HS100" s="12">
        <f t="shared" si="752"/>
        <v>283.5252916666667</v>
      </c>
      <c r="HT100" s="14">
        <f>HS100/17.5</f>
        <v>16.201445238095239</v>
      </c>
      <c r="HW100" s="11" t="s">
        <v>16</v>
      </c>
      <c r="HX100" s="12">
        <f t="shared" si="781"/>
        <v>8.7149999999999999</v>
      </c>
      <c r="HY100" s="12">
        <f>HX100/4.5</f>
        <v>1.9366666666666665</v>
      </c>
      <c r="HZ100" s="12">
        <f t="shared" si="692"/>
        <v>8.3610000000000007</v>
      </c>
      <c r="IA100" s="12">
        <f t="shared" si="782"/>
        <v>0.41805000000000003</v>
      </c>
      <c r="IB100" s="12">
        <f>IB77+IB48+IB19</f>
        <v>8.0060000000000002</v>
      </c>
      <c r="IC100" s="12">
        <f t="shared" si="840"/>
        <v>0.2668666666666667</v>
      </c>
      <c r="ID100" s="12">
        <f t="shared" si="693"/>
        <v>7.46</v>
      </c>
      <c r="IE100" s="12">
        <f>ID100/8</f>
        <v>0.9325</v>
      </c>
      <c r="IF100" s="12">
        <f t="shared" si="694"/>
        <v>0.96</v>
      </c>
      <c r="IG100" s="12">
        <f>IF100/1.5</f>
        <v>0.64</v>
      </c>
      <c r="IH100" s="12">
        <f t="shared" si="695"/>
        <v>0.35499999999999998</v>
      </c>
      <c r="II100" s="14">
        <f>IH100/17.5</f>
        <v>2.0285714285714285E-2</v>
      </c>
      <c r="IM100" s="11" t="s">
        <v>16</v>
      </c>
      <c r="IN100" s="12">
        <f t="shared" si="696"/>
        <v>1.0649999999999999</v>
      </c>
      <c r="IO100" s="12">
        <f>IN100/4.5</f>
        <v>0.23666666666666666</v>
      </c>
      <c r="IP100" s="12">
        <f t="shared" si="697"/>
        <v>0</v>
      </c>
      <c r="IQ100" s="12">
        <f t="shared" si="783"/>
        <v>0</v>
      </c>
      <c r="IR100" s="12">
        <f>IR77+IR48+IR19</f>
        <v>0</v>
      </c>
      <c r="IS100" s="12">
        <f t="shared" si="841"/>
        <v>0</v>
      </c>
      <c r="IT100" s="12">
        <f t="shared" si="698"/>
        <v>0</v>
      </c>
      <c r="IU100" s="12">
        <f>IT100/8</f>
        <v>0</v>
      </c>
      <c r="IV100" s="12">
        <f t="shared" si="699"/>
        <v>8.7159999999999993</v>
      </c>
      <c r="IW100" s="12">
        <f>IV100/1.5</f>
        <v>5.8106666666666662</v>
      </c>
      <c r="IX100" s="12">
        <f t="shared" si="700"/>
        <v>8.3610000000000007</v>
      </c>
      <c r="IY100" s="14">
        <f>IX100/17.5</f>
        <v>0.47777142857142862</v>
      </c>
      <c r="JC100" s="11" t="s">
        <v>16</v>
      </c>
      <c r="JD100" s="12">
        <f t="shared" si="701"/>
        <v>31.28</v>
      </c>
      <c r="JE100" s="12">
        <f>JD100/4.5</f>
        <v>6.9511111111111115</v>
      </c>
      <c r="JF100" s="12">
        <f t="shared" si="702"/>
        <v>68.386499999999998</v>
      </c>
      <c r="JG100" s="12">
        <f t="shared" si="784"/>
        <v>3.4193249999999997</v>
      </c>
      <c r="JH100" s="12">
        <f>JH77+JH48+JH19</f>
        <v>67.359499999999997</v>
      </c>
      <c r="JI100" s="12">
        <f t="shared" si="842"/>
        <v>2.2453166666666666</v>
      </c>
      <c r="JJ100" s="12">
        <f t="shared" si="703"/>
        <v>16.763999999999999</v>
      </c>
      <c r="JK100" s="12">
        <f>JJ100/8</f>
        <v>2.0954999999999999</v>
      </c>
      <c r="JL100" s="12">
        <f t="shared" si="704"/>
        <v>0</v>
      </c>
      <c r="JM100" s="12">
        <f>JL100/1.5</f>
        <v>0</v>
      </c>
      <c r="JN100" s="12">
        <f t="shared" si="705"/>
        <v>0</v>
      </c>
      <c r="JO100" s="14">
        <f>JN100/17.5</f>
        <v>0</v>
      </c>
      <c r="JS100" s="11" t="s">
        <v>16</v>
      </c>
      <c r="JT100" s="12">
        <f t="shared" si="706"/>
        <v>18.050999999999998</v>
      </c>
      <c r="JU100" s="12">
        <f>JT100/4.5</f>
        <v>4.011333333333333</v>
      </c>
      <c r="JV100" s="12">
        <f t="shared" si="707"/>
        <v>31.522500000000001</v>
      </c>
      <c r="JW100" s="12">
        <f t="shared" si="785"/>
        <v>1.576125</v>
      </c>
      <c r="JX100" s="12">
        <f>JX77+JX48+JX19</f>
        <v>31.522500000000001</v>
      </c>
      <c r="JY100" s="12">
        <f t="shared" si="843"/>
        <v>1.0507500000000001</v>
      </c>
      <c r="JZ100" s="12">
        <f t="shared" si="708"/>
        <v>86.730999999999995</v>
      </c>
      <c r="KA100" s="12">
        <f>JZ100/8</f>
        <v>10.841374999999999</v>
      </c>
      <c r="KB100" s="12">
        <f t="shared" si="709"/>
        <v>57.250999999999998</v>
      </c>
      <c r="KC100" s="12">
        <f>KB100/1.5</f>
        <v>38.167333333333332</v>
      </c>
      <c r="KD100" s="12">
        <f t="shared" si="710"/>
        <v>55.328999999999994</v>
      </c>
      <c r="KE100" s="14">
        <f>KD100/17.5</f>
        <v>3.1616571428571425</v>
      </c>
      <c r="KH100" s="11" t="s">
        <v>16</v>
      </c>
      <c r="KI100" s="12">
        <f t="shared" si="711"/>
        <v>49.42</v>
      </c>
      <c r="KJ100" s="12">
        <f>KI100/4.5</f>
        <v>10.982222222222223</v>
      </c>
      <c r="KK100" s="12">
        <f t="shared" si="712"/>
        <v>49.42</v>
      </c>
      <c r="KL100" s="12">
        <f t="shared" si="786"/>
        <v>2.4710000000000001</v>
      </c>
      <c r="KM100" s="12">
        <f>KM77+KM48+KM19</f>
        <v>49.42</v>
      </c>
      <c r="KN100" s="12">
        <f t="shared" si="844"/>
        <v>1.6473333333333333</v>
      </c>
      <c r="KO100" s="12">
        <f t="shared" si="713"/>
        <v>49.42</v>
      </c>
      <c r="KP100" s="12">
        <f>KO100/8</f>
        <v>6.1775000000000002</v>
      </c>
      <c r="KQ100" s="12">
        <f t="shared" si="714"/>
        <v>37.644000000000005</v>
      </c>
      <c r="KR100" s="12">
        <f>KQ100/1.5</f>
        <v>25.096000000000004</v>
      </c>
      <c r="KS100" s="12">
        <f t="shared" si="715"/>
        <v>34.488</v>
      </c>
      <c r="KT100" s="14">
        <f>KS100/17.5</f>
        <v>1.9707428571428571</v>
      </c>
      <c r="KW100" s="11" t="s">
        <v>16</v>
      </c>
      <c r="KX100" s="12">
        <f t="shared" si="753"/>
        <v>108.53100000000001</v>
      </c>
      <c r="KY100" s="12">
        <f>KX100/4.5</f>
        <v>24.118000000000002</v>
      </c>
      <c r="KZ100" s="12">
        <f t="shared" si="754"/>
        <v>157.69</v>
      </c>
      <c r="LA100" s="12">
        <f t="shared" si="787"/>
        <v>7.8845000000000001</v>
      </c>
      <c r="LB100" s="12">
        <f>LB77+LB48+LB19</f>
        <v>156.30799999999999</v>
      </c>
      <c r="LC100" s="12">
        <f t="shared" si="845"/>
        <v>5.2102666666666666</v>
      </c>
      <c r="LD100" s="12">
        <f t="shared" si="755"/>
        <v>160.375</v>
      </c>
      <c r="LE100" s="12">
        <f>LD100/8</f>
        <v>20.046875</v>
      </c>
      <c r="LF100" s="12">
        <f t="shared" si="756"/>
        <v>104.57100000000001</v>
      </c>
      <c r="LG100" s="12">
        <f>LF100/1.5</f>
        <v>69.714000000000013</v>
      </c>
      <c r="LH100" s="12">
        <f t="shared" si="757"/>
        <v>98.533000000000001</v>
      </c>
      <c r="LI100" s="14">
        <f>LH100/17.5</f>
        <v>5.6304571428571428</v>
      </c>
      <c r="LM100" s="11" t="s">
        <v>16</v>
      </c>
      <c r="LN100" s="12">
        <f t="shared" si="758"/>
        <v>235.47499999999999</v>
      </c>
      <c r="LO100" s="12">
        <f>LN100/4.5</f>
        <v>52.327777777777776</v>
      </c>
      <c r="LP100" s="12">
        <f t="shared" si="759"/>
        <v>564.24649999999997</v>
      </c>
      <c r="LQ100" s="12">
        <f t="shared" si="788"/>
        <v>28.212325</v>
      </c>
      <c r="LR100" s="12">
        <f>LR77+LR48+LR19</f>
        <v>570.73609999999996</v>
      </c>
      <c r="LS100" s="12">
        <f t="shared" si="846"/>
        <v>19.024536666666666</v>
      </c>
      <c r="LT100" s="12">
        <f t="shared" si="789"/>
        <v>591.76</v>
      </c>
      <c r="LU100" s="12">
        <f>LT100/8</f>
        <v>73.97</v>
      </c>
      <c r="LV100" s="12">
        <f t="shared" si="760"/>
        <v>550.72799999999995</v>
      </c>
      <c r="LW100" s="12">
        <f>LV100/1.5</f>
        <v>367.15199999999999</v>
      </c>
      <c r="LX100" s="12">
        <f t="shared" si="761"/>
        <v>382.05829166666672</v>
      </c>
      <c r="LY100" s="14">
        <f>LX100/17.5</f>
        <v>21.831902380952386</v>
      </c>
      <c r="MB100" s="11" t="s">
        <v>16</v>
      </c>
      <c r="MC100" s="12">
        <f t="shared" si="790"/>
        <v>0</v>
      </c>
      <c r="MD100" s="12">
        <f>MC100/4.5</f>
        <v>0</v>
      </c>
      <c r="ME100" s="12">
        <f t="shared" si="716"/>
        <v>0</v>
      </c>
      <c r="MF100" s="12">
        <f t="shared" si="791"/>
        <v>0</v>
      </c>
      <c r="MG100" s="12">
        <f>MG77+MG48+MG19</f>
        <v>0</v>
      </c>
      <c r="MH100" s="12">
        <f t="shared" si="847"/>
        <v>0</v>
      </c>
      <c r="MI100" s="12">
        <f t="shared" si="717"/>
        <v>0</v>
      </c>
      <c r="MJ100" s="12">
        <f>MI100/8</f>
        <v>0</v>
      </c>
      <c r="MK100" s="12">
        <f t="shared" si="718"/>
        <v>55.433</v>
      </c>
      <c r="ML100" s="12">
        <f>MK100/1.5</f>
        <v>36.955333333333336</v>
      </c>
      <c r="MM100" s="12">
        <f t="shared" si="719"/>
        <v>35.002000000000002</v>
      </c>
      <c r="MN100" s="14">
        <f>MM100/17.5</f>
        <v>2.000114285714286</v>
      </c>
      <c r="MR100" s="11" t="s">
        <v>16</v>
      </c>
      <c r="MS100" s="12">
        <f t="shared" si="720"/>
        <v>0</v>
      </c>
      <c r="MT100" s="12">
        <f>MS100/4.5</f>
        <v>0</v>
      </c>
      <c r="MU100" s="12">
        <f t="shared" si="721"/>
        <v>0</v>
      </c>
      <c r="MV100" s="12">
        <f t="shared" si="792"/>
        <v>0</v>
      </c>
      <c r="MW100" s="12">
        <f>MW77+MW48+MW19</f>
        <v>0</v>
      </c>
      <c r="MX100" s="12">
        <f t="shared" si="848"/>
        <v>0</v>
      </c>
      <c r="MY100" s="12">
        <f t="shared" si="722"/>
        <v>0</v>
      </c>
      <c r="MZ100" s="12">
        <f>MY100/8</f>
        <v>0</v>
      </c>
      <c r="NA100" s="12">
        <f t="shared" si="723"/>
        <v>0.59199999999999997</v>
      </c>
      <c r="NB100" s="12">
        <f>NA100/1.5</f>
        <v>0.39466666666666667</v>
      </c>
      <c r="NC100" s="12">
        <f t="shared" si="724"/>
        <v>0</v>
      </c>
      <c r="ND100" s="14">
        <f>NC100/17.5</f>
        <v>0</v>
      </c>
      <c r="NH100" s="11" t="s">
        <v>16</v>
      </c>
      <c r="NI100" s="12">
        <f t="shared" si="725"/>
        <v>0</v>
      </c>
      <c r="NJ100" s="12">
        <f>NI100/4.5</f>
        <v>0</v>
      </c>
      <c r="NK100" s="12">
        <f t="shared" si="726"/>
        <v>6.2140000000000004</v>
      </c>
      <c r="NL100" s="12">
        <f t="shared" si="793"/>
        <v>0.31070000000000003</v>
      </c>
      <c r="NM100" s="12">
        <f>NM77+NM48+NM19</f>
        <v>6.2140000000000004</v>
      </c>
      <c r="NN100" s="12">
        <f t="shared" si="849"/>
        <v>0.20713333333333334</v>
      </c>
      <c r="NO100" s="12">
        <f t="shared" si="727"/>
        <v>6.2140000000000004</v>
      </c>
      <c r="NP100" s="12">
        <f>NO100/8</f>
        <v>0.77675000000000005</v>
      </c>
      <c r="NQ100" s="12">
        <f t="shared" si="728"/>
        <v>6.2140000000000004</v>
      </c>
      <c r="NR100" s="12">
        <f>NQ100/1.5</f>
        <v>4.1426666666666669</v>
      </c>
      <c r="NS100" s="12">
        <f t="shared" si="729"/>
        <v>6.2140000000000004</v>
      </c>
      <c r="NT100" s="14">
        <f>NS100/17.5</f>
        <v>0.35508571428571428</v>
      </c>
      <c r="NX100" s="11" t="s">
        <v>16</v>
      </c>
      <c r="NY100" s="12">
        <f t="shared" si="730"/>
        <v>0</v>
      </c>
      <c r="NZ100" s="12">
        <f>NY100/4.5</f>
        <v>0</v>
      </c>
      <c r="OA100" s="12">
        <f t="shared" si="731"/>
        <v>0</v>
      </c>
      <c r="OB100" s="12">
        <f t="shared" si="794"/>
        <v>0</v>
      </c>
      <c r="OC100" s="12">
        <f>OC77+OC48+OC19</f>
        <v>0</v>
      </c>
      <c r="OD100" s="12">
        <f t="shared" si="850"/>
        <v>0</v>
      </c>
      <c r="OE100" s="12">
        <f t="shared" si="732"/>
        <v>0</v>
      </c>
      <c r="OF100" s="12">
        <f>OE100/8</f>
        <v>0</v>
      </c>
      <c r="OG100" s="12">
        <f t="shared" si="733"/>
        <v>0</v>
      </c>
      <c r="OH100" s="12">
        <f>OG100/1.5</f>
        <v>0</v>
      </c>
      <c r="OI100" s="12">
        <f t="shared" si="734"/>
        <v>0</v>
      </c>
      <c r="OJ100" s="14">
        <f>OI100/17.5</f>
        <v>0</v>
      </c>
      <c r="OM100" s="11" t="s">
        <v>16</v>
      </c>
      <c r="ON100" s="12">
        <f t="shared" si="735"/>
        <v>0</v>
      </c>
      <c r="OO100" s="12">
        <f>ON100/4.5</f>
        <v>0</v>
      </c>
      <c r="OP100" s="12">
        <f t="shared" si="736"/>
        <v>0</v>
      </c>
      <c r="OQ100" s="12">
        <f t="shared" si="795"/>
        <v>0</v>
      </c>
      <c r="OR100" s="12">
        <f>OR77+OR48+OR19</f>
        <v>0</v>
      </c>
      <c r="OS100" s="12">
        <f t="shared" si="851"/>
        <v>0</v>
      </c>
      <c r="OT100" s="12">
        <f t="shared" si="737"/>
        <v>0</v>
      </c>
      <c r="OU100" s="12">
        <f>OT100/8</f>
        <v>0</v>
      </c>
      <c r="OV100" s="12">
        <f t="shared" si="738"/>
        <v>0</v>
      </c>
      <c r="OW100" s="12">
        <f>OV100/1.5</f>
        <v>0</v>
      </c>
      <c r="OX100" s="12">
        <f t="shared" si="739"/>
        <v>0</v>
      </c>
      <c r="OY100" s="14">
        <f>OX100/17.5</f>
        <v>0</v>
      </c>
      <c r="PB100" s="11" t="s">
        <v>16</v>
      </c>
      <c r="PC100" s="12">
        <f t="shared" si="762"/>
        <v>0</v>
      </c>
      <c r="PD100" s="12">
        <f>PC100/4.5</f>
        <v>0</v>
      </c>
      <c r="PE100" s="12">
        <f t="shared" si="763"/>
        <v>6.2140000000000004</v>
      </c>
      <c r="PF100" s="12">
        <f t="shared" si="796"/>
        <v>0.31070000000000003</v>
      </c>
      <c r="PG100" s="12">
        <f>PG77+PG48+PG19</f>
        <v>6.2140000000000004</v>
      </c>
      <c r="PH100" s="12">
        <f t="shared" si="852"/>
        <v>0.20713333333333334</v>
      </c>
      <c r="PI100" s="12">
        <f t="shared" si="764"/>
        <v>6.2140000000000004</v>
      </c>
      <c r="PJ100" s="12">
        <f>PI100/8</f>
        <v>0.77675000000000005</v>
      </c>
      <c r="PK100" s="12">
        <f t="shared" si="765"/>
        <v>62.238999999999997</v>
      </c>
      <c r="PL100" s="12">
        <f>PK100/1.5</f>
        <v>41.492666666666665</v>
      </c>
      <c r="PM100" s="12">
        <f t="shared" si="766"/>
        <v>41.216000000000008</v>
      </c>
      <c r="PN100" s="14">
        <f>PM100/17.5</f>
        <v>2.3552000000000004</v>
      </c>
      <c r="PR100" s="11" t="s">
        <v>16</v>
      </c>
      <c r="PS100" s="12">
        <v>234.57499999999999</v>
      </c>
      <c r="PT100" s="12">
        <f>PS100/4.5</f>
        <v>52.127777777777773</v>
      </c>
      <c r="PU100" s="12">
        <v>578.30550000000005</v>
      </c>
      <c r="PV100" s="12">
        <f t="shared" si="797"/>
        <v>28.915275000000001</v>
      </c>
      <c r="PW100" s="12">
        <v>574.45550000000003</v>
      </c>
      <c r="PX100" s="12">
        <f t="shared" si="853"/>
        <v>19.148516666666669</v>
      </c>
      <c r="PY100" s="54">
        <v>597.93200000000002</v>
      </c>
      <c r="PZ100" s="12">
        <f>PY100/8</f>
        <v>74.741500000000002</v>
      </c>
      <c r="QA100" s="55">
        <v>621.62900000000002</v>
      </c>
      <c r="QB100" s="12">
        <f>QA100/1.5</f>
        <v>414.41933333333333</v>
      </c>
      <c r="QC100" s="12">
        <v>610.50699999999995</v>
      </c>
      <c r="QD100" s="14">
        <f>QC100/17.5</f>
        <v>34.886114285714285</v>
      </c>
    </row>
    <row r="101" spans="15:447" x14ac:dyDescent="0.25">
      <c r="O101" s="11" t="s">
        <v>17</v>
      </c>
      <c r="P101" s="12">
        <f t="shared" si="635"/>
        <v>0</v>
      </c>
      <c r="Q101" s="12">
        <f>P101/4.5</f>
        <v>0</v>
      </c>
      <c r="R101" s="12">
        <f t="shared" si="636"/>
        <v>0</v>
      </c>
      <c r="S101" s="12">
        <f t="shared" si="767"/>
        <v>0</v>
      </c>
      <c r="T101" s="12">
        <f>T78+T49+T20</f>
        <v>0</v>
      </c>
      <c r="U101" s="12">
        <f t="shared" si="826"/>
        <v>0</v>
      </c>
      <c r="V101" s="12">
        <f t="shared" si="637"/>
        <v>0</v>
      </c>
      <c r="W101" s="12">
        <f>V101/7</f>
        <v>0</v>
      </c>
      <c r="X101" s="12">
        <f t="shared" si="638"/>
        <v>0</v>
      </c>
      <c r="Y101" s="12">
        <f>X101/1.5</f>
        <v>0</v>
      </c>
      <c r="Z101" s="12">
        <f t="shared" si="639"/>
        <v>0</v>
      </c>
      <c r="AA101" s="14">
        <f>Z101/17.5</f>
        <v>0</v>
      </c>
      <c r="AF101" s="11" t="s">
        <v>17</v>
      </c>
      <c r="AG101" s="12">
        <f t="shared" si="640"/>
        <v>7.5579999999999998</v>
      </c>
      <c r="AH101" s="12">
        <f>AG101/4.5</f>
        <v>1.6795555555555555</v>
      </c>
      <c r="AI101" s="12">
        <f t="shared" si="641"/>
        <v>7.5579999999999998</v>
      </c>
      <c r="AJ101" s="12">
        <f t="shared" si="768"/>
        <v>0.37790000000000001</v>
      </c>
      <c r="AK101" s="12">
        <f>AK78+AK49+AK20</f>
        <v>7.5579999999999998</v>
      </c>
      <c r="AL101" s="12">
        <f t="shared" si="827"/>
        <v>0.25193333333333334</v>
      </c>
      <c r="AM101" s="12">
        <f t="shared" si="642"/>
        <v>7.5579999999999998</v>
      </c>
      <c r="AN101" s="12">
        <f>AM101/7</f>
        <v>1.0797142857142856</v>
      </c>
      <c r="AO101" s="12">
        <f t="shared" si="643"/>
        <v>0</v>
      </c>
      <c r="AP101" s="12">
        <f>AO101/1.5</f>
        <v>0</v>
      </c>
      <c r="AQ101" s="12">
        <f t="shared" si="644"/>
        <v>0</v>
      </c>
      <c r="AR101" s="14">
        <f>AQ101/17.5</f>
        <v>0</v>
      </c>
      <c r="AV101" s="11" t="s">
        <v>17</v>
      </c>
      <c r="AW101" s="12">
        <f t="shared" si="645"/>
        <v>0</v>
      </c>
      <c r="AX101" s="12">
        <f>AW101/4.5</f>
        <v>0</v>
      </c>
      <c r="AY101" s="12">
        <f t="shared" si="646"/>
        <v>1.7450000000000001</v>
      </c>
      <c r="AZ101" s="12">
        <f t="shared" si="769"/>
        <v>8.7250000000000008E-2</v>
      </c>
      <c r="BA101" s="12">
        <f>BA78+BA49+BA20</f>
        <v>14.126999999999999</v>
      </c>
      <c r="BB101" s="12">
        <f t="shared" si="828"/>
        <v>0.47089999999999999</v>
      </c>
      <c r="BC101" s="12">
        <f t="shared" si="647"/>
        <v>0</v>
      </c>
      <c r="BD101" s="12">
        <f>BC101/7</f>
        <v>0</v>
      </c>
      <c r="BE101" s="12">
        <f t="shared" si="648"/>
        <v>9.3030000000000008</v>
      </c>
      <c r="BF101" s="12">
        <f>BE101/1.5</f>
        <v>6.2020000000000008</v>
      </c>
      <c r="BG101" s="12">
        <f t="shared" si="649"/>
        <v>0</v>
      </c>
      <c r="BH101" s="14">
        <f>BG101/17.5</f>
        <v>0</v>
      </c>
      <c r="BL101" s="11" t="s">
        <v>17</v>
      </c>
      <c r="BM101" s="12">
        <f t="shared" si="650"/>
        <v>0</v>
      </c>
      <c r="BN101" s="12">
        <f>BM101/4.5</f>
        <v>0</v>
      </c>
      <c r="BO101" s="12">
        <f t="shared" si="651"/>
        <v>42.378</v>
      </c>
      <c r="BP101" s="12">
        <f t="shared" si="770"/>
        <v>2.1189</v>
      </c>
      <c r="BQ101" s="12">
        <f>BQ78+BQ49+BQ20</f>
        <v>35.398000000000003</v>
      </c>
      <c r="BR101" s="12">
        <f t="shared" si="829"/>
        <v>1.1799333333333335</v>
      </c>
      <c r="BS101" s="12">
        <f t="shared" si="652"/>
        <v>45.728000000000002</v>
      </c>
      <c r="BT101" s="12">
        <f>BS101/7</f>
        <v>6.5325714285714289</v>
      </c>
      <c r="BU101" s="12">
        <f t="shared" si="653"/>
        <v>7.9850000000000003</v>
      </c>
      <c r="BV101" s="12">
        <f>BU101/1.5</f>
        <v>5.3233333333333333</v>
      </c>
      <c r="BW101" s="12">
        <f t="shared" si="654"/>
        <v>3.7789999999999999</v>
      </c>
      <c r="BX101" s="14">
        <f>BW101/17.5</f>
        <v>0.21594285714285713</v>
      </c>
      <c r="CB101" s="11" t="s">
        <v>17</v>
      </c>
      <c r="CC101" s="12">
        <f t="shared" si="655"/>
        <v>10.628</v>
      </c>
      <c r="CD101" s="12">
        <f>CC101/4.5</f>
        <v>2.3617777777777778</v>
      </c>
      <c r="CE101" s="12">
        <f t="shared" si="656"/>
        <v>0</v>
      </c>
      <c r="CF101" s="12">
        <f t="shared" si="771"/>
        <v>0</v>
      </c>
      <c r="CG101" s="12">
        <f>CG78+CG49+CG20</f>
        <v>0</v>
      </c>
      <c r="CH101" s="12">
        <f t="shared" si="830"/>
        <v>0</v>
      </c>
      <c r="CI101" s="12">
        <f t="shared" si="657"/>
        <v>6.98</v>
      </c>
      <c r="CJ101" s="12">
        <f>CI101/7</f>
        <v>0.99714285714285722</v>
      </c>
      <c r="CK101" s="12">
        <f t="shared" si="658"/>
        <v>0</v>
      </c>
      <c r="CL101" s="12">
        <f>CK101/1.5</f>
        <v>0</v>
      </c>
      <c r="CM101" s="12">
        <f t="shared" si="659"/>
        <v>25.362000000000002</v>
      </c>
      <c r="CN101" s="14">
        <f>CM101/17.5</f>
        <v>1.449257142857143</v>
      </c>
      <c r="CQ101" s="11" t="s">
        <v>17</v>
      </c>
      <c r="CR101" s="12">
        <f t="shared" si="660"/>
        <v>0</v>
      </c>
      <c r="CS101" s="12">
        <f>CR101/4.5</f>
        <v>0</v>
      </c>
      <c r="CT101" s="12">
        <f t="shared" si="661"/>
        <v>10.627000000000001</v>
      </c>
      <c r="CU101" s="12">
        <f t="shared" si="772"/>
        <v>0.53134999999999999</v>
      </c>
      <c r="CV101" s="12">
        <f>CV78+CV49+CV20</f>
        <v>10.627000000000001</v>
      </c>
      <c r="CW101" s="12">
        <f t="shared" si="831"/>
        <v>0.35423333333333334</v>
      </c>
      <c r="CX101" s="12">
        <f t="shared" si="662"/>
        <v>10.628</v>
      </c>
      <c r="CY101" s="12">
        <f>CX101/7</f>
        <v>1.5182857142857142</v>
      </c>
      <c r="CZ101" s="12">
        <f t="shared" si="663"/>
        <v>17.606999999999999</v>
      </c>
      <c r="DA101" s="12">
        <f>CZ101/1.5</f>
        <v>11.738</v>
      </c>
      <c r="DB101" s="12">
        <f t="shared" si="664"/>
        <v>12.593499999999999</v>
      </c>
      <c r="DC101" s="14">
        <f>DB101/17.5</f>
        <v>0.7196285714285714</v>
      </c>
      <c r="DF101" s="11" t="s">
        <v>17</v>
      </c>
      <c r="DG101" s="12">
        <f t="shared" si="740"/>
        <v>18.186</v>
      </c>
      <c r="DH101" s="12">
        <f>DG101/4.5</f>
        <v>4.0413333333333332</v>
      </c>
      <c r="DI101" s="12">
        <f t="shared" si="741"/>
        <v>62.308</v>
      </c>
      <c r="DJ101" s="12">
        <f t="shared" si="773"/>
        <v>3.1154000000000002</v>
      </c>
      <c r="DK101" s="12">
        <f>DK78+DK49+DK20</f>
        <v>67.710000000000008</v>
      </c>
      <c r="DL101" s="12">
        <f t="shared" si="832"/>
        <v>2.2570000000000001</v>
      </c>
      <c r="DM101" s="12">
        <f t="shared" si="665"/>
        <v>70.894000000000005</v>
      </c>
      <c r="DN101" s="12">
        <f>DM101/7</f>
        <v>10.127714285714287</v>
      </c>
      <c r="DO101" s="12">
        <f t="shared" si="742"/>
        <v>34.894999999999996</v>
      </c>
      <c r="DP101" s="12">
        <f>DO101/1.5</f>
        <v>23.263333333333332</v>
      </c>
      <c r="DQ101" s="12">
        <f t="shared" si="666"/>
        <v>41.734499999999997</v>
      </c>
      <c r="DR101" s="14">
        <f>DQ101/17.5</f>
        <v>2.3848285714285713</v>
      </c>
      <c r="DU101" s="11" t="s">
        <v>17</v>
      </c>
      <c r="DV101" s="12">
        <f t="shared" si="667"/>
        <v>23.867000000000001</v>
      </c>
      <c r="DW101" s="12">
        <f>DV101/4.5</f>
        <v>5.3037777777777784</v>
      </c>
      <c r="DX101" s="12">
        <f t="shared" si="668"/>
        <v>48.768999999999998</v>
      </c>
      <c r="DY101" s="12">
        <f t="shared" si="774"/>
        <v>2.43845</v>
      </c>
      <c r="DZ101" s="12">
        <f>DZ78+DZ49+DZ20</f>
        <v>42.766999999999996</v>
      </c>
      <c r="EA101" s="12">
        <f t="shared" si="833"/>
        <v>1.4255666666666664</v>
      </c>
      <c r="EB101" s="12">
        <f t="shared" si="669"/>
        <v>49.695999999999998</v>
      </c>
      <c r="EC101" s="12">
        <f>EB101/7</f>
        <v>7.0994285714285708</v>
      </c>
      <c r="ED101" s="12">
        <f t="shared" si="670"/>
        <v>13.896000000000001</v>
      </c>
      <c r="EE101" s="12">
        <f>ED101/1.5</f>
        <v>9.2640000000000011</v>
      </c>
      <c r="EF101" s="12">
        <f t="shared" si="671"/>
        <v>18.125</v>
      </c>
      <c r="EG101" s="14">
        <f>EF101/17.5</f>
        <v>1.0357142857142858</v>
      </c>
      <c r="EJ101" s="11" t="s">
        <v>17</v>
      </c>
      <c r="EK101" s="12">
        <f t="shared" si="672"/>
        <v>0</v>
      </c>
      <c r="EL101" s="12">
        <f>EK101/4.5</f>
        <v>0</v>
      </c>
      <c r="EM101" s="12">
        <f t="shared" si="673"/>
        <v>6.0019999999999998</v>
      </c>
      <c r="EN101" s="12">
        <f t="shared" si="775"/>
        <v>0.30009999999999998</v>
      </c>
      <c r="EO101" s="12">
        <f>EO78+EO49+EO20</f>
        <v>0</v>
      </c>
      <c r="EP101" s="12">
        <f t="shared" si="834"/>
        <v>0</v>
      </c>
      <c r="EQ101" s="12">
        <f t="shared" si="674"/>
        <v>6.0019999999999998</v>
      </c>
      <c r="ER101" s="12">
        <f>EQ101/7</f>
        <v>0.85742857142857143</v>
      </c>
      <c r="ES101" s="12">
        <f t="shared" si="675"/>
        <v>45.475999999999999</v>
      </c>
      <c r="ET101" s="12">
        <f>ES101/1.5</f>
        <v>30.317333333333334</v>
      </c>
      <c r="EU101" s="12">
        <f t="shared" si="676"/>
        <v>40.658999999999999</v>
      </c>
      <c r="EV101" s="14">
        <f>EU101/17.5</f>
        <v>2.3233714285714284</v>
      </c>
      <c r="EY101" s="11" t="s">
        <v>17</v>
      </c>
      <c r="EZ101" s="12">
        <f t="shared" si="677"/>
        <v>0</v>
      </c>
      <c r="FA101" s="12">
        <f>EZ101/4.5</f>
        <v>0</v>
      </c>
      <c r="FB101" s="12">
        <f t="shared" si="678"/>
        <v>0</v>
      </c>
      <c r="FC101" s="12">
        <f t="shared" si="776"/>
        <v>0</v>
      </c>
      <c r="FD101" s="12">
        <f>FD78+FD49+FD20</f>
        <v>0</v>
      </c>
      <c r="FE101" s="12">
        <f t="shared" si="835"/>
        <v>0</v>
      </c>
      <c r="FF101" s="12">
        <f t="shared" si="679"/>
        <v>0</v>
      </c>
      <c r="FG101" s="12">
        <f>FF101/7</f>
        <v>0</v>
      </c>
      <c r="FH101" s="12">
        <f t="shared" si="680"/>
        <v>8.6630000000000003</v>
      </c>
      <c r="FI101" s="12">
        <f>FH101/1.5</f>
        <v>5.7753333333333332</v>
      </c>
      <c r="FJ101" s="12">
        <f t="shared" si="681"/>
        <v>11.785</v>
      </c>
      <c r="FK101" s="14">
        <f>FJ101/17.5</f>
        <v>0.67342857142857149</v>
      </c>
      <c r="FN101" s="11" t="s">
        <v>17</v>
      </c>
      <c r="FO101" s="12">
        <f t="shared" si="682"/>
        <v>0</v>
      </c>
      <c r="FP101" s="12">
        <f>FO101/4.5</f>
        <v>0</v>
      </c>
      <c r="FQ101" s="12">
        <f t="shared" si="683"/>
        <v>0</v>
      </c>
      <c r="FR101" s="12">
        <f t="shared" si="777"/>
        <v>0</v>
      </c>
      <c r="FS101" s="12">
        <f>FS78+FS49+FS20</f>
        <v>0</v>
      </c>
      <c r="FT101" s="12">
        <f t="shared" si="836"/>
        <v>0</v>
      </c>
      <c r="FU101" s="12">
        <f t="shared" si="684"/>
        <v>0</v>
      </c>
      <c r="FV101" s="12">
        <f>FU101/7</f>
        <v>0</v>
      </c>
      <c r="FW101" s="12">
        <f t="shared" si="685"/>
        <v>0.873</v>
      </c>
      <c r="FX101" s="12">
        <f>FW101/1.5</f>
        <v>0.58199999999999996</v>
      </c>
      <c r="FY101" s="12">
        <f t="shared" si="686"/>
        <v>0</v>
      </c>
      <c r="FZ101" s="14">
        <f>FY101/17.5</f>
        <v>0</v>
      </c>
      <c r="GC101" s="11" t="s">
        <v>17</v>
      </c>
      <c r="GD101" s="12">
        <f t="shared" si="687"/>
        <v>25.96</v>
      </c>
      <c r="GE101" s="12">
        <f>GD101/4.5</f>
        <v>5.7688888888888892</v>
      </c>
      <c r="GF101" s="12">
        <f t="shared" si="688"/>
        <v>25.96</v>
      </c>
      <c r="GG101" s="12">
        <f t="shared" si="778"/>
        <v>1.298</v>
      </c>
      <c r="GH101" s="12">
        <f>GH78+GH49+GH20</f>
        <v>25.96</v>
      </c>
      <c r="GI101" s="12">
        <f t="shared" si="837"/>
        <v>0.8653333333333334</v>
      </c>
      <c r="GJ101" s="12">
        <f t="shared" si="689"/>
        <v>0</v>
      </c>
      <c r="GK101" s="12">
        <f>GJ101/7</f>
        <v>0</v>
      </c>
      <c r="GL101" s="12">
        <f t="shared" si="690"/>
        <v>0</v>
      </c>
      <c r="GM101" s="12">
        <f>GL101/1.5</f>
        <v>0</v>
      </c>
      <c r="GN101" s="12">
        <f t="shared" si="691"/>
        <v>0</v>
      </c>
      <c r="GO101" s="14">
        <f>GN101/17.5</f>
        <v>0</v>
      </c>
      <c r="GR101" s="11" t="s">
        <v>17</v>
      </c>
      <c r="GS101" s="12">
        <f t="shared" si="743"/>
        <v>49.826999999999998</v>
      </c>
      <c r="GT101" s="12">
        <f>GS101/4.5</f>
        <v>11.072666666666667</v>
      </c>
      <c r="GU101" s="12">
        <f t="shared" si="744"/>
        <v>80.730999999999995</v>
      </c>
      <c r="GV101" s="12">
        <f t="shared" si="779"/>
        <v>4.0365500000000001</v>
      </c>
      <c r="GW101" s="12">
        <f>GW78+GW49+GW20</f>
        <v>68.727000000000004</v>
      </c>
      <c r="GX101" s="12">
        <f t="shared" si="838"/>
        <v>2.2909000000000002</v>
      </c>
      <c r="GY101" s="12">
        <f t="shared" si="745"/>
        <v>55.698</v>
      </c>
      <c r="GZ101" s="12">
        <f>GY101/7</f>
        <v>7.9568571428571433</v>
      </c>
      <c r="HA101" s="12">
        <f t="shared" si="746"/>
        <v>68.908000000000001</v>
      </c>
      <c r="HB101" s="12">
        <f>HA101/1.5</f>
        <v>45.93866666666667</v>
      </c>
      <c r="HC101" s="12">
        <f t="shared" si="747"/>
        <v>58.350761904761896</v>
      </c>
      <c r="HD101" s="14">
        <f>HC101/17.5</f>
        <v>3.3343292517006797</v>
      </c>
      <c r="HH101" s="11" t="s">
        <v>17</v>
      </c>
      <c r="HI101" s="12">
        <f t="shared" si="748"/>
        <v>68.013000000000005</v>
      </c>
      <c r="HJ101" s="12">
        <f>HI101/4.5</f>
        <v>15.114000000000001</v>
      </c>
      <c r="HK101" s="12">
        <f t="shared" si="749"/>
        <v>143.03899999999999</v>
      </c>
      <c r="HL101" s="12">
        <f t="shared" si="780"/>
        <v>7.1519499999999994</v>
      </c>
      <c r="HM101" s="12">
        <f>HM78+HM49+HM20</f>
        <v>136.43700000000001</v>
      </c>
      <c r="HN101" s="12">
        <f t="shared" si="839"/>
        <v>4.5479000000000003</v>
      </c>
      <c r="HO101" s="12">
        <f t="shared" si="750"/>
        <v>126.592</v>
      </c>
      <c r="HP101" s="12">
        <f>HO101/7</f>
        <v>18.084571428571429</v>
      </c>
      <c r="HQ101" s="12">
        <f t="shared" si="751"/>
        <v>103.803</v>
      </c>
      <c r="HR101" s="12">
        <f>HQ101/1.5</f>
        <v>69.201999999999998</v>
      </c>
      <c r="HS101" s="12">
        <f t="shared" si="752"/>
        <v>100.08526190476189</v>
      </c>
      <c r="HT101" s="14">
        <f>HS101/17.5</f>
        <v>5.719157823129251</v>
      </c>
      <c r="HW101" s="11" t="s">
        <v>17</v>
      </c>
      <c r="HX101" s="12">
        <f t="shared" si="781"/>
        <v>0</v>
      </c>
      <c r="HY101" s="12">
        <f>HX101/4.5</f>
        <v>0</v>
      </c>
      <c r="HZ101" s="12">
        <f t="shared" si="692"/>
        <v>0.66600000000000004</v>
      </c>
      <c r="IA101" s="12">
        <f t="shared" si="782"/>
        <v>3.3300000000000003E-2</v>
      </c>
      <c r="IB101" s="12">
        <f>IB78+IB49+IB20</f>
        <v>0.66600000000000004</v>
      </c>
      <c r="IC101" s="12">
        <f t="shared" si="840"/>
        <v>2.2200000000000001E-2</v>
      </c>
      <c r="ID101" s="12">
        <f t="shared" si="693"/>
        <v>25.96</v>
      </c>
      <c r="IE101" s="12">
        <f>ID101/7</f>
        <v>3.7085714285714286</v>
      </c>
      <c r="IF101" s="12">
        <f t="shared" si="694"/>
        <v>25.96</v>
      </c>
      <c r="IG101" s="12">
        <f>IF101/1.5</f>
        <v>17.306666666666668</v>
      </c>
      <c r="IH101" s="12">
        <f t="shared" si="695"/>
        <v>25.96</v>
      </c>
      <c r="II101" s="14">
        <f>IH101/17.5</f>
        <v>1.4834285714285715</v>
      </c>
      <c r="IM101" s="11" t="s">
        <v>17</v>
      </c>
      <c r="IN101" s="12">
        <f t="shared" si="696"/>
        <v>0</v>
      </c>
      <c r="IO101" s="12">
        <f>IN101/4.5</f>
        <v>0</v>
      </c>
      <c r="IP101" s="12">
        <f t="shared" si="697"/>
        <v>20.574999999999999</v>
      </c>
      <c r="IQ101" s="12">
        <f t="shared" si="783"/>
        <v>1.0287500000000001</v>
      </c>
      <c r="IR101" s="12">
        <f>IR78+IR49+IR20</f>
        <v>20.574999999999999</v>
      </c>
      <c r="IS101" s="12">
        <f t="shared" si="841"/>
        <v>0.68583333333333329</v>
      </c>
      <c r="IT101" s="12">
        <f t="shared" si="698"/>
        <v>0</v>
      </c>
      <c r="IU101" s="12">
        <f>IT101/7</f>
        <v>0</v>
      </c>
      <c r="IV101" s="12">
        <f t="shared" si="699"/>
        <v>0.66600000000000004</v>
      </c>
      <c r="IW101" s="12">
        <f>IV101/1.5</f>
        <v>0.44400000000000001</v>
      </c>
      <c r="IX101" s="12">
        <f t="shared" si="700"/>
        <v>0.66600000000000004</v>
      </c>
      <c r="IY101" s="14">
        <f>IX101/17.5</f>
        <v>3.8057142857142859E-2</v>
      </c>
      <c r="JC101" s="11" t="s">
        <v>17</v>
      </c>
      <c r="JD101" s="12">
        <f t="shared" si="701"/>
        <v>0</v>
      </c>
      <c r="JE101" s="12">
        <f>JD101/4.5</f>
        <v>0</v>
      </c>
      <c r="JF101" s="12">
        <f t="shared" si="702"/>
        <v>0</v>
      </c>
      <c r="JG101" s="12">
        <f t="shared" si="784"/>
        <v>0</v>
      </c>
      <c r="JH101" s="12">
        <f>JH78+JH49+JH20</f>
        <v>0</v>
      </c>
      <c r="JI101" s="12">
        <f t="shared" si="842"/>
        <v>0</v>
      </c>
      <c r="JJ101" s="12">
        <f t="shared" si="703"/>
        <v>20.574000000000002</v>
      </c>
      <c r="JK101" s="12">
        <f>JJ101/7</f>
        <v>2.9391428571428575</v>
      </c>
      <c r="JL101" s="12">
        <f t="shared" si="704"/>
        <v>20.657999999999998</v>
      </c>
      <c r="JM101" s="12">
        <f>JL101/1.5</f>
        <v>13.771999999999998</v>
      </c>
      <c r="JN101" s="12">
        <f t="shared" si="705"/>
        <v>20.574999999999999</v>
      </c>
      <c r="JO101" s="14">
        <f>JN101/17.5</f>
        <v>1.1757142857142857</v>
      </c>
      <c r="JS101" s="11" t="s">
        <v>17</v>
      </c>
      <c r="JT101" s="12">
        <f t="shared" si="706"/>
        <v>0</v>
      </c>
      <c r="JU101" s="12">
        <f>JT101/4.5</f>
        <v>0</v>
      </c>
      <c r="JV101" s="12">
        <f t="shared" si="707"/>
        <v>0</v>
      </c>
      <c r="JW101" s="12">
        <f t="shared" si="785"/>
        <v>0</v>
      </c>
      <c r="JX101" s="12">
        <f>JX78+JX49+JX20</f>
        <v>0</v>
      </c>
      <c r="JY101" s="12">
        <f t="shared" si="843"/>
        <v>0</v>
      </c>
      <c r="JZ101" s="12">
        <f t="shared" si="708"/>
        <v>0</v>
      </c>
      <c r="KA101" s="12">
        <f>JZ101/7</f>
        <v>0</v>
      </c>
      <c r="KB101" s="12">
        <f t="shared" si="709"/>
        <v>0</v>
      </c>
      <c r="KC101" s="12">
        <f>KB101/1.5</f>
        <v>0</v>
      </c>
      <c r="KD101" s="12">
        <f t="shared" si="710"/>
        <v>0</v>
      </c>
      <c r="KE101" s="14">
        <f>KD101/17.5</f>
        <v>0</v>
      </c>
      <c r="KH101" s="11" t="s">
        <v>17</v>
      </c>
      <c r="KI101" s="12">
        <f t="shared" si="711"/>
        <v>59.954000000000001</v>
      </c>
      <c r="KJ101" s="12">
        <f>KI101/4.5</f>
        <v>13.32311111111111</v>
      </c>
      <c r="KK101" s="12">
        <f t="shared" si="712"/>
        <v>51.104999999999997</v>
      </c>
      <c r="KL101" s="12">
        <f t="shared" si="786"/>
        <v>2.55525</v>
      </c>
      <c r="KM101" s="12">
        <f>KM78+KM49+KM20</f>
        <v>36.793499999999995</v>
      </c>
      <c r="KN101" s="12">
        <f t="shared" si="844"/>
        <v>1.2264499999999998</v>
      </c>
      <c r="KO101" s="12">
        <f t="shared" si="713"/>
        <v>28.623000000000001</v>
      </c>
      <c r="KP101" s="12">
        <f>KO101/7</f>
        <v>4.0890000000000004</v>
      </c>
      <c r="KQ101" s="12">
        <f t="shared" si="714"/>
        <v>28.623000000000001</v>
      </c>
      <c r="KR101" s="12">
        <f>KQ101/1.5</f>
        <v>19.082000000000001</v>
      </c>
      <c r="KS101" s="12">
        <f t="shared" si="715"/>
        <v>21.068999999999999</v>
      </c>
      <c r="KT101" s="14">
        <f>KS101/17.5</f>
        <v>1.203942857142857</v>
      </c>
      <c r="KW101" s="11" t="s">
        <v>17</v>
      </c>
      <c r="KX101" s="12">
        <f t="shared" si="753"/>
        <v>59.954000000000001</v>
      </c>
      <c r="KY101" s="12">
        <f>KX101/4.5</f>
        <v>13.32311111111111</v>
      </c>
      <c r="KZ101" s="12">
        <f t="shared" si="754"/>
        <v>72.346000000000004</v>
      </c>
      <c r="LA101" s="12">
        <f t="shared" si="787"/>
        <v>3.6173000000000002</v>
      </c>
      <c r="LB101" s="12">
        <f>LB78+LB49+LB20</f>
        <v>58.034500000000001</v>
      </c>
      <c r="LC101" s="12">
        <f t="shared" si="845"/>
        <v>1.9344833333333333</v>
      </c>
      <c r="LD101" s="12">
        <f t="shared" si="755"/>
        <v>75.157000000000011</v>
      </c>
      <c r="LE101" s="12">
        <f>LD101/7</f>
        <v>10.736714285714287</v>
      </c>
      <c r="LF101" s="12">
        <f t="shared" si="756"/>
        <v>75.906999999999996</v>
      </c>
      <c r="LG101" s="12">
        <f>LF101/1.5</f>
        <v>50.604666666666667</v>
      </c>
      <c r="LH101" s="12">
        <f t="shared" si="757"/>
        <v>68.27</v>
      </c>
      <c r="LI101" s="14">
        <f>LH101/17.5</f>
        <v>3.9011428571428568</v>
      </c>
      <c r="LM101" s="11" t="s">
        <v>17</v>
      </c>
      <c r="LN101" s="12">
        <f t="shared" si="758"/>
        <v>127.96700000000001</v>
      </c>
      <c r="LO101" s="12">
        <f>LN101/4.5</f>
        <v>28.437111111111115</v>
      </c>
      <c r="LP101" s="12">
        <f t="shared" si="759"/>
        <v>215.38499999999999</v>
      </c>
      <c r="LQ101" s="12">
        <f t="shared" si="788"/>
        <v>10.76925</v>
      </c>
      <c r="LR101" s="12">
        <f>LR78+LR49+LR20</f>
        <v>196.90995000000001</v>
      </c>
      <c r="LS101" s="12">
        <f t="shared" si="846"/>
        <v>6.5636650000000003</v>
      </c>
      <c r="LT101" s="12">
        <f t="shared" si="789"/>
        <v>201.749</v>
      </c>
      <c r="LU101" s="12">
        <f>LT101/7</f>
        <v>28.821285714285715</v>
      </c>
      <c r="LV101" s="12">
        <f t="shared" si="760"/>
        <v>179.70999999999998</v>
      </c>
      <c r="LW101" s="12">
        <f>LV101/1.5</f>
        <v>119.80666666666666</v>
      </c>
      <c r="LX101" s="12">
        <f t="shared" si="761"/>
        <v>168.3552619047619</v>
      </c>
      <c r="LY101" s="14">
        <f>LX101/17.5</f>
        <v>9.6203006802721092</v>
      </c>
      <c r="MB101" s="11" t="s">
        <v>17</v>
      </c>
      <c r="MC101" s="12">
        <f t="shared" si="790"/>
        <v>0</v>
      </c>
      <c r="MD101" s="12">
        <f>MC101/4.5</f>
        <v>0</v>
      </c>
      <c r="ME101" s="12">
        <f t="shared" si="716"/>
        <v>0.94699999999999995</v>
      </c>
      <c r="MF101" s="12">
        <f t="shared" si="791"/>
        <v>4.7349999999999996E-2</v>
      </c>
      <c r="MG101" s="12">
        <f>MG78+MG49+MG20</f>
        <v>0.94699999999999995</v>
      </c>
      <c r="MH101" s="12">
        <f t="shared" si="847"/>
        <v>3.1566666666666666E-2</v>
      </c>
      <c r="MI101" s="12">
        <f t="shared" si="717"/>
        <v>53.938000000000002</v>
      </c>
      <c r="MJ101" s="12">
        <f>MI101/7</f>
        <v>7.7054285714285715</v>
      </c>
      <c r="MK101" s="12">
        <f t="shared" si="718"/>
        <v>31.338999999999999</v>
      </c>
      <c r="ML101" s="12">
        <f>MK101/1.5</f>
        <v>20.892666666666667</v>
      </c>
      <c r="MM101" s="12">
        <f t="shared" si="719"/>
        <v>47.75</v>
      </c>
      <c r="MN101" s="14">
        <f>MM101/17.5</f>
        <v>2.7285714285714286</v>
      </c>
      <c r="MR101" s="11" t="s">
        <v>17</v>
      </c>
      <c r="MS101" s="12">
        <f t="shared" si="720"/>
        <v>0</v>
      </c>
      <c r="MT101" s="12">
        <f>MS101/4.5</f>
        <v>0</v>
      </c>
      <c r="MU101" s="12">
        <f t="shared" si="721"/>
        <v>0</v>
      </c>
      <c r="MV101" s="12">
        <f t="shared" si="792"/>
        <v>0</v>
      </c>
      <c r="MW101" s="12">
        <f>MW78+MW49+MW20</f>
        <v>0</v>
      </c>
      <c r="MX101" s="12">
        <f t="shared" si="848"/>
        <v>0</v>
      </c>
      <c r="MY101" s="12">
        <f t="shared" si="722"/>
        <v>0</v>
      </c>
      <c r="MZ101" s="12">
        <f>MY101/7</f>
        <v>0</v>
      </c>
      <c r="NA101" s="12">
        <f t="shared" si="723"/>
        <v>0.94699999999999995</v>
      </c>
      <c r="NB101" s="12">
        <f>NA101/1.5</f>
        <v>0.6313333333333333</v>
      </c>
      <c r="NC101" s="12">
        <f t="shared" si="724"/>
        <v>0</v>
      </c>
      <c r="ND101" s="14">
        <f>NC101/17.5</f>
        <v>0</v>
      </c>
      <c r="NH101" s="11" t="s">
        <v>17</v>
      </c>
      <c r="NI101" s="12">
        <f t="shared" si="725"/>
        <v>0</v>
      </c>
      <c r="NJ101" s="12">
        <f>NI101/4.5</f>
        <v>0</v>
      </c>
      <c r="NK101" s="12">
        <f t="shared" si="726"/>
        <v>0</v>
      </c>
      <c r="NL101" s="12">
        <f t="shared" si="793"/>
        <v>0</v>
      </c>
      <c r="NM101" s="12">
        <f>NM78+NM49+NM20</f>
        <v>0</v>
      </c>
      <c r="NN101" s="12">
        <f t="shared" si="849"/>
        <v>0</v>
      </c>
      <c r="NO101" s="12">
        <f t="shared" si="727"/>
        <v>0</v>
      </c>
      <c r="NP101" s="12">
        <f>NO101/7</f>
        <v>0</v>
      </c>
      <c r="NQ101" s="12">
        <f t="shared" si="728"/>
        <v>0</v>
      </c>
      <c r="NR101" s="12">
        <f>NQ101/1.5</f>
        <v>0</v>
      </c>
      <c r="NS101" s="12">
        <f t="shared" si="729"/>
        <v>0</v>
      </c>
      <c r="NT101" s="14">
        <f>NS101/17.5</f>
        <v>0</v>
      </c>
      <c r="NX101" s="11" t="s">
        <v>17</v>
      </c>
      <c r="NY101" s="12">
        <f t="shared" si="730"/>
        <v>0</v>
      </c>
      <c r="NZ101" s="12">
        <f>NY101/4.5</f>
        <v>0</v>
      </c>
      <c r="OA101" s="12">
        <f t="shared" si="731"/>
        <v>29.475999999999999</v>
      </c>
      <c r="OB101" s="12">
        <f t="shared" si="794"/>
        <v>1.4738</v>
      </c>
      <c r="OC101" s="12">
        <f>OC78+OC49+OC20</f>
        <v>29.475999999999999</v>
      </c>
      <c r="OD101" s="12">
        <f t="shared" si="850"/>
        <v>0.98253333333333326</v>
      </c>
      <c r="OE101" s="12">
        <f t="shared" si="732"/>
        <v>29.475999999999999</v>
      </c>
      <c r="OF101" s="12">
        <f>OE101/7</f>
        <v>4.2108571428571429</v>
      </c>
      <c r="OG101" s="12">
        <f t="shared" si="733"/>
        <v>6.1173999999999999</v>
      </c>
      <c r="OH101" s="12">
        <f>OG101/1.5</f>
        <v>4.0782666666666669</v>
      </c>
      <c r="OI101" s="12">
        <f t="shared" si="734"/>
        <v>6.1139999999999999</v>
      </c>
      <c r="OJ101" s="14">
        <f>OI101/17.5</f>
        <v>0.34937142857142856</v>
      </c>
      <c r="OM101" s="11" t="s">
        <v>17</v>
      </c>
      <c r="ON101" s="12">
        <f t="shared" si="735"/>
        <v>0</v>
      </c>
      <c r="OO101" s="12">
        <f>ON101/4.5</f>
        <v>0</v>
      </c>
      <c r="OP101" s="12">
        <f t="shared" si="736"/>
        <v>0</v>
      </c>
      <c r="OQ101" s="12">
        <f t="shared" si="795"/>
        <v>0</v>
      </c>
      <c r="OR101" s="12">
        <f>OR78+OR49+OR20</f>
        <v>0</v>
      </c>
      <c r="OS101" s="12">
        <f t="shared" si="851"/>
        <v>0</v>
      </c>
      <c r="OT101" s="12">
        <f t="shared" si="737"/>
        <v>0</v>
      </c>
      <c r="OU101" s="12">
        <f>OT101/7</f>
        <v>0</v>
      </c>
      <c r="OV101" s="12">
        <f t="shared" si="738"/>
        <v>23.361999999999998</v>
      </c>
      <c r="OW101" s="12">
        <f>OV101/1.5</f>
        <v>15.574666666666666</v>
      </c>
      <c r="OX101" s="12">
        <f t="shared" si="739"/>
        <v>23.361999999999998</v>
      </c>
      <c r="OY101" s="14">
        <f>OX101/17.5</f>
        <v>1.3349714285714285</v>
      </c>
      <c r="PB101" s="11" t="s">
        <v>17</v>
      </c>
      <c r="PC101" s="12">
        <f t="shared" si="762"/>
        <v>0</v>
      </c>
      <c r="PD101" s="12">
        <f>PC101/4.5</f>
        <v>0</v>
      </c>
      <c r="PE101" s="12">
        <f t="shared" si="763"/>
        <v>30.422999999999998</v>
      </c>
      <c r="PF101" s="12">
        <f t="shared" si="796"/>
        <v>1.52115</v>
      </c>
      <c r="PG101" s="12">
        <f>PG78+PG49+PG20</f>
        <v>30.422999999999998</v>
      </c>
      <c r="PH101" s="12">
        <f t="shared" si="852"/>
        <v>1.0141</v>
      </c>
      <c r="PI101" s="12">
        <f t="shared" si="764"/>
        <v>83.414000000000001</v>
      </c>
      <c r="PJ101" s="12">
        <f>PI101/7</f>
        <v>11.916285714285715</v>
      </c>
      <c r="PK101" s="12">
        <f t="shared" si="765"/>
        <v>61.7654</v>
      </c>
      <c r="PL101" s="12">
        <f>PK101/1.5</f>
        <v>41.176933333333331</v>
      </c>
      <c r="PM101" s="12">
        <f t="shared" si="766"/>
        <v>77.225999999999999</v>
      </c>
      <c r="PN101" s="14">
        <f>PM101/17.5</f>
        <v>4.4129142857142858</v>
      </c>
      <c r="PR101" s="11" t="s">
        <v>17</v>
      </c>
      <c r="PS101" s="12">
        <v>127.967</v>
      </c>
      <c r="PT101" s="12">
        <f>PS101/4.5</f>
        <v>28.437111111111111</v>
      </c>
      <c r="PU101" s="12">
        <v>250.136</v>
      </c>
      <c r="PV101" s="12">
        <f t="shared" si="797"/>
        <v>12.5068</v>
      </c>
      <c r="PW101" s="12">
        <v>228.84450000000001</v>
      </c>
      <c r="PX101" s="12">
        <f t="shared" si="853"/>
        <v>7.6281500000000007</v>
      </c>
      <c r="PY101" s="54">
        <v>285.16300000000001</v>
      </c>
      <c r="PZ101" s="12">
        <f>PY101/7</f>
        <v>40.737571428571428</v>
      </c>
      <c r="QA101" s="12">
        <v>250.934</v>
      </c>
      <c r="QB101" s="12">
        <f>QA101/1.5</f>
        <v>167.28933333333333</v>
      </c>
      <c r="QC101" s="12">
        <v>278.18549999999999</v>
      </c>
      <c r="QD101" s="14">
        <f>QC101/17.5</f>
        <v>15.896314285714285</v>
      </c>
    </row>
    <row r="102" spans="15:447" x14ac:dyDescent="0.25">
      <c r="O102" s="15" t="s">
        <v>18</v>
      </c>
      <c r="P102" s="12">
        <f t="shared" si="635"/>
        <v>11.725</v>
      </c>
      <c r="Q102" s="12">
        <f t="shared" ref="Q102:Q105" si="854">P102/2.6</f>
        <v>4.5096153846153841</v>
      </c>
      <c r="R102" s="12"/>
      <c r="S102" s="12"/>
      <c r="T102" s="12"/>
      <c r="U102" s="12"/>
      <c r="V102" s="12"/>
      <c r="W102" s="12"/>
      <c r="X102" s="12"/>
      <c r="Y102" s="12"/>
      <c r="Z102" s="12"/>
      <c r="AA102" s="14"/>
      <c r="AF102" s="15" t="s">
        <v>18</v>
      </c>
      <c r="AG102" s="12">
        <f t="shared" si="640"/>
        <v>32.783000000000001</v>
      </c>
      <c r="AH102" s="12">
        <f t="shared" ref="AH102:AH105" si="855">AG102/2.6</f>
        <v>12.608846153846153</v>
      </c>
      <c r="AI102" s="12"/>
      <c r="AJ102" s="12"/>
      <c r="AK102" s="12"/>
      <c r="AL102" s="12"/>
      <c r="AM102" s="12"/>
      <c r="AN102" s="12"/>
      <c r="AO102" s="12"/>
      <c r="AP102" s="12"/>
      <c r="AQ102" s="12"/>
      <c r="AR102" s="14"/>
      <c r="AV102" s="15" t="s">
        <v>18</v>
      </c>
      <c r="AW102" s="12">
        <f t="shared" si="645"/>
        <v>0</v>
      </c>
      <c r="AX102" s="12">
        <f t="shared" ref="AX102:AX105" si="856">AW102/2.6</f>
        <v>0</v>
      </c>
      <c r="AY102" s="12"/>
      <c r="AZ102" s="12"/>
      <c r="BA102" s="12"/>
      <c r="BB102" s="12"/>
      <c r="BC102" s="12"/>
      <c r="BD102" s="12"/>
      <c r="BE102" s="12"/>
      <c r="BF102" s="12"/>
      <c r="BG102" s="12"/>
      <c r="BH102" s="14"/>
      <c r="BL102" s="15" t="s">
        <v>18</v>
      </c>
      <c r="BM102" s="12">
        <f t="shared" si="650"/>
        <v>0</v>
      </c>
      <c r="BN102" s="12">
        <f t="shared" ref="BN102:BN105" si="857">BM102/2.6</f>
        <v>0</v>
      </c>
      <c r="BO102" s="12"/>
      <c r="BP102" s="12"/>
      <c r="BQ102" s="12"/>
      <c r="BR102" s="12"/>
      <c r="BS102" s="12"/>
      <c r="BT102" s="12"/>
      <c r="BU102" s="12"/>
      <c r="BV102" s="12"/>
      <c r="BW102" s="12"/>
      <c r="BX102" s="14"/>
      <c r="CB102" s="15" t="s">
        <v>18</v>
      </c>
      <c r="CC102" s="12">
        <f t="shared" si="655"/>
        <v>67.671999999999997</v>
      </c>
      <c r="CD102" s="12">
        <f t="shared" ref="CD102:CD105" si="858">CC102/2.6</f>
        <v>26.027692307692305</v>
      </c>
      <c r="CE102" s="12"/>
      <c r="CF102" s="12"/>
      <c r="CG102" s="12"/>
      <c r="CH102" s="12"/>
      <c r="CI102" s="12"/>
      <c r="CJ102" s="12"/>
      <c r="CK102" s="12"/>
      <c r="CL102" s="12"/>
      <c r="CM102" s="12"/>
      <c r="CN102" s="14"/>
      <c r="CQ102" s="15" t="s">
        <v>18</v>
      </c>
      <c r="CR102" s="12">
        <f t="shared" si="660"/>
        <v>71.19</v>
      </c>
      <c r="CS102" s="12">
        <f t="shared" ref="CS102:CS105" si="859">CR102/2.6</f>
        <v>27.380769230769229</v>
      </c>
      <c r="CT102" s="12"/>
      <c r="CU102" s="12"/>
      <c r="CV102" s="12"/>
      <c r="CW102" s="12"/>
      <c r="CX102" s="12"/>
      <c r="CY102" s="12"/>
      <c r="CZ102" s="12"/>
      <c r="DA102" s="12"/>
      <c r="DB102" s="12"/>
      <c r="DC102" s="14"/>
      <c r="DF102" s="15" t="s">
        <v>18</v>
      </c>
      <c r="DG102" s="12">
        <f t="shared" si="740"/>
        <v>171.64500000000001</v>
      </c>
      <c r="DH102" s="12">
        <f t="shared" ref="DH102:DH105" si="860">DG102/2.6</f>
        <v>66.017307692307696</v>
      </c>
      <c r="DI102" s="12"/>
      <c r="DJ102" s="12"/>
      <c r="DK102" s="12"/>
      <c r="DL102" s="12"/>
      <c r="DM102" s="12"/>
      <c r="DN102" s="12"/>
      <c r="DO102" s="12"/>
      <c r="DP102" s="12"/>
      <c r="DQ102" s="12"/>
      <c r="DR102" s="14"/>
      <c r="DU102" s="15" t="s">
        <v>18</v>
      </c>
      <c r="DV102" s="12">
        <f t="shared" si="667"/>
        <v>13.119</v>
      </c>
      <c r="DW102" s="12">
        <f t="shared" ref="DW102:DW105" si="861">DV102/2.6</f>
        <v>5.0457692307692303</v>
      </c>
      <c r="DX102" s="12"/>
      <c r="DY102" s="12"/>
      <c r="DZ102" s="12"/>
      <c r="EA102" s="12"/>
      <c r="EB102" s="12"/>
      <c r="EC102" s="12"/>
      <c r="ED102" s="12"/>
      <c r="EE102" s="12"/>
      <c r="EF102" s="12"/>
      <c r="EG102" s="14"/>
      <c r="EJ102" s="15" t="s">
        <v>18</v>
      </c>
      <c r="EK102" s="12">
        <f t="shared" si="672"/>
        <v>27.676000000000002</v>
      </c>
      <c r="EL102" s="12">
        <f t="shared" ref="EL102:EL105" si="862">EK102/2.6</f>
        <v>10.644615384615385</v>
      </c>
      <c r="EM102" s="12"/>
      <c r="EN102" s="12"/>
      <c r="EO102" s="12"/>
      <c r="EP102" s="12"/>
      <c r="EQ102" s="12"/>
      <c r="ER102" s="12"/>
      <c r="ES102" s="12"/>
      <c r="ET102" s="12"/>
      <c r="EU102" s="12"/>
      <c r="EV102" s="14"/>
      <c r="EY102" s="15" t="s">
        <v>18</v>
      </c>
      <c r="EZ102" s="12">
        <f t="shared" si="677"/>
        <v>0</v>
      </c>
      <c r="FA102" s="12">
        <f t="shared" ref="FA102:FA105" si="863">EZ102/2.6</f>
        <v>0</v>
      </c>
      <c r="FB102" s="12"/>
      <c r="FC102" s="12"/>
      <c r="FD102" s="12"/>
      <c r="FE102" s="12"/>
      <c r="FF102" s="12"/>
      <c r="FG102" s="12"/>
      <c r="FH102" s="12"/>
      <c r="FI102" s="12"/>
      <c r="FJ102" s="12"/>
      <c r="FK102" s="14"/>
      <c r="FN102" s="15" t="s">
        <v>18</v>
      </c>
      <c r="FO102" s="12">
        <f t="shared" si="682"/>
        <v>0</v>
      </c>
      <c r="FP102" s="12">
        <f t="shared" ref="FP102:FP105" si="864">FO102/2.6</f>
        <v>0</v>
      </c>
      <c r="FQ102" s="12"/>
      <c r="FR102" s="12"/>
      <c r="FS102" s="12"/>
      <c r="FT102" s="12"/>
      <c r="FU102" s="12"/>
      <c r="FV102" s="12"/>
      <c r="FW102" s="12"/>
      <c r="FX102" s="12"/>
      <c r="FY102" s="12"/>
      <c r="FZ102" s="14"/>
      <c r="GC102" s="15" t="s">
        <v>18</v>
      </c>
      <c r="GD102" s="12">
        <f t="shared" si="687"/>
        <v>0</v>
      </c>
      <c r="GE102" s="12">
        <f t="shared" ref="GE102:GE105" si="865">GD102/2.6</f>
        <v>0</v>
      </c>
      <c r="GF102" s="12"/>
      <c r="GG102" s="12"/>
      <c r="GH102" s="12"/>
      <c r="GI102" s="12"/>
      <c r="GJ102" s="12"/>
      <c r="GK102" s="12"/>
      <c r="GL102" s="12"/>
      <c r="GM102" s="12"/>
      <c r="GN102" s="12"/>
      <c r="GO102" s="14"/>
      <c r="GR102" s="15" t="s">
        <v>18</v>
      </c>
      <c r="GS102" s="12">
        <f t="shared" si="743"/>
        <v>40.795000000000002</v>
      </c>
      <c r="GT102" s="12">
        <f t="shared" ref="GT102:GT105" si="866">GS102/2.6</f>
        <v>15.690384615384616</v>
      </c>
      <c r="GU102" s="12"/>
      <c r="GV102" s="12"/>
      <c r="GW102" s="12"/>
      <c r="GX102" s="12"/>
      <c r="GY102" s="12"/>
      <c r="GZ102" s="12"/>
      <c r="HA102" s="12"/>
      <c r="HB102" s="12"/>
      <c r="HC102" s="12"/>
      <c r="HD102" s="14"/>
      <c r="HH102" s="15" t="s">
        <v>18</v>
      </c>
      <c r="HI102" s="12">
        <f t="shared" si="748"/>
        <v>224.16500000000002</v>
      </c>
      <c r="HJ102" s="12">
        <f t="shared" ref="HJ102:HJ105" si="867">HI102/2.6</f>
        <v>86.217307692307699</v>
      </c>
      <c r="HK102" s="12"/>
      <c r="HL102" s="12"/>
      <c r="HM102" s="12"/>
      <c r="HN102" s="12"/>
      <c r="HO102" s="12"/>
      <c r="HP102" s="12"/>
      <c r="HQ102" s="12"/>
      <c r="HR102" s="12"/>
      <c r="HS102" s="12"/>
      <c r="HT102" s="14"/>
      <c r="HW102" s="15" t="s">
        <v>18</v>
      </c>
      <c r="HX102" s="12">
        <f t="shared" si="781"/>
        <v>0</v>
      </c>
      <c r="HY102" s="12">
        <f t="shared" ref="HY102:HY105" si="868">HX102/2.6</f>
        <v>0</v>
      </c>
      <c r="HZ102" s="12"/>
      <c r="IA102" s="12"/>
      <c r="IB102" s="12"/>
      <c r="IC102" s="12"/>
      <c r="ID102" s="12"/>
      <c r="IE102" s="12"/>
      <c r="IF102" s="12"/>
      <c r="IG102" s="12"/>
      <c r="IH102" s="12"/>
      <c r="II102" s="14"/>
      <c r="IM102" s="15" t="s">
        <v>18</v>
      </c>
      <c r="IN102" s="12">
        <f t="shared" si="696"/>
        <v>0</v>
      </c>
      <c r="IO102" s="12">
        <f t="shared" ref="IO102:IO105" si="869">IN102/2.6</f>
        <v>0</v>
      </c>
      <c r="IP102" s="12"/>
      <c r="IQ102" s="12"/>
      <c r="IR102" s="12"/>
      <c r="IS102" s="12"/>
      <c r="IT102" s="12"/>
      <c r="IU102" s="12"/>
      <c r="IV102" s="12"/>
      <c r="IW102" s="12"/>
      <c r="IX102" s="12"/>
      <c r="IY102" s="14"/>
      <c r="JC102" s="15" t="s">
        <v>18</v>
      </c>
      <c r="JD102" s="12">
        <f t="shared" si="701"/>
        <v>37.064999999999998</v>
      </c>
      <c r="JE102" s="12">
        <f t="shared" ref="JE102:JE105" si="870">JD102/2.6</f>
        <v>14.255769230769229</v>
      </c>
      <c r="JF102" s="12"/>
      <c r="JG102" s="12"/>
      <c r="JH102" s="12"/>
      <c r="JI102" s="12"/>
      <c r="JJ102" s="12"/>
      <c r="JK102" s="12"/>
      <c r="JL102" s="12"/>
      <c r="JM102" s="12"/>
      <c r="JN102" s="12"/>
      <c r="JO102" s="14"/>
      <c r="JS102" s="15" t="s">
        <v>18</v>
      </c>
      <c r="JT102" s="12">
        <f t="shared" si="706"/>
        <v>13.43</v>
      </c>
      <c r="JU102" s="12">
        <f t="shared" ref="JU102:JU105" si="871">JT102/2.6</f>
        <v>5.1653846153846148</v>
      </c>
      <c r="JV102" s="12"/>
      <c r="JW102" s="12"/>
      <c r="JX102" s="12"/>
      <c r="JY102" s="12"/>
      <c r="JZ102" s="12"/>
      <c r="KA102" s="12"/>
      <c r="KB102" s="12"/>
      <c r="KC102" s="12"/>
      <c r="KD102" s="12"/>
      <c r="KE102" s="14"/>
      <c r="KH102" s="15" t="s">
        <v>18</v>
      </c>
      <c r="KI102" s="12">
        <f t="shared" si="711"/>
        <v>0</v>
      </c>
      <c r="KJ102" s="12">
        <f t="shared" ref="KJ102:KJ105" si="872">KI102/2.6</f>
        <v>0</v>
      </c>
      <c r="KK102" s="12"/>
      <c r="KL102" s="12"/>
      <c r="KM102" s="12"/>
      <c r="KN102" s="12"/>
      <c r="KO102" s="12"/>
      <c r="KP102" s="12"/>
      <c r="KQ102" s="12"/>
      <c r="KR102" s="12"/>
      <c r="KS102" s="12"/>
      <c r="KT102" s="14"/>
      <c r="KW102" s="15" t="s">
        <v>18</v>
      </c>
      <c r="KX102" s="12">
        <f t="shared" si="753"/>
        <v>50.494999999999997</v>
      </c>
      <c r="KY102" s="12">
        <f t="shared" ref="KY102:KY105" si="873">KX102/2.6</f>
        <v>19.421153846153846</v>
      </c>
      <c r="KZ102" s="12"/>
      <c r="LA102" s="12"/>
      <c r="LB102" s="12"/>
      <c r="LC102" s="12"/>
      <c r="LD102" s="12"/>
      <c r="LE102" s="12"/>
      <c r="LF102" s="12"/>
      <c r="LG102" s="12"/>
      <c r="LH102" s="12"/>
      <c r="LI102" s="14"/>
      <c r="LM102" s="15" t="s">
        <v>18</v>
      </c>
      <c r="LN102" s="12">
        <f t="shared" si="758"/>
        <v>274.66000000000003</v>
      </c>
      <c r="LO102" s="12">
        <f t="shared" ref="LO102:LO105" si="874">LN102/2.6</f>
        <v>105.63846153846154</v>
      </c>
      <c r="LP102" s="12"/>
      <c r="LQ102" s="12"/>
      <c r="LR102" s="12"/>
      <c r="LS102" s="12"/>
      <c r="LT102" s="12"/>
      <c r="LU102" s="12"/>
      <c r="LV102" s="12"/>
      <c r="LW102" s="12"/>
      <c r="LX102" s="12"/>
      <c r="LY102" s="14"/>
      <c r="MB102" s="15" t="s">
        <v>18</v>
      </c>
      <c r="MC102" s="12">
        <f t="shared" si="790"/>
        <v>0</v>
      </c>
      <c r="MD102" s="12">
        <f t="shared" ref="MD102:MD105" si="875">MC102/2.6</f>
        <v>0</v>
      </c>
      <c r="ME102" s="12"/>
      <c r="MF102" s="12"/>
      <c r="MG102" s="12"/>
      <c r="MH102" s="12"/>
      <c r="MI102" s="12"/>
      <c r="MJ102" s="12"/>
      <c r="MK102" s="12"/>
      <c r="ML102" s="12"/>
      <c r="MM102" s="12"/>
      <c r="MN102" s="14"/>
      <c r="MR102" s="15" t="s">
        <v>18</v>
      </c>
      <c r="MS102" s="12">
        <f t="shared" si="720"/>
        <v>0</v>
      </c>
      <c r="MT102" s="12">
        <f t="shared" ref="MT102:MT105" si="876">MS102/2.6</f>
        <v>0</v>
      </c>
      <c r="MU102" s="12"/>
      <c r="MV102" s="12"/>
      <c r="MW102" s="12"/>
      <c r="MX102" s="12"/>
      <c r="MY102" s="12"/>
      <c r="MZ102" s="12"/>
      <c r="NA102" s="12"/>
      <c r="NB102" s="12"/>
      <c r="NC102" s="12"/>
      <c r="ND102" s="14"/>
      <c r="NH102" s="15" t="s">
        <v>18</v>
      </c>
      <c r="NI102" s="12">
        <f t="shared" si="725"/>
        <v>6.2140000000000004</v>
      </c>
      <c r="NJ102" s="12">
        <f t="shared" ref="NJ102:NJ105" si="877">NI102/2.6</f>
        <v>2.39</v>
      </c>
      <c r="NK102" s="12"/>
      <c r="NL102" s="12"/>
      <c r="NM102" s="12"/>
      <c r="NN102" s="12"/>
      <c r="NO102" s="12"/>
      <c r="NP102" s="12"/>
      <c r="NQ102" s="12"/>
      <c r="NR102" s="12"/>
      <c r="NS102" s="12"/>
      <c r="NT102" s="14"/>
      <c r="NX102" s="15" t="s">
        <v>18</v>
      </c>
      <c r="NY102" s="12">
        <f t="shared" si="730"/>
        <v>0</v>
      </c>
      <c r="NZ102" s="12">
        <f t="shared" ref="NZ102:NZ105" si="878">NY102/2.6</f>
        <v>0</v>
      </c>
      <c r="OA102" s="12"/>
      <c r="OB102" s="12"/>
      <c r="OC102" s="12"/>
      <c r="OD102" s="12"/>
      <c r="OE102" s="12"/>
      <c r="OF102" s="12"/>
      <c r="OG102" s="12"/>
      <c r="OH102" s="12"/>
      <c r="OI102" s="12"/>
      <c r="OJ102" s="14"/>
      <c r="OM102" s="15" t="s">
        <v>18</v>
      </c>
      <c r="ON102" s="12">
        <f t="shared" si="735"/>
        <v>0</v>
      </c>
      <c r="OO102" s="12">
        <f t="shared" ref="OO102:OO105" si="879">ON102/2.6</f>
        <v>0</v>
      </c>
      <c r="OP102" s="12"/>
      <c r="OQ102" s="12"/>
      <c r="OR102" s="12"/>
      <c r="OS102" s="12"/>
      <c r="OT102" s="12"/>
      <c r="OU102" s="12"/>
      <c r="OV102" s="12"/>
      <c r="OW102" s="12"/>
      <c r="OX102" s="12"/>
      <c r="OY102" s="14"/>
      <c r="PB102" s="15" t="s">
        <v>18</v>
      </c>
      <c r="PC102" s="12">
        <f t="shared" si="762"/>
        <v>6.2140000000000004</v>
      </c>
      <c r="PD102" s="12">
        <f t="shared" ref="PD102:PD105" si="880">PC102/2.6</f>
        <v>2.39</v>
      </c>
      <c r="PE102" s="12"/>
      <c r="PF102" s="12"/>
      <c r="PG102" s="12"/>
      <c r="PH102" s="12"/>
      <c r="PI102" s="12"/>
      <c r="PJ102" s="12"/>
      <c r="PK102" s="12"/>
      <c r="PL102" s="12"/>
      <c r="PM102" s="12"/>
      <c r="PN102" s="14"/>
      <c r="PR102" s="15" t="s">
        <v>18</v>
      </c>
      <c r="PS102" s="12">
        <v>315.392</v>
      </c>
      <c r="PT102" s="12">
        <f t="shared" ref="PT102:PT105" si="881">PS102/2.6</f>
        <v>121.30461538461537</v>
      </c>
      <c r="PU102" s="12"/>
      <c r="PV102" s="12"/>
      <c r="PW102" s="12"/>
      <c r="PX102" s="12"/>
      <c r="PY102" s="12"/>
      <c r="PZ102" s="12"/>
      <c r="QA102" s="12"/>
      <c r="QB102" s="12"/>
      <c r="QC102" s="12"/>
      <c r="QD102" s="14"/>
    </row>
    <row r="103" spans="15:447" x14ac:dyDescent="0.25">
      <c r="O103" s="15" t="s">
        <v>19</v>
      </c>
      <c r="P103" s="12">
        <f t="shared" si="635"/>
        <v>0</v>
      </c>
      <c r="Q103" s="12">
        <f t="shared" si="854"/>
        <v>0</v>
      </c>
      <c r="R103" s="12"/>
      <c r="S103" s="12"/>
      <c r="T103" s="12"/>
      <c r="U103" s="12"/>
      <c r="V103" s="12"/>
      <c r="W103" s="12"/>
      <c r="X103" s="12"/>
      <c r="Y103" s="12"/>
      <c r="Z103" s="12"/>
      <c r="AA103" s="14"/>
      <c r="AF103" s="15" t="s">
        <v>19</v>
      </c>
      <c r="AG103" s="12">
        <f t="shared" si="640"/>
        <v>0</v>
      </c>
      <c r="AH103" s="12">
        <f t="shared" si="855"/>
        <v>0</v>
      </c>
      <c r="AI103" s="12"/>
      <c r="AJ103" s="12"/>
      <c r="AK103" s="12"/>
      <c r="AL103" s="12"/>
      <c r="AM103" s="12"/>
      <c r="AN103" s="12"/>
      <c r="AO103" s="12"/>
      <c r="AP103" s="12"/>
      <c r="AQ103" s="12"/>
      <c r="AR103" s="14"/>
      <c r="AV103" s="15" t="s">
        <v>19</v>
      </c>
      <c r="AW103" s="12">
        <f t="shared" si="645"/>
        <v>0</v>
      </c>
      <c r="AX103" s="12">
        <f t="shared" si="856"/>
        <v>0</v>
      </c>
      <c r="AY103" s="12"/>
      <c r="AZ103" s="12"/>
      <c r="BA103" s="12"/>
      <c r="BB103" s="12"/>
      <c r="BC103" s="12"/>
      <c r="BD103" s="12"/>
      <c r="BE103" s="12"/>
      <c r="BF103" s="12"/>
      <c r="BG103" s="12"/>
      <c r="BH103" s="14"/>
      <c r="BL103" s="15" t="s">
        <v>19</v>
      </c>
      <c r="BM103" s="12">
        <f t="shared" si="650"/>
        <v>0</v>
      </c>
      <c r="BN103" s="12">
        <f t="shared" si="857"/>
        <v>0</v>
      </c>
      <c r="BO103" s="12"/>
      <c r="BP103" s="12"/>
      <c r="BQ103" s="12"/>
      <c r="BR103" s="12"/>
      <c r="BS103" s="12"/>
      <c r="BT103" s="12"/>
      <c r="BU103" s="12"/>
      <c r="BV103" s="12"/>
      <c r="BW103" s="12"/>
      <c r="BX103" s="14"/>
      <c r="CB103" s="15" t="s">
        <v>19</v>
      </c>
      <c r="CC103" s="12">
        <f t="shared" si="655"/>
        <v>0</v>
      </c>
      <c r="CD103" s="12">
        <f t="shared" si="858"/>
        <v>0</v>
      </c>
      <c r="CE103" s="12"/>
      <c r="CF103" s="12"/>
      <c r="CG103" s="12"/>
      <c r="CH103" s="12"/>
      <c r="CI103" s="12"/>
      <c r="CJ103" s="12"/>
      <c r="CK103" s="12"/>
      <c r="CL103" s="12"/>
      <c r="CM103" s="12"/>
      <c r="CN103" s="14"/>
      <c r="CQ103" s="15" t="s">
        <v>19</v>
      </c>
      <c r="CR103" s="12">
        <f t="shared" si="660"/>
        <v>0</v>
      </c>
      <c r="CS103" s="12">
        <f t="shared" si="859"/>
        <v>0</v>
      </c>
      <c r="CT103" s="12"/>
      <c r="CU103" s="12"/>
      <c r="CV103" s="12"/>
      <c r="CW103" s="12"/>
      <c r="CX103" s="12"/>
      <c r="CY103" s="12"/>
      <c r="CZ103" s="12"/>
      <c r="DA103" s="12"/>
      <c r="DB103" s="12"/>
      <c r="DC103" s="14"/>
      <c r="DF103" s="15" t="s">
        <v>19</v>
      </c>
      <c r="DG103" s="12">
        <f t="shared" si="740"/>
        <v>0</v>
      </c>
      <c r="DH103" s="12">
        <f t="shared" si="860"/>
        <v>0</v>
      </c>
      <c r="DI103" s="12"/>
      <c r="DJ103" s="12"/>
      <c r="DK103" s="12"/>
      <c r="DL103" s="12"/>
      <c r="DM103" s="12"/>
      <c r="DN103" s="12"/>
      <c r="DO103" s="12"/>
      <c r="DP103" s="12"/>
      <c r="DQ103" s="12"/>
      <c r="DR103" s="14"/>
      <c r="DU103" s="15" t="s">
        <v>19</v>
      </c>
      <c r="DV103" s="12">
        <f t="shared" si="667"/>
        <v>0</v>
      </c>
      <c r="DW103" s="12">
        <f t="shared" si="861"/>
        <v>0</v>
      </c>
      <c r="DX103" s="12"/>
      <c r="DY103" s="12"/>
      <c r="DZ103" s="12"/>
      <c r="EA103" s="12"/>
      <c r="EB103" s="12"/>
      <c r="EC103" s="12"/>
      <c r="ED103" s="12"/>
      <c r="EE103" s="12"/>
      <c r="EF103" s="12"/>
      <c r="EG103" s="14"/>
      <c r="EJ103" s="15" t="s">
        <v>19</v>
      </c>
      <c r="EK103" s="12">
        <f t="shared" si="672"/>
        <v>11.75</v>
      </c>
      <c r="EL103" s="12">
        <f t="shared" si="862"/>
        <v>4.5192307692307692</v>
      </c>
      <c r="EM103" s="12"/>
      <c r="EN103" s="12"/>
      <c r="EO103" s="12"/>
      <c r="EP103" s="12"/>
      <c r="EQ103" s="12"/>
      <c r="ER103" s="12"/>
      <c r="ES103" s="12"/>
      <c r="ET103" s="12"/>
      <c r="EU103" s="12"/>
      <c r="EV103" s="14"/>
      <c r="EY103" s="15" t="s">
        <v>19</v>
      </c>
      <c r="EZ103" s="12">
        <f t="shared" si="677"/>
        <v>0</v>
      </c>
      <c r="FA103" s="12">
        <f t="shared" si="863"/>
        <v>0</v>
      </c>
      <c r="FB103" s="12"/>
      <c r="FC103" s="12"/>
      <c r="FD103" s="12"/>
      <c r="FE103" s="12"/>
      <c r="FF103" s="12"/>
      <c r="FG103" s="12"/>
      <c r="FH103" s="12"/>
      <c r="FI103" s="12"/>
      <c r="FJ103" s="12"/>
      <c r="FK103" s="14"/>
      <c r="FN103" s="15" t="s">
        <v>19</v>
      </c>
      <c r="FO103" s="12">
        <f t="shared" si="682"/>
        <v>0</v>
      </c>
      <c r="FP103" s="12">
        <f t="shared" si="864"/>
        <v>0</v>
      </c>
      <c r="FQ103" s="12"/>
      <c r="FR103" s="12"/>
      <c r="FS103" s="12"/>
      <c r="FT103" s="12"/>
      <c r="FU103" s="12"/>
      <c r="FV103" s="12"/>
      <c r="FW103" s="12"/>
      <c r="FX103" s="12"/>
      <c r="FY103" s="12"/>
      <c r="FZ103" s="14"/>
      <c r="GC103" s="15" t="s">
        <v>19</v>
      </c>
      <c r="GD103" s="12">
        <f t="shared" si="687"/>
        <v>13.269</v>
      </c>
      <c r="GE103" s="12">
        <f t="shared" si="865"/>
        <v>5.1034615384615387</v>
      </c>
      <c r="GF103" s="12"/>
      <c r="GG103" s="12"/>
      <c r="GH103" s="12"/>
      <c r="GI103" s="12"/>
      <c r="GJ103" s="12"/>
      <c r="GK103" s="12"/>
      <c r="GL103" s="12"/>
      <c r="GM103" s="12"/>
      <c r="GN103" s="12"/>
      <c r="GO103" s="14"/>
      <c r="GR103" s="15" t="s">
        <v>19</v>
      </c>
      <c r="GS103" s="12">
        <f t="shared" si="743"/>
        <v>25.018999999999998</v>
      </c>
      <c r="GT103" s="12">
        <f t="shared" si="866"/>
        <v>9.6226923076923061</v>
      </c>
      <c r="GU103" s="12"/>
      <c r="GV103" s="12"/>
      <c r="GW103" s="12"/>
      <c r="GX103" s="12"/>
      <c r="GY103" s="12"/>
      <c r="GZ103" s="12"/>
      <c r="HA103" s="12"/>
      <c r="HB103" s="12"/>
      <c r="HC103" s="12"/>
      <c r="HD103" s="14"/>
      <c r="HH103" s="15" t="s">
        <v>19</v>
      </c>
      <c r="HI103" s="12">
        <f t="shared" si="748"/>
        <v>25.018999999999998</v>
      </c>
      <c r="HJ103" s="12">
        <f t="shared" si="867"/>
        <v>9.6226923076923061</v>
      </c>
      <c r="HK103" s="12"/>
      <c r="HL103" s="12"/>
      <c r="HM103" s="12"/>
      <c r="HN103" s="12"/>
      <c r="HO103" s="12"/>
      <c r="HP103" s="12"/>
      <c r="HQ103" s="12"/>
      <c r="HR103" s="12"/>
      <c r="HS103" s="12"/>
      <c r="HT103" s="14"/>
      <c r="HW103" s="15" t="s">
        <v>19</v>
      </c>
      <c r="HX103" s="12">
        <f t="shared" si="781"/>
        <v>0</v>
      </c>
      <c r="HY103" s="12">
        <f t="shared" si="868"/>
        <v>0</v>
      </c>
      <c r="HZ103" s="12"/>
      <c r="IA103" s="12"/>
      <c r="IB103" s="12"/>
      <c r="IC103" s="12"/>
      <c r="ID103" s="12"/>
      <c r="IE103" s="12"/>
      <c r="IF103" s="12"/>
      <c r="IG103" s="12"/>
      <c r="IH103" s="12"/>
      <c r="II103" s="14"/>
      <c r="IM103" s="15" t="s">
        <v>19</v>
      </c>
      <c r="IN103" s="12">
        <f t="shared" si="696"/>
        <v>0</v>
      </c>
      <c r="IO103" s="12">
        <f t="shared" si="869"/>
        <v>0</v>
      </c>
      <c r="IP103" s="12"/>
      <c r="IQ103" s="12"/>
      <c r="IR103" s="12"/>
      <c r="IS103" s="12"/>
      <c r="IT103" s="12"/>
      <c r="IU103" s="12"/>
      <c r="IV103" s="12"/>
      <c r="IW103" s="12"/>
      <c r="IX103" s="12"/>
      <c r="IY103" s="14"/>
      <c r="JC103" s="15" t="s">
        <v>19</v>
      </c>
      <c r="JD103" s="12">
        <f t="shared" si="701"/>
        <v>0</v>
      </c>
      <c r="JE103" s="12">
        <f t="shared" si="870"/>
        <v>0</v>
      </c>
      <c r="JF103" s="12"/>
      <c r="JG103" s="12"/>
      <c r="JH103" s="12"/>
      <c r="JI103" s="12"/>
      <c r="JJ103" s="12"/>
      <c r="JK103" s="12"/>
      <c r="JL103" s="12"/>
      <c r="JM103" s="12"/>
      <c r="JN103" s="12"/>
      <c r="JO103" s="14"/>
      <c r="JS103" s="15" t="s">
        <v>19</v>
      </c>
      <c r="JT103" s="12">
        <f t="shared" si="706"/>
        <v>0</v>
      </c>
      <c r="JU103" s="12">
        <f t="shared" si="871"/>
        <v>0</v>
      </c>
      <c r="JV103" s="12"/>
      <c r="JW103" s="12"/>
      <c r="JX103" s="12"/>
      <c r="JY103" s="12"/>
      <c r="JZ103" s="12"/>
      <c r="KA103" s="12"/>
      <c r="KB103" s="12"/>
      <c r="KC103" s="12"/>
      <c r="KD103" s="12"/>
      <c r="KE103" s="14"/>
      <c r="KH103" s="15" t="s">
        <v>19</v>
      </c>
      <c r="KI103" s="12">
        <f t="shared" si="711"/>
        <v>6.0110000000000001</v>
      </c>
      <c r="KJ103" s="12">
        <f t="shared" si="872"/>
        <v>2.311923076923077</v>
      </c>
      <c r="KK103" s="12"/>
      <c r="KL103" s="12"/>
      <c r="KM103" s="12"/>
      <c r="KN103" s="12"/>
      <c r="KO103" s="12"/>
      <c r="KP103" s="12"/>
      <c r="KQ103" s="12"/>
      <c r="KR103" s="12"/>
      <c r="KS103" s="12"/>
      <c r="KT103" s="14"/>
      <c r="KW103" s="15" t="s">
        <v>19</v>
      </c>
      <c r="KX103" s="12">
        <f t="shared" si="753"/>
        <v>6.0110000000000001</v>
      </c>
      <c r="KY103" s="12">
        <f t="shared" si="873"/>
        <v>2.311923076923077</v>
      </c>
      <c r="KZ103" s="12"/>
      <c r="LA103" s="12"/>
      <c r="LB103" s="12"/>
      <c r="LC103" s="12"/>
      <c r="LD103" s="12"/>
      <c r="LE103" s="12"/>
      <c r="LF103" s="12"/>
      <c r="LG103" s="12"/>
      <c r="LH103" s="12"/>
      <c r="LI103" s="14"/>
      <c r="LM103" s="15" t="s">
        <v>19</v>
      </c>
      <c r="LN103" s="12">
        <f t="shared" si="758"/>
        <v>31.029999999999998</v>
      </c>
      <c r="LO103" s="12">
        <f t="shared" si="874"/>
        <v>11.934615384615384</v>
      </c>
      <c r="LP103" s="12"/>
      <c r="LQ103" s="12"/>
      <c r="LR103" s="12"/>
      <c r="LS103" s="12"/>
      <c r="LT103" s="12"/>
      <c r="LU103" s="12"/>
      <c r="LV103" s="12"/>
      <c r="LW103" s="12"/>
      <c r="LX103" s="12"/>
      <c r="LY103" s="14"/>
      <c r="MB103" s="15" t="s">
        <v>19</v>
      </c>
      <c r="MC103" s="12">
        <f t="shared" si="790"/>
        <v>0</v>
      </c>
      <c r="MD103" s="12">
        <f t="shared" si="875"/>
        <v>0</v>
      </c>
      <c r="ME103" s="12"/>
      <c r="MF103" s="12"/>
      <c r="MG103" s="12"/>
      <c r="MH103" s="12"/>
      <c r="MI103" s="12"/>
      <c r="MJ103" s="12"/>
      <c r="MK103" s="12"/>
      <c r="ML103" s="12"/>
      <c r="MM103" s="12"/>
      <c r="MN103" s="14"/>
      <c r="MR103" s="15" t="s">
        <v>19</v>
      </c>
      <c r="MS103" s="12">
        <f t="shared" si="720"/>
        <v>47.363</v>
      </c>
      <c r="MT103" s="12">
        <f t="shared" si="876"/>
        <v>18.216538461538462</v>
      </c>
      <c r="MU103" s="12"/>
      <c r="MV103" s="12"/>
      <c r="MW103" s="12"/>
      <c r="MX103" s="12"/>
      <c r="MY103" s="12"/>
      <c r="MZ103" s="12"/>
      <c r="NA103" s="12"/>
      <c r="NB103" s="12"/>
      <c r="NC103" s="12"/>
      <c r="ND103" s="14"/>
      <c r="NH103" s="15" t="s">
        <v>19</v>
      </c>
      <c r="NI103" s="12">
        <f t="shared" si="725"/>
        <v>12.7</v>
      </c>
      <c r="NJ103" s="12">
        <f t="shared" si="877"/>
        <v>4.8846153846153841</v>
      </c>
      <c r="NK103" s="12"/>
      <c r="NL103" s="12"/>
      <c r="NM103" s="12"/>
      <c r="NN103" s="12"/>
      <c r="NO103" s="12"/>
      <c r="NP103" s="12"/>
      <c r="NQ103" s="12"/>
      <c r="NR103" s="12"/>
      <c r="NS103" s="12"/>
      <c r="NT103" s="14"/>
      <c r="NX103" s="15" t="s">
        <v>19</v>
      </c>
      <c r="NY103" s="12">
        <f t="shared" si="730"/>
        <v>0</v>
      </c>
      <c r="NZ103" s="12">
        <f t="shared" si="878"/>
        <v>0</v>
      </c>
      <c r="OA103" s="12"/>
      <c r="OB103" s="12"/>
      <c r="OC103" s="12"/>
      <c r="OD103" s="12"/>
      <c r="OE103" s="12"/>
      <c r="OF103" s="12"/>
      <c r="OG103" s="12"/>
      <c r="OH103" s="12"/>
      <c r="OI103" s="12"/>
      <c r="OJ103" s="14"/>
      <c r="OM103" s="15" t="s">
        <v>19</v>
      </c>
      <c r="ON103" s="12">
        <f t="shared" si="735"/>
        <v>0</v>
      </c>
      <c r="OO103" s="12">
        <f t="shared" si="879"/>
        <v>0</v>
      </c>
      <c r="OP103" s="12"/>
      <c r="OQ103" s="12"/>
      <c r="OR103" s="12"/>
      <c r="OS103" s="12"/>
      <c r="OT103" s="12"/>
      <c r="OU103" s="12"/>
      <c r="OV103" s="12"/>
      <c r="OW103" s="12"/>
      <c r="OX103" s="12"/>
      <c r="OY103" s="14"/>
      <c r="PB103" s="15" t="s">
        <v>19</v>
      </c>
      <c r="PC103" s="12">
        <f t="shared" si="762"/>
        <v>60.063000000000002</v>
      </c>
      <c r="PD103" s="12">
        <f t="shared" si="880"/>
        <v>23.101153846153846</v>
      </c>
      <c r="PE103" s="12"/>
      <c r="PF103" s="12"/>
      <c r="PG103" s="12"/>
      <c r="PH103" s="12"/>
      <c r="PI103" s="12"/>
      <c r="PJ103" s="12"/>
      <c r="PK103" s="12"/>
      <c r="PL103" s="12"/>
      <c r="PM103" s="12"/>
      <c r="PN103" s="14"/>
      <c r="PR103" s="15" t="s">
        <v>19</v>
      </c>
      <c r="PS103" s="12">
        <v>116.602</v>
      </c>
      <c r="PT103" s="12">
        <f t="shared" si="881"/>
        <v>44.846923076923076</v>
      </c>
      <c r="PU103" s="12"/>
      <c r="PV103" s="12"/>
      <c r="PW103" s="12"/>
      <c r="PX103" s="12"/>
      <c r="PY103" s="12"/>
      <c r="PZ103" s="12"/>
      <c r="QA103" s="12"/>
      <c r="QB103" s="12"/>
      <c r="QC103" s="12"/>
      <c r="QD103" s="14"/>
    </row>
    <row r="104" spans="15:447" x14ac:dyDescent="0.25">
      <c r="O104" s="15" t="s">
        <v>20</v>
      </c>
      <c r="P104" s="12">
        <f t="shared" si="635"/>
        <v>0</v>
      </c>
      <c r="Q104" s="12">
        <f t="shared" si="854"/>
        <v>0</v>
      </c>
      <c r="R104" s="12"/>
      <c r="S104" s="12"/>
      <c r="T104" s="12"/>
      <c r="U104" s="12"/>
      <c r="V104" s="12"/>
      <c r="W104" s="12"/>
      <c r="X104" s="12"/>
      <c r="Y104" s="12"/>
      <c r="Z104" s="12"/>
      <c r="AA104" s="14"/>
      <c r="AF104" s="15" t="s">
        <v>20</v>
      </c>
      <c r="AG104" s="12">
        <f t="shared" si="640"/>
        <v>11.023999999999999</v>
      </c>
      <c r="AH104" s="12">
        <f t="shared" si="855"/>
        <v>4.2399999999999993</v>
      </c>
      <c r="AI104" s="12"/>
      <c r="AJ104" s="12"/>
      <c r="AK104" s="12"/>
      <c r="AL104" s="12"/>
      <c r="AM104" s="12"/>
      <c r="AN104" s="12"/>
      <c r="AO104" s="12"/>
      <c r="AP104" s="12"/>
      <c r="AQ104" s="12"/>
      <c r="AR104" s="14"/>
      <c r="AV104" s="15" t="s">
        <v>20</v>
      </c>
      <c r="AW104" s="12">
        <f t="shared" si="645"/>
        <v>47.134999999999998</v>
      </c>
      <c r="AX104" s="12">
        <f t="shared" si="856"/>
        <v>18.128846153846151</v>
      </c>
      <c r="AY104" s="12"/>
      <c r="AZ104" s="12"/>
      <c r="BA104" s="12"/>
      <c r="BB104" s="12"/>
      <c r="BC104" s="12"/>
      <c r="BD104" s="12"/>
      <c r="BE104" s="12"/>
      <c r="BF104" s="12"/>
      <c r="BG104" s="12"/>
      <c r="BH104" s="14"/>
      <c r="BL104" s="15" t="s">
        <v>20</v>
      </c>
      <c r="BM104" s="12">
        <f t="shared" si="650"/>
        <v>0</v>
      </c>
      <c r="BN104" s="12">
        <f t="shared" si="857"/>
        <v>0</v>
      </c>
      <c r="BO104" s="12"/>
      <c r="BP104" s="12"/>
      <c r="BQ104" s="12"/>
      <c r="BR104" s="12"/>
      <c r="BS104" s="12"/>
      <c r="BT104" s="12"/>
      <c r="BU104" s="12"/>
      <c r="BV104" s="12"/>
      <c r="BW104" s="12"/>
      <c r="BX104" s="14"/>
      <c r="CB104" s="15" t="s">
        <v>20</v>
      </c>
      <c r="CC104" s="12">
        <f t="shared" si="655"/>
        <v>10.608000000000001</v>
      </c>
      <c r="CD104" s="12">
        <f t="shared" si="858"/>
        <v>4.08</v>
      </c>
      <c r="CE104" s="12"/>
      <c r="CF104" s="12"/>
      <c r="CG104" s="12"/>
      <c r="CH104" s="12"/>
      <c r="CI104" s="12"/>
      <c r="CJ104" s="12"/>
      <c r="CK104" s="12"/>
      <c r="CL104" s="12"/>
      <c r="CM104" s="12"/>
      <c r="CN104" s="14"/>
      <c r="CQ104" s="15" t="s">
        <v>20</v>
      </c>
      <c r="CR104" s="12">
        <f t="shared" si="660"/>
        <v>40.302999999999997</v>
      </c>
      <c r="CS104" s="12">
        <f t="shared" si="859"/>
        <v>15.501153846153844</v>
      </c>
      <c r="CT104" s="12"/>
      <c r="CU104" s="12"/>
      <c r="CV104" s="12"/>
      <c r="CW104" s="12"/>
      <c r="CX104" s="12"/>
      <c r="CY104" s="12"/>
      <c r="CZ104" s="12"/>
      <c r="DA104" s="12"/>
      <c r="DB104" s="12"/>
      <c r="DC104" s="14"/>
      <c r="DF104" s="15" t="s">
        <v>20</v>
      </c>
      <c r="DG104" s="12">
        <f t="shared" si="740"/>
        <v>109.07</v>
      </c>
      <c r="DH104" s="12">
        <f t="shared" si="860"/>
        <v>41.949999999999996</v>
      </c>
      <c r="DI104" s="12"/>
      <c r="DJ104" s="12"/>
      <c r="DK104" s="12"/>
      <c r="DL104" s="12"/>
      <c r="DM104" s="12"/>
      <c r="DN104" s="12"/>
      <c r="DO104" s="12"/>
      <c r="DP104" s="12"/>
      <c r="DQ104" s="12"/>
      <c r="DR104" s="14"/>
      <c r="DU104" s="15" t="s">
        <v>20</v>
      </c>
      <c r="DV104" s="12">
        <f t="shared" si="667"/>
        <v>0</v>
      </c>
      <c r="DW104" s="12">
        <f t="shared" si="861"/>
        <v>0</v>
      </c>
      <c r="DX104" s="12"/>
      <c r="DY104" s="12"/>
      <c r="DZ104" s="12"/>
      <c r="EA104" s="12"/>
      <c r="EB104" s="12"/>
      <c r="EC104" s="12"/>
      <c r="ED104" s="12"/>
      <c r="EE104" s="12"/>
      <c r="EF104" s="12"/>
      <c r="EG104" s="14"/>
      <c r="EJ104" s="15" t="s">
        <v>20</v>
      </c>
      <c r="EK104" s="12">
        <f t="shared" si="672"/>
        <v>0</v>
      </c>
      <c r="EL104" s="12">
        <f t="shared" si="862"/>
        <v>0</v>
      </c>
      <c r="EM104" s="12"/>
      <c r="EN104" s="12"/>
      <c r="EO104" s="12"/>
      <c r="EP104" s="12"/>
      <c r="EQ104" s="12"/>
      <c r="ER104" s="12"/>
      <c r="ES104" s="12"/>
      <c r="ET104" s="12"/>
      <c r="EU104" s="12"/>
      <c r="EV104" s="14"/>
      <c r="EY104" s="15" t="s">
        <v>20</v>
      </c>
      <c r="EZ104" s="12">
        <f t="shared" si="677"/>
        <v>9.1989999999999998</v>
      </c>
      <c r="FA104" s="12">
        <f t="shared" si="863"/>
        <v>3.5380769230769227</v>
      </c>
      <c r="FB104" s="12"/>
      <c r="FC104" s="12"/>
      <c r="FD104" s="12"/>
      <c r="FE104" s="12"/>
      <c r="FF104" s="12"/>
      <c r="FG104" s="12"/>
      <c r="FH104" s="12"/>
      <c r="FI104" s="12"/>
      <c r="FJ104" s="12"/>
      <c r="FK104" s="14"/>
      <c r="FN104" s="15" t="s">
        <v>20</v>
      </c>
      <c r="FO104" s="12">
        <f t="shared" si="682"/>
        <v>98.115000000000009</v>
      </c>
      <c r="FP104" s="12">
        <f t="shared" si="864"/>
        <v>37.736538461538466</v>
      </c>
      <c r="FQ104" s="12"/>
      <c r="FR104" s="12"/>
      <c r="FS104" s="12"/>
      <c r="FT104" s="12"/>
      <c r="FU104" s="12"/>
      <c r="FV104" s="12"/>
      <c r="FW104" s="12"/>
      <c r="FX104" s="12"/>
      <c r="FY104" s="12"/>
      <c r="FZ104" s="14"/>
      <c r="GC104" s="15" t="s">
        <v>20</v>
      </c>
      <c r="GD104" s="12">
        <f t="shared" si="687"/>
        <v>92.171999999999997</v>
      </c>
      <c r="GE104" s="12">
        <f t="shared" si="865"/>
        <v>35.450769230769225</v>
      </c>
      <c r="GF104" s="12"/>
      <c r="GG104" s="12"/>
      <c r="GH104" s="12"/>
      <c r="GI104" s="12"/>
      <c r="GJ104" s="12"/>
      <c r="GK104" s="12"/>
      <c r="GL104" s="12"/>
      <c r="GM104" s="12"/>
      <c r="GN104" s="12"/>
      <c r="GO104" s="14"/>
      <c r="GR104" s="15" t="s">
        <v>20</v>
      </c>
      <c r="GS104" s="12">
        <f t="shared" si="743"/>
        <v>199.48600000000002</v>
      </c>
      <c r="GT104" s="12">
        <f t="shared" si="866"/>
        <v>76.725384615384627</v>
      </c>
      <c r="GU104" s="12"/>
      <c r="GV104" s="12"/>
      <c r="GW104" s="12"/>
      <c r="GX104" s="12"/>
      <c r="GY104" s="12"/>
      <c r="GZ104" s="12"/>
      <c r="HA104" s="12"/>
      <c r="HB104" s="12"/>
      <c r="HC104" s="12"/>
      <c r="HD104" s="14"/>
      <c r="HH104" s="15" t="s">
        <v>20</v>
      </c>
      <c r="HI104" s="12">
        <f t="shared" si="748"/>
        <v>308.55599999999998</v>
      </c>
      <c r="HJ104" s="12">
        <f t="shared" si="867"/>
        <v>118.6753846153846</v>
      </c>
      <c r="HK104" s="12"/>
      <c r="HL104" s="12"/>
      <c r="HM104" s="12"/>
      <c r="HN104" s="12"/>
      <c r="HO104" s="12"/>
      <c r="HP104" s="12"/>
      <c r="HQ104" s="12"/>
      <c r="HR104" s="12"/>
      <c r="HS104" s="12"/>
      <c r="HT104" s="14"/>
      <c r="HW104" s="15" t="s">
        <v>20</v>
      </c>
      <c r="HX104" s="12">
        <f t="shared" si="781"/>
        <v>105.58500000000001</v>
      </c>
      <c r="HY104" s="12">
        <f t="shared" si="868"/>
        <v>40.609615384615388</v>
      </c>
      <c r="HZ104" s="12"/>
      <c r="IA104" s="12"/>
      <c r="IB104" s="12"/>
      <c r="IC104" s="12"/>
      <c r="ID104" s="12"/>
      <c r="IE104" s="12"/>
      <c r="IF104" s="12"/>
      <c r="IG104" s="12"/>
      <c r="IH104" s="12"/>
      <c r="II104" s="14"/>
      <c r="IM104" s="15" t="s">
        <v>20</v>
      </c>
      <c r="IN104" s="12">
        <f t="shared" si="696"/>
        <v>28.39</v>
      </c>
      <c r="IO104" s="12">
        <f t="shared" si="869"/>
        <v>10.919230769230769</v>
      </c>
      <c r="IP104" s="12"/>
      <c r="IQ104" s="12"/>
      <c r="IR104" s="12"/>
      <c r="IS104" s="12"/>
      <c r="IT104" s="12"/>
      <c r="IU104" s="12"/>
      <c r="IV104" s="12"/>
      <c r="IW104" s="12"/>
      <c r="IX104" s="12"/>
      <c r="IY104" s="14"/>
      <c r="JC104" s="15" t="s">
        <v>20</v>
      </c>
      <c r="JD104" s="12">
        <f t="shared" si="701"/>
        <v>0</v>
      </c>
      <c r="JE104" s="12">
        <f t="shared" si="870"/>
        <v>0</v>
      </c>
      <c r="JF104" s="12"/>
      <c r="JG104" s="12"/>
      <c r="JH104" s="12"/>
      <c r="JI104" s="12"/>
      <c r="JJ104" s="12"/>
      <c r="JK104" s="12"/>
      <c r="JL104" s="12"/>
      <c r="JM104" s="12"/>
      <c r="JN104" s="12"/>
      <c r="JO104" s="14"/>
      <c r="JS104" s="15" t="s">
        <v>20</v>
      </c>
      <c r="JT104" s="12">
        <f t="shared" si="706"/>
        <v>9.1259999999999994</v>
      </c>
      <c r="JU104" s="12">
        <f t="shared" si="871"/>
        <v>3.51</v>
      </c>
      <c r="JV104" s="12"/>
      <c r="JW104" s="12"/>
      <c r="JX104" s="12"/>
      <c r="JY104" s="12"/>
      <c r="JZ104" s="12"/>
      <c r="KA104" s="12"/>
      <c r="KB104" s="12"/>
      <c r="KC104" s="12"/>
      <c r="KD104" s="12"/>
      <c r="KE104" s="14"/>
      <c r="KH104" s="15" t="s">
        <v>20</v>
      </c>
      <c r="KI104" s="12">
        <f t="shared" si="711"/>
        <v>29.67</v>
      </c>
      <c r="KJ104" s="12">
        <f t="shared" si="872"/>
        <v>11.411538461538461</v>
      </c>
      <c r="KK104" s="12"/>
      <c r="KL104" s="12"/>
      <c r="KM104" s="12"/>
      <c r="KN104" s="12"/>
      <c r="KO104" s="12"/>
      <c r="KP104" s="12"/>
      <c r="KQ104" s="12"/>
      <c r="KR104" s="12"/>
      <c r="KS104" s="12"/>
      <c r="KT104" s="14"/>
      <c r="KW104" s="15" t="s">
        <v>20</v>
      </c>
      <c r="KX104" s="12">
        <f t="shared" si="753"/>
        <v>172.77100000000002</v>
      </c>
      <c r="KY104" s="12">
        <f t="shared" si="873"/>
        <v>66.450384615384621</v>
      </c>
      <c r="KZ104" s="12"/>
      <c r="LA104" s="12"/>
      <c r="LB104" s="12"/>
      <c r="LC104" s="12"/>
      <c r="LD104" s="12"/>
      <c r="LE104" s="12"/>
      <c r="LF104" s="12"/>
      <c r="LG104" s="12"/>
      <c r="LH104" s="12"/>
      <c r="LI104" s="14"/>
      <c r="LM104" s="15" t="s">
        <v>20</v>
      </c>
      <c r="LN104" s="12">
        <f t="shared" si="758"/>
        <v>481.327</v>
      </c>
      <c r="LO104" s="12">
        <f t="shared" si="874"/>
        <v>185.12576923076924</v>
      </c>
      <c r="LP104" s="12"/>
      <c r="LQ104" s="12"/>
      <c r="LR104" s="12"/>
      <c r="LS104" s="12"/>
      <c r="LT104" s="12"/>
      <c r="LU104" s="12"/>
      <c r="LV104" s="12"/>
      <c r="LW104" s="12"/>
      <c r="LX104" s="12"/>
      <c r="LY104" s="14"/>
      <c r="MB104" s="15" t="s">
        <v>20</v>
      </c>
      <c r="MC104" s="12">
        <f t="shared" si="790"/>
        <v>0</v>
      </c>
      <c r="MD104" s="12">
        <f t="shared" si="875"/>
        <v>0</v>
      </c>
      <c r="ME104" s="12"/>
      <c r="MF104" s="12"/>
      <c r="MG104" s="12"/>
      <c r="MH104" s="12"/>
      <c r="MI104" s="12"/>
      <c r="MJ104" s="12"/>
      <c r="MK104" s="12"/>
      <c r="ML104" s="12"/>
      <c r="MM104" s="12"/>
      <c r="MN104" s="14"/>
      <c r="MR104" s="15" t="s">
        <v>20</v>
      </c>
      <c r="MS104" s="12">
        <f t="shared" si="720"/>
        <v>0.11799999999999999</v>
      </c>
      <c r="MT104" s="12">
        <f t="shared" si="876"/>
        <v>4.5384615384615377E-2</v>
      </c>
      <c r="MU104" s="12"/>
      <c r="MV104" s="12"/>
      <c r="MW104" s="12"/>
      <c r="MX104" s="12"/>
      <c r="MY104" s="12"/>
      <c r="MZ104" s="12"/>
      <c r="NA104" s="12"/>
      <c r="NB104" s="12"/>
      <c r="NC104" s="12"/>
      <c r="ND104" s="14"/>
      <c r="NH104" s="15" t="s">
        <v>20</v>
      </c>
      <c r="NI104" s="12">
        <f t="shared" si="725"/>
        <v>25.521000000000001</v>
      </c>
      <c r="NJ104" s="12">
        <f t="shared" si="877"/>
        <v>9.8157692307692308</v>
      </c>
      <c r="NK104" s="12"/>
      <c r="NL104" s="12"/>
      <c r="NM104" s="12"/>
      <c r="NN104" s="12"/>
      <c r="NO104" s="12"/>
      <c r="NP104" s="12"/>
      <c r="NQ104" s="12"/>
      <c r="NR104" s="12"/>
      <c r="NS104" s="12"/>
      <c r="NT104" s="14"/>
      <c r="NX104" s="15" t="s">
        <v>20</v>
      </c>
      <c r="NY104" s="12">
        <f t="shared" si="730"/>
        <v>47.789000000000001</v>
      </c>
      <c r="NZ104" s="12">
        <f t="shared" si="878"/>
        <v>18.380384615384614</v>
      </c>
      <c r="OA104" s="12"/>
      <c r="OB104" s="12"/>
      <c r="OC104" s="12"/>
      <c r="OD104" s="12"/>
      <c r="OE104" s="12"/>
      <c r="OF104" s="12"/>
      <c r="OG104" s="12"/>
      <c r="OH104" s="12"/>
      <c r="OI104" s="12"/>
      <c r="OJ104" s="14"/>
      <c r="OM104" s="15" t="s">
        <v>20</v>
      </c>
      <c r="ON104" s="12">
        <f t="shared" si="735"/>
        <v>0</v>
      </c>
      <c r="OO104" s="12">
        <f t="shared" si="879"/>
        <v>0</v>
      </c>
      <c r="OP104" s="12"/>
      <c r="OQ104" s="12"/>
      <c r="OR104" s="12"/>
      <c r="OS104" s="12"/>
      <c r="OT104" s="12"/>
      <c r="OU104" s="12"/>
      <c r="OV104" s="12"/>
      <c r="OW104" s="12"/>
      <c r="OX104" s="12"/>
      <c r="OY104" s="14"/>
      <c r="PB104" s="15" t="s">
        <v>20</v>
      </c>
      <c r="PC104" s="12">
        <f t="shared" si="762"/>
        <v>73.427999999999997</v>
      </c>
      <c r="PD104" s="12">
        <f t="shared" si="880"/>
        <v>28.241538461538461</v>
      </c>
      <c r="PE104" s="12"/>
      <c r="PF104" s="12"/>
      <c r="PG104" s="12"/>
      <c r="PH104" s="12"/>
      <c r="PI104" s="12"/>
      <c r="PJ104" s="12"/>
      <c r="PK104" s="12"/>
      <c r="PL104" s="12"/>
      <c r="PM104" s="12"/>
      <c r="PN104" s="14"/>
      <c r="PR104" s="15" t="s">
        <v>20</v>
      </c>
      <c r="PS104" s="12">
        <v>553.88499999999999</v>
      </c>
      <c r="PT104" s="12">
        <f t="shared" si="881"/>
        <v>213.03269230769229</v>
      </c>
      <c r="PU104" s="12"/>
      <c r="PV104" s="12"/>
      <c r="PW104" s="12"/>
      <c r="PX104" s="12"/>
      <c r="PY104" s="12"/>
      <c r="PZ104" s="12"/>
      <c r="QA104" s="12"/>
      <c r="QB104" s="12"/>
      <c r="QC104" s="12"/>
      <c r="QD104" s="14"/>
    </row>
    <row r="105" spans="15:447" x14ac:dyDescent="0.25">
      <c r="O105" s="15" t="s">
        <v>21</v>
      </c>
      <c r="P105" s="12">
        <f t="shared" si="635"/>
        <v>0</v>
      </c>
      <c r="Q105" s="12">
        <f t="shared" si="854"/>
        <v>0</v>
      </c>
      <c r="R105" s="12"/>
      <c r="S105" s="12"/>
      <c r="T105" s="12"/>
      <c r="U105" s="12"/>
      <c r="V105" s="12"/>
      <c r="W105" s="12"/>
      <c r="X105" s="12"/>
      <c r="Y105" s="12"/>
      <c r="Z105" s="12"/>
      <c r="AA105" s="14"/>
      <c r="AF105" s="15" t="s">
        <v>21</v>
      </c>
      <c r="AG105" s="12">
        <f t="shared" si="640"/>
        <v>0</v>
      </c>
      <c r="AH105" s="12">
        <f t="shared" si="855"/>
        <v>0</v>
      </c>
      <c r="AI105" s="12"/>
      <c r="AJ105" s="12"/>
      <c r="AK105" s="12"/>
      <c r="AL105" s="12"/>
      <c r="AM105" s="12"/>
      <c r="AN105" s="12"/>
      <c r="AO105" s="12"/>
      <c r="AP105" s="12"/>
      <c r="AQ105" s="12"/>
      <c r="AR105" s="14"/>
      <c r="AV105" s="15" t="s">
        <v>21</v>
      </c>
      <c r="AW105" s="12">
        <f t="shared" si="645"/>
        <v>7.9859999999999998</v>
      </c>
      <c r="AX105" s="12">
        <f t="shared" si="856"/>
        <v>3.0715384615384616</v>
      </c>
      <c r="AY105" s="12"/>
      <c r="AZ105" s="12"/>
      <c r="BA105" s="12"/>
      <c r="BB105" s="12"/>
      <c r="BC105" s="12"/>
      <c r="BD105" s="12"/>
      <c r="BE105" s="12"/>
      <c r="BF105" s="12"/>
      <c r="BG105" s="12"/>
      <c r="BH105" s="14"/>
      <c r="BL105" s="15" t="s">
        <v>21</v>
      </c>
      <c r="BM105" s="12">
        <f t="shared" si="650"/>
        <v>44.632000000000005</v>
      </c>
      <c r="BN105" s="12">
        <f t="shared" si="857"/>
        <v>17.166153846153847</v>
      </c>
      <c r="BO105" s="12"/>
      <c r="BP105" s="12"/>
      <c r="BQ105" s="12"/>
      <c r="BR105" s="12"/>
      <c r="BS105" s="12"/>
      <c r="BT105" s="12"/>
      <c r="BU105" s="12"/>
      <c r="BV105" s="12"/>
      <c r="BW105" s="12"/>
      <c r="BX105" s="14"/>
      <c r="CB105" s="15" t="s">
        <v>21</v>
      </c>
      <c r="CC105" s="12">
        <f t="shared" si="655"/>
        <v>0</v>
      </c>
      <c r="CD105" s="12">
        <f t="shared" si="858"/>
        <v>0</v>
      </c>
      <c r="CE105" s="12"/>
      <c r="CF105" s="12"/>
      <c r="CG105" s="12"/>
      <c r="CH105" s="12"/>
      <c r="CI105" s="12"/>
      <c r="CJ105" s="12"/>
      <c r="CK105" s="12"/>
      <c r="CL105" s="12"/>
      <c r="CM105" s="12"/>
      <c r="CN105" s="14"/>
      <c r="CQ105" s="15" t="s">
        <v>21</v>
      </c>
      <c r="CR105" s="12">
        <f t="shared" si="660"/>
        <v>0</v>
      </c>
      <c r="CS105" s="12">
        <f t="shared" si="859"/>
        <v>0</v>
      </c>
      <c r="CT105" s="12"/>
      <c r="CU105" s="12"/>
      <c r="CV105" s="12"/>
      <c r="CW105" s="12"/>
      <c r="CX105" s="12"/>
      <c r="CY105" s="12"/>
      <c r="CZ105" s="12"/>
      <c r="DA105" s="12"/>
      <c r="DB105" s="12"/>
      <c r="DC105" s="14"/>
      <c r="DF105" s="15" t="s">
        <v>21</v>
      </c>
      <c r="DG105" s="12">
        <f>DG82+DG53+DG24</f>
        <v>52.618000000000002</v>
      </c>
      <c r="DH105" s="12">
        <f t="shared" si="860"/>
        <v>20.237692307692306</v>
      </c>
      <c r="DI105" s="12"/>
      <c r="DJ105" s="12"/>
      <c r="DK105" s="12"/>
      <c r="DL105" s="12"/>
      <c r="DM105" s="12"/>
      <c r="DN105" s="12"/>
      <c r="DO105" s="12"/>
      <c r="DP105" s="12"/>
      <c r="DQ105" s="12"/>
      <c r="DR105" s="14"/>
      <c r="DU105" s="15" t="s">
        <v>21</v>
      </c>
      <c r="DV105" s="12">
        <f t="shared" si="667"/>
        <v>0</v>
      </c>
      <c r="DW105" s="12">
        <f t="shared" si="861"/>
        <v>0</v>
      </c>
      <c r="DX105" s="12"/>
      <c r="DY105" s="12"/>
      <c r="DZ105" s="12"/>
      <c r="EA105" s="12"/>
      <c r="EB105" s="12"/>
      <c r="EC105" s="12"/>
      <c r="ED105" s="12"/>
      <c r="EE105" s="12"/>
      <c r="EF105" s="12"/>
      <c r="EG105" s="14"/>
      <c r="EJ105" s="15" t="s">
        <v>21</v>
      </c>
      <c r="EK105" s="12">
        <f t="shared" si="672"/>
        <v>0</v>
      </c>
      <c r="EL105" s="12">
        <f t="shared" si="862"/>
        <v>0</v>
      </c>
      <c r="EM105" s="12"/>
      <c r="EN105" s="12"/>
      <c r="EO105" s="12"/>
      <c r="EP105" s="12"/>
      <c r="EQ105" s="12"/>
      <c r="ER105" s="12"/>
      <c r="ES105" s="12"/>
      <c r="ET105" s="12"/>
      <c r="EU105" s="12"/>
      <c r="EV105" s="14"/>
      <c r="EY105" s="15" t="s">
        <v>21</v>
      </c>
      <c r="EZ105" s="12">
        <f t="shared" si="677"/>
        <v>0</v>
      </c>
      <c r="FA105" s="12">
        <f t="shared" si="863"/>
        <v>0</v>
      </c>
      <c r="FB105" s="12"/>
      <c r="FC105" s="12"/>
      <c r="FD105" s="12"/>
      <c r="FE105" s="12"/>
      <c r="FF105" s="12"/>
      <c r="FG105" s="12"/>
      <c r="FH105" s="12"/>
      <c r="FI105" s="12"/>
      <c r="FJ105" s="12"/>
      <c r="FK105" s="14"/>
      <c r="FN105" s="15" t="s">
        <v>21</v>
      </c>
      <c r="FO105" s="12">
        <f t="shared" si="682"/>
        <v>0</v>
      </c>
      <c r="FP105" s="12">
        <f t="shared" si="864"/>
        <v>0</v>
      </c>
      <c r="FQ105" s="12"/>
      <c r="FR105" s="12"/>
      <c r="FS105" s="12"/>
      <c r="FT105" s="12"/>
      <c r="FU105" s="12"/>
      <c r="FV105" s="12"/>
      <c r="FW105" s="12"/>
      <c r="FX105" s="12"/>
      <c r="FY105" s="12"/>
      <c r="FZ105" s="14"/>
      <c r="GC105" s="15" t="s">
        <v>21</v>
      </c>
      <c r="GD105" s="12">
        <f t="shared" si="687"/>
        <v>0</v>
      </c>
      <c r="GE105" s="12">
        <f t="shared" si="865"/>
        <v>0</v>
      </c>
      <c r="GF105" s="12"/>
      <c r="GG105" s="12"/>
      <c r="GH105" s="12"/>
      <c r="GI105" s="12"/>
      <c r="GJ105" s="12"/>
      <c r="GK105" s="12"/>
      <c r="GL105" s="12"/>
      <c r="GM105" s="12"/>
      <c r="GN105" s="12"/>
      <c r="GO105" s="14"/>
      <c r="GR105" s="15" t="s">
        <v>21</v>
      </c>
      <c r="GS105" s="12">
        <f>GS82+GS53+GS24</f>
        <v>0</v>
      </c>
      <c r="GT105" s="12">
        <f t="shared" si="866"/>
        <v>0</v>
      </c>
      <c r="GU105" s="12"/>
      <c r="GV105" s="12"/>
      <c r="GW105" s="12"/>
      <c r="GX105" s="12"/>
      <c r="GY105" s="12"/>
      <c r="GZ105" s="12"/>
      <c r="HA105" s="12"/>
      <c r="HB105" s="12"/>
      <c r="HC105" s="12"/>
      <c r="HD105" s="14"/>
      <c r="HH105" s="15" t="s">
        <v>21</v>
      </c>
      <c r="HI105" s="12">
        <f>HI82+HI53+HI24</f>
        <v>52.618000000000002</v>
      </c>
      <c r="HJ105" s="12">
        <f t="shared" si="867"/>
        <v>20.237692307692306</v>
      </c>
      <c r="HK105" s="12"/>
      <c r="HL105" s="12"/>
      <c r="HM105" s="12"/>
      <c r="HN105" s="12"/>
      <c r="HO105" s="12"/>
      <c r="HP105" s="12"/>
      <c r="HQ105" s="12"/>
      <c r="HR105" s="12"/>
      <c r="HS105" s="12"/>
      <c r="HT105" s="14"/>
      <c r="HW105" s="15" t="s">
        <v>21</v>
      </c>
      <c r="HX105" s="12">
        <f t="shared" si="781"/>
        <v>0</v>
      </c>
      <c r="HY105" s="12">
        <f t="shared" si="868"/>
        <v>0</v>
      </c>
      <c r="HZ105" s="12"/>
      <c r="IA105" s="12"/>
      <c r="IB105" s="12"/>
      <c r="IC105" s="12"/>
      <c r="ID105" s="12"/>
      <c r="IE105" s="12"/>
      <c r="IF105" s="12"/>
      <c r="IG105" s="12"/>
      <c r="IH105" s="12"/>
      <c r="II105" s="14"/>
      <c r="IM105" s="15" t="s">
        <v>21</v>
      </c>
      <c r="IN105" s="12">
        <f t="shared" si="696"/>
        <v>20.574999999999999</v>
      </c>
      <c r="IO105" s="12">
        <f t="shared" si="869"/>
        <v>7.9134615384615383</v>
      </c>
      <c r="IP105" s="12"/>
      <c r="IQ105" s="12"/>
      <c r="IR105" s="12"/>
      <c r="IS105" s="12"/>
      <c r="IT105" s="12"/>
      <c r="IU105" s="12"/>
      <c r="IV105" s="12"/>
      <c r="IW105" s="12"/>
      <c r="IX105" s="12"/>
      <c r="IY105" s="14"/>
      <c r="JC105" s="15" t="s">
        <v>21</v>
      </c>
      <c r="JD105" s="12">
        <f t="shared" si="701"/>
        <v>0</v>
      </c>
      <c r="JE105" s="12">
        <f t="shared" si="870"/>
        <v>0</v>
      </c>
      <c r="JF105" s="12"/>
      <c r="JG105" s="12"/>
      <c r="JH105" s="12"/>
      <c r="JI105" s="12"/>
      <c r="JJ105" s="12"/>
      <c r="JK105" s="12"/>
      <c r="JL105" s="12"/>
      <c r="JM105" s="12"/>
      <c r="JN105" s="12"/>
      <c r="JO105" s="14"/>
      <c r="JS105" s="15" t="s">
        <v>21</v>
      </c>
      <c r="JT105" s="12">
        <f t="shared" si="706"/>
        <v>0</v>
      </c>
      <c r="JU105" s="12">
        <f t="shared" si="871"/>
        <v>0</v>
      </c>
      <c r="JV105" s="12"/>
      <c r="JW105" s="12"/>
      <c r="JX105" s="12"/>
      <c r="JY105" s="12"/>
      <c r="JZ105" s="12"/>
      <c r="KA105" s="12"/>
      <c r="KB105" s="12"/>
      <c r="KC105" s="12"/>
      <c r="KD105" s="12"/>
      <c r="KE105" s="14"/>
      <c r="KH105" s="15" t="s">
        <v>21</v>
      </c>
      <c r="KI105" s="12">
        <f t="shared" si="711"/>
        <v>0</v>
      </c>
      <c r="KJ105" s="12">
        <f t="shared" si="872"/>
        <v>0</v>
      </c>
      <c r="KK105" s="12"/>
      <c r="KL105" s="12"/>
      <c r="KM105" s="12"/>
      <c r="KN105" s="12"/>
      <c r="KO105" s="12"/>
      <c r="KP105" s="12"/>
      <c r="KQ105" s="12"/>
      <c r="KR105" s="12"/>
      <c r="KS105" s="12"/>
      <c r="KT105" s="14"/>
      <c r="KW105" s="15" t="s">
        <v>21</v>
      </c>
      <c r="KX105" s="12">
        <f>KX82+KX53+KX24</f>
        <v>20.574999999999999</v>
      </c>
      <c r="KY105" s="12">
        <f t="shared" si="873"/>
        <v>7.9134615384615383</v>
      </c>
      <c r="KZ105" s="12"/>
      <c r="LA105" s="12"/>
      <c r="LB105" s="12"/>
      <c r="LC105" s="12"/>
      <c r="LD105" s="12"/>
      <c r="LE105" s="12"/>
      <c r="LF105" s="12"/>
      <c r="LG105" s="12"/>
      <c r="LH105" s="12"/>
      <c r="LI105" s="14"/>
      <c r="LM105" s="15" t="s">
        <v>21</v>
      </c>
      <c r="LN105" s="12">
        <f>LN82+LN53+LN24</f>
        <v>73.193000000000012</v>
      </c>
      <c r="LO105" s="12">
        <f t="shared" si="874"/>
        <v>28.15115384615385</v>
      </c>
      <c r="LP105" s="12"/>
      <c r="LQ105" s="12"/>
      <c r="LR105" s="12"/>
      <c r="LS105" s="12"/>
      <c r="LT105" s="12"/>
      <c r="LU105" s="12"/>
      <c r="LV105" s="12"/>
      <c r="LW105" s="12"/>
      <c r="LX105" s="12"/>
      <c r="LY105" s="14"/>
      <c r="MB105" s="15" t="s">
        <v>21</v>
      </c>
      <c r="MC105" s="12">
        <f t="shared" si="790"/>
        <v>0</v>
      </c>
      <c r="MD105" s="12">
        <f t="shared" si="875"/>
        <v>0</v>
      </c>
      <c r="ME105" s="12"/>
      <c r="MF105" s="12"/>
      <c r="MG105" s="12"/>
      <c r="MH105" s="12"/>
      <c r="MI105" s="12"/>
      <c r="MJ105" s="12"/>
      <c r="MK105" s="12"/>
      <c r="ML105" s="12"/>
      <c r="MM105" s="12"/>
      <c r="MN105" s="14"/>
      <c r="MR105" s="15" t="s">
        <v>21</v>
      </c>
      <c r="MS105" s="12">
        <f t="shared" si="720"/>
        <v>0.11799999999999999</v>
      </c>
      <c r="MT105" s="12">
        <f t="shared" si="876"/>
        <v>4.5384615384615377E-2</v>
      </c>
      <c r="MU105" s="12"/>
      <c r="MV105" s="12"/>
      <c r="MW105" s="12"/>
      <c r="MX105" s="12"/>
      <c r="MY105" s="12"/>
      <c r="MZ105" s="12"/>
      <c r="NA105" s="12"/>
      <c r="NB105" s="12"/>
      <c r="NC105" s="12"/>
      <c r="ND105" s="14"/>
      <c r="NH105" s="15" t="s">
        <v>21</v>
      </c>
      <c r="NI105" s="12">
        <f t="shared" si="725"/>
        <v>0</v>
      </c>
      <c r="NJ105" s="12">
        <f t="shared" si="877"/>
        <v>0</v>
      </c>
      <c r="NK105" s="12"/>
      <c r="NL105" s="12"/>
      <c r="NM105" s="12"/>
      <c r="NN105" s="12"/>
      <c r="NO105" s="12"/>
      <c r="NP105" s="12"/>
      <c r="NQ105" s="12"/>
      <c r="NR105" s="12"/>
      <c r="NS105" s="12"/>
      <c r="NT105" s="14"/>
      <c r="NX105" s="15" t="s">
        <v>21</v>
      </c>
      <c r="NY105" s="12">
        <f t="shared" si="730"/>
        <v>29.475999999999999</v>
      </c>
      <c r="NZ105" s="12">
        <f t="shared" si="878"/>
        <v>11.336923076923076</v>
      </c>
      <c r="OA105" s="12"/>
      <c r="OB105" s="12"/>
      <c r="OC105" s="12"/>
      <c r="OD105" s="12"/>
      <c r="OE105" s="12"/>
      <c r="OF105" s="12"/>
      <c r="OG105" s="12"/>
      <c r="OH105" s="12"/>
      <c r="OI105" s="12"/>
      <c r="OJ105" s="14"/>
      <c r="OM105" s="15" t="s">
        <v>21</v>
      </c>
      <c r="ON105" s="12">
        <f t="shared" si="735"/>
        <v>0</v>
      </c>
      <c r="OO105" s="12">
        <f t="shared" si="879"/>
        <v>0</v>
      </c>
      <c r="OP105" s="12"/>
      <c r="OQ105" s="12"/>
      <c r="OR105" s="12"/>
      <c r="OS105" s="12"/>
      <c r="OT105" s="12"/>
      <c r="OU105" s="12"/>
      <c r="OV105" s="12"/>
      <c r="OW105" s="12"/>
      <c r="OX105" s="12"/>
      <c r="OY105" s="14"/>
      <c r="PB105" s="15" t="s">
        <v>21</v>
      </c>
      <c r="PC105" s="12">
        <f>PC82+PC53+PC24</f>
        <v>29.593999999999998</v>
      </c>
      <c r="PD105" s="12">
        <f t="shared" si="880"/>
        <v>11.382307692307691</v>
      </c>
      <c r="PE105" s="12"/>
      <c r="PF105" s="12"/>
      <c r="PG105" s="12"/>
      <c r="PH105" s="12"/>
      <c r="PI105" s="12"/>
      <c r="PJ105" s="12"/>
      <c r="PK105" s="12"/>
      <c r="PL105" s="12"/>
      <c r="PM105" s="12"/>
      <c r="PN105" s="14"/>
      <c r="PR105" s="15" t="s">
        <v>21</v>
      </c>
      <c r="PS105" s="12">
        <v>102.786</v>
      </c>
      <c r="PT105" s="12">
        <f t="shared" si="881"/>
        <v>39.533076923076919</v>
      </c>
      <c r="PU105" s="12"/>
      <c r="PV105" s="12"/>
      <c r="PW105" s="12"/>
      <c r="PX105" s="12"/>
      <c r="PY105" s="12"/>
      <c r="PZ105" s="12"/>
      <c r="QA105" s="12"/>
      <c r="QB105" s="12"/>
      <c r="QC105" s="12"/>
      <c r="QD105" s="14"/>
    </row>
    <row r="106" spans="15:447" ht="15.75" thickBot="1" x14ac:dyDescent="0.3">
      <c r="O106" s="16" t="s">
        <v>22</v>
      </c>
      <c r="P106" s="12">
        <f t="shared" si="635"/>
        <v>50</v>
      </c>
      <c r="Q106" s="17">
        <f>P106/10</f>
        <v>5</v>
      </c>
      <c r="R106" s="12">
        <f>R83+R54+R25</f>
        <v>10</v>
      </c>
      <c r="S106" s="12">
        <f>R106/28</f>
        <v>0.35714285714285715</v>
      </c>
      <c r="T106" s="12"/>
      <c r="U106" s="18"/>
      <c r="V106" s="12">
        <f>V83+V54+V25</f>
        <v>30</v>
      </c>
      <c r="W106" s="17">
        <f>V106/20</f>
        <v>1.5</v>
      </c>
      <c r="X106" s="12">
        <f>X83+X54+X25</f>
        <v>36</v>
      </c>
      <c r="Y106" s="17">
        <f>X106/10</f>
        <v>3.6</v>
      </c>
      <c r="Z106" s="12">
        <f>Z83+Z54+Z25</f>
        <v>33</v>
      </c>
      <c r="AA106" s="19">
        <f>Z106/20</f>
        <v>1.65</v>
      </c>
      <c r="AF106" s="16" t="s">
        <v>22</v>
      </c>
      <c r="AG106" s="12">
        <f t="shared" si="640"/>
        <v>35</v>
      </c>
      <c r="AH106" s="17">
        <f>AG106/10</f>
        <v>3.5</v>
      </c>
      <c r="AI106" s="12">
        <f>AI83+AI54+AI25</f>
        <v>33</v>
      </c>
      <c r="AJ106" s="12">
        <f>AI106/28</f>
        <v>1.1785714285714286</v>
      </c>
      <c r="AK106" s="12"/>
      <c r="AL106" s="18"/>
      <c r="AM106" s="12">
        <f>AM83+AM54+AM25</f>
        <v>30</v>
      </c>
      <c r="AN106" s="17">
        <f>AM106/20</f>
        <v>1.5</v>
      </c>
      <c r="AO106" s="12">
        <f>AO83+AO54+AO25</f>
        <v>41</v>
      </c>
      <c r="AP106" s="17">
        <f>AO106/10</f>
        <v>4.0999999999999996</v>
      </c>
      <c r="AQ106" s="12">
        <f>AQ83+AQ54+AQ25</f>
        <v>33</v>
      </c>
      <c r="AR106" s="19">
        <f>AQ106/20</f>
        <v>1.65</v>
      </c>
      <c r="AV106" s="16" t="s">
        <v>22</v>
      </c>
      <c r="AW106" s="12">
        <f t="shared" si="645"/>
        <v>36</v>
      </c>
      <c r="AX106" s="17">
        <f>AW106/10</f>
        <v>3.6</v>
      </c>
      <c r="AY106" s="12">
        <f>AY83+AY54+AY25</f>
        <v>36</v>
      </c>
      <c r="AZ106" s="12">
        <f>AY106/28</f>
        <v>1.2857142857142858</v>
      </c>
      <c r="BA106" s="12"/>
      <c r="BB106" s="18"/>
      <c r="BC106" s="12">
        <f>BC83+BC54+BC25</f>
        <v>36</v>
      </c>
      <c r="BD106" s="17">
        <f>BC106/20</f>
        <v>1.8</v>
      </c>
      <c r="BE106" s="12">
        <f>BE83+BE54+BE25</f>
        <v>36</v>
      </c>
      <c r="BF106" s="17">
        <f>BE106/10</f>
        <v>3.6</v>
      </c>
      <c r="BG106" s="12">
        <f>BG83+BG54+BG25</f>
        <v>31</v>
      </c>
      <c r="BH106" s="19">
        <f>BG106/20</f>
        <v>1.55</v>
      </c>
      <c r="BL106" s="16" t="s">
        <v>22</v>
      </c>
      <c r="BM106" s="12">
        <f t="shared" si="650"/>
        <v>38</v>
      </c>
      <c r="BN106" s="17">
        <f>BM106/10</f>
        <v>3.8</v>
      </c>
      <c r="BO106" s="12">
        <f>BO83+BO54+BO25</f>
        <v>38</v>
      </c>
      <c r="BP106" s="12">
        <f>BO106/28</f>
        <v>1.3571428571428572</v>
      </c>
      <c r="BQ106" s="12"/>
      <c r="BR106" s="18"/>
      <c r="BS106" s="12">
        <f>BS83+BS54+BS25</f>
        <v>13</v>
      </c>
      <c r="BT106" s="17">
        <f>BS106/20</f>
        <v>0.65</v>
      </c>
      <c r="BU106" s="12">
        <f>BU83+BU54+BU25</f>
        <v>13</v>
      </c>
      <c r="BV106" s="17">
        <f>BU106/10</f>
        <v>1.3</v>
      </c>
      <c r="BW106" s="12">
        <f>BW83+BW54+BW25</f>
        <v>11</v>
      </c>
      <c r="BX106" s="19">
        <f>BW106/20</f>
        <v>0.55000000000000004</v>
      </c>
      <c r="CB106" s="16" t="s">
        <v>22</v>
      </c>
      <c r="CC106" s="12">
        <f t="shared" si="655"/>
        <v>0</v>
      </c>
      <c r="CD106" s="17">
        <f>CC106/10</f>
        <v>0</v>
      </c>
      <c r="CE106" s="12">
        <f>CE83+CE54+CE25</f>
        <v>0</v>
      </c>
      <c r="CF106" s="12">
        <f>CE106/28</f>
        <v>0</v>
      </c>
      <c r="CG106" s="12"/>
      <c r="CH106" s="18"/>
      <c r="CI106" s="12">
        <f>CI83+CI54+CI25</f>
        <v>25</v>
      </c>
      <c r="CJ106" s="17">
        <f>CI106/20</f>
        <v>1.25</v>
      </c>
      <c r="CK106" s="12">
        <f>CK83+CK54+CK25</f>
        <v>25</v>
      </c>
      <c r="CL106" s="17">
        <f>CK106/10</f>
        <v>2.5</v>
      </c>
      <c r="CM106" s="12">
        <f>CM83+CM54+CM25</f>
        <v>0</v>
      </c>
      <c r="CN106" s="19">
        <f>CM106/20</f>
        <v>0</v>
      </c>
      <c r="CQ106" s="16" t="s">
        <v>22</v>
      </c>
      <c r="CR106" s="12">
        <f t="shared" si="660"/>
        <v>45</v>
      </c>
      <c r="CS106" s="17">
        <f>CR106/10</f>
        <v>4.5</v>
      </c>
      <c r="CT106" s="12">
        <f>CT83+CT54+CT25</f>
        <v>38</v>
      </c>
      <c r="CU106" s="12">
        <f>CT106/28</f>
        <v>1.3571428571428572</v>
      </c>
      <c r="CV106" s="12"/>
      <c r="CW106" s="18"/>
      <c r="CX106" s="12">
        <f>CX83+CX54+CX25</f>
        <v>45</v>
      </c>
      <c r="CY106" s="17">
        <f>CX106/20</f>
        <v>2.25</v>
      </c>
      <c r="CZ106" s="12">
        <f>CZ83+CZ54+CZ25</f>
        <v>45</v>
      </c>
      <c r="DA106" s="17">
        <f>CZ106/10</f>
        <v>4.5</v>
      </c>
      <c r="DB106" s="12">
        <f>DB83+DB54+DB25</f>
        <v>45</v>
      </c>
      <c r="DC106" s="19">
        <f>DB106/20</f>
        <v>2.25</v>
      </c>
      <c r="DF106" s="16" t="s">
        <v>22</v>
      </c>
      <c r="DG106" s="12">
        <f t="shared" si="740"/>
        <v>154</v>
      </c>
      <c r="DH106" s="17">
        <f>DG106/10</f>
        <v>15.4</v>
      </c>
      <c r="DI106" s="12">
        <f>DI83+DI54+DI25</f>
        <v>145</v>
      </c>
      <c r="DJ106" s="12">
        <f>DI106/28</f>
        <v>5.1785714285714288</v>
      </c>
      <c r="DK106" s="12"/>
      <c r="DL106" s="18"/>
      <c r="DM106" s="12">
        <f>DM83+DM54+DM25</f>
        <v>149</v>
      </c>
      <c r="DN106" s="17">
        <f>DM106/20</f>
        <v>7.45</v>
      </c>
      <c r="DO106" s="12">
        <f>DO83+DO54+DO25</f>
        <v>160</v>
      </c>
      <c r="DP106" s="17">
        <f>DO106/10</f>
        <v>16</v>
      </c>
      <c r="DQ106" s="12">
        <f>DQ83+DQ54+DQ25</f>
        <v>120</v>
      </c>
      <c r="DR106" s="19">
        <f>DQ106/20</f>
        <v>6</v>
      </c>
      <c r="DU106" s="16" t="s">
        <v>22</v>
      </c>
      <c r="DV106" s="12">
        <f t="shared" si="667"/>
        <v>38</v>
      </c>
      <c r="DW106" s="17">
        <f>DV106/10</f>
        <v>3.8</v>
      </c>
      <c r="DX106" s="12">
        <f>DX83+DX54+DX25</f>
        <v>37</v>
      </c>
      <c r="DY106" s="12">
        <f>DX106/28</f>
        <v>1.3214285714285714</v>
      </c>
      <c r="DZ106" s="12"/>
      <c r="EA106" s="18"/>
      <c r="EB106" s="12">
        <f>EB83+EB54+EB25</f>
        <v>37</v>
      </c>
      <c r="EC106" s="17">
        <f>EB106/20</f>
        <v>1.85</v>
      </c>
      <c r="ED106" s="12">
        <f>ED83+ED54+ED25</f>
        <v>37</v>
      </c>
      <c r="EE106" s="17">
        <f>ED106/10</f>
        <v>3.7</v>
      </c>
      <c r="EF106" s="12">
        <f>EF83+EF54+EF25</f>
        <v>37</v>
      </c>
      <c r="EG106" s="19">
        <f>EF106/20</f>
        <v>1.85</v>
      </c>
      <c r="EJ106" s="16" t="s">
        <v>22</v>
      </c>
      <c r="EK106" s="12">
        <f t="shared" si="672"/>
        <v>26</v>
      </c>
      <c r="EL106" s="17">
        <f>EK106/10</f>
        <v>2.6</v>
      </c>
      <c r="EM106" s="12">
        <f>EM83+EM54+EM25</f>
        <v>7</v>
      </c>
      <c r="EN106" s="12">
        <f>EM106/28</f>
        <v>0.25</v>
      </c>
      <c r="EO106" s="12"/>
      <c r="EP106" s="18"/>
      <c r="EQ106" s="12">
        <f>EQ83+EQ54+EQ25</f>
        <v>26</v>
      </c>
      <c r="ER106" s="17">
        <f>EQ106/20</f>
        <v>1.3</v>
      </c>
      <c r="ES106" s="12">
        <f>ES83+ES54+ES25</f>
        <v>26</v>
      </c>
      <c r="ET106" s="17">
        <f>ES106/10</f>
        <v>2.6</v>
      </c>
      <c r="EU106" s="12">
        <f>EU83+EU54+EU25</f>
        <v>26</v>
      </c>
      <c r="EV106" s="19">
        <f>EU106/20</f>
        <v>1.3</v>
      </c>
      <c r="EY106" s="16" t="s">
        <v>22</v>
      </c>
      <c r="EZ106" s="12">
        <f t="shared" si="677"/>
        <v>27</v>
      </c>
      <c r="FA106" s="17">
        <f>EZ106/10</f>
        <v>2.7</v>
      </c>
      <c r="FB106" s="12">
        <f>FB83+FB54+FB25</f>
        <v>27</v>
      </c>
      <c r="FC106" s="12">
        <f>FB106/28</f>
        <v>0.9642857142857143</v>
      </c>
      <c r="FD106" s="12"/>
      <c r="FE106" s="18"/>
      <c r="FF106" s="12">
        <f>FF83+FF54+FF25</f>
        <v>27</v>
      </c>
      <c r="FG106" s="17">
        <f>FF106/20</f>
        <v>1.35</v>
      </c>
      <c r="FH106" s="12">
        <f>FH83+FH54+FH25</f>
        <v>27</v>
      </c>
      <c r="FI106" s="17">
        <f>FH106/10</f>
        <v>2.7</v>
      </c>
      <c r="FJ106" s="12">
        <f>FJ83+FJ54+FJ25</f>
        <v>27</v>
      </c>
      <c r="FK106" s="19">
        <f>FJ106/20</f>
        <v>1.35</v>
      </c>
      <c r="FN106" s="16" t="s">
        <v>22</v>
      </c>
      <c r="FO106" s="12">
        <f t="shared" si="682"/>
        <v>35</v>
      </c>
      <c r="FP106" s="17">
        <f>FO106/10</f>
        <v>3.5</v>
      </c>
      <c r="FQ106" s="12">
        <f>FQ83+FQ54+FQ25</f>
        <v>35</v>
      </c>
      <c r="FR106" s="12">
        <f>FQ106/28</f>
        <v>1.25</v>
      </c>
      <c r="FS106" s="12"/>
      <c r="FT106" s="18"/>
      <c r="FU106" s="12">
        <f>FU83+FU54+FU25</f>
        <v>35</v>
      </c>
      <c r="FV106" s="17">
        <f>FU106/20</f>
        <v>1.75</v>
      </c>
      <c r="FW106" s="12">
        <f>FW83+FW54+FW25</f>
        <v>35</v>
      </c>
      <c r="FX106" s="17">
        <f>FW106/10</f>
        <v>3.5</v>
      </c>
      <c r="FY106" s="12">
        <f>FY83+FY54+FY25</f>
        <v>35</v>
      </c>
      <c r="FZ106" s="19">
        <f>FY106/20</f>
        <v>1.75</v>
      </c>
      <c r="GC106" s="16" t="s">
        <v>22</v>
      </c>
      <c r="GD106" s="12">
        <f t="shared" si="687"/>
        <v>35</v>
      </c>
      <c r="GE106" s="17">
        <f>GD106/10</f>
        <v>3.5</v>
      </c>
      <c r="GF106" s="12">
        <f>GF83+GF54+GF25</f>
        <v>32</v>
      </c>
      <c r="GG106" s="12">
        <f>GF106/28</f>
        <v>1.1428571428571428</v>
      </c>
      <c r="GH106" s="12"/>
      <c r="GI106" s="18"/>
      <c r="GJ106" s="12">
        <f>GJ83+GJ54+GJ25</f>
        <v>32</v>
      </c>
      <c r="GK106" s="17">
        <f>GJ106/20</f>
        <v>1.6</v>
      </c>
      <c r="GL106" s="12">
        <f>GL83+GL54+GL25</f>
        <v>34</v>
      </c>
      <c r="GM106" s="17">
        <f>GL106/10</f>
        <v>3.4</v>
      </c>
      <c r="GN106" s="12">
        <f>GN83+GN54+GN25</f>
        <v>52.686</v>
      </c>
      <c r="GO106" s="19">
        <f>GN106/20</f>
        <v>2.6343000000000001</v>
      </c>
      <c r="GR106" s="16" t="s">
        <v>22</v>
      </c>
      <c r="GS106" s="12">
        <f t="shared" si="743"/>
        <v>161</v>
      </c>
      <c r="GT106" s="17">
        <f>GS106/10</f>
        <v>16.100000000000001</v>
      </c>
      <c r="GU106" s="12">
        <f>GU83+GU54+GU25</f>
        <v>138</v>
      </c>
      <c r="GV106" s="12">
        <f>GU106/28</f>
        <v>4.9285714285714288</v>
      </c>
      <c r="GW106" s="12"/>
      <c r="GX106" s="18"/>
      <c r="GY106" s="12">
        <f>GY83+GY54+GY25</f>
        <v>157</v>
      </c>
      <c r="GZ106" s="17">
        <f>GY106/20</f>
        <v>7.85</v>
      </c>
      <c r="HA106" s="12">
        <f>HA83+HA54+HA25</f>
        <v>159</v>
      </c>
      <c r="HB106" s="17">
        <f>HA106/10</f>
        <v>15.9</v>
      </c>
      <c r="HC106" s="12">
        <f>HC83+HC54+HC25</f>
        <v>118.236</v>
      </c>
      <c r="HD106" s="19">
        <f>HC106/20</f>
        <v>5.9118000000000004</v>
      </c>
      <c r="HH106" s="16" t="s">
        <v>22</v>
      </c>
      <c r="HI106" s="12">
        <f t="shared" si="748"/>
        <v>365</v>
      </c>
      <c r="HJ106" s="17">
        <f>HI106/10</f>
        <v>36.5</v>
      </c>
      <c r="HK106" s="12">
        <f>HK83+HK54+HK25</f>
        <v>293</v>
      </c>
      <c r="HL106" s="12">
        <f>HK106/28</f>
        <v>10.464285714285714</v>
      </c>
      <c r="HM106" s="12"/>
      <c r="HN106" s="18"/>
      <c r="HO106" s="12">
        <f>HO83+HO54+HO25</f>
        <v>336</v>
      </c>
      <c r="HP106" s="17">
        <f>HO106/20</f>
        <v>16.8</v>
      </c>
      <c r="HQ106" s="12">
        <f>HQ83+HQ54+HQ25</f>
        <v>355</v>
      </c>
      <c r="HR106" s="17">
        <f>HQ106/10</f>
        <v>35.5</v>
      </c>
      <c r="HS106" s="12">
        <f>HS83+HS54+HS25</f>
        <v>271.23599999999999</v>
      </c>
      <c r="HT106" s="19">
        <f>HS106/20</f>
        <v>13.5618</v>
      </c>
      <c r="HW106" s="16" t="s">
        <v>22</v>
      </c>
      <c r="HX106" s="12">
        <f t="shared" si="781"/>
        <v>30</v>
      </c>
      <c r="HY106" s="17">
        <f>HX106/10</f>
        <v>3</v>
      </c>
      <c r="HZ106" s="12">
        <f>HZ83+HZ54+HZ25</f>
        <v>30</v>
      </c>
      <c r="IA106" s="12">
        <f>HZ106/28</f>
        <v>1.0714285714285714</v>
      </c>
      <c r="IB106" s="12"/>
      <c r="IC106" s="18"/>
      <c r="ID106" s="12">
        <f>ID83+ID54+ID25</f>
        <v>30</v>
      </c>
      <c r="IE106" s="17">
        <f>ID106/20</f>
        <v>1.5</v>
      </c>
      <c r="IF106" s="12">
        <f>IF83+IF54+IF25</f>
        <v>0</v>
      </c>
      <c r="IG106" s="17">
        <f>IF106/10</f>
        <v>0</v>
      </c>
      <c r="IH106" s="12">
        <f>IH83+IH54+IH25</f>
        <v>0</v>
      </c>
      <c r="II106" s="19">
        <f>IH106/20</f>
        <v>0</v>
      </c>
      <c r="IM106" s="16" t="s">
        <v>22</v>
      </c>
      <c r="IN106" s="12">
        <f t="shared" si="696"/>
        <v>25</v>
      </c>
      <c r="IO106" s="17">
        <f>IN106/10</f>
        <v>2.5</v>
      </c>
      <c r="IP106" s="12">
        <f>IP83+IP54+IP25</f>
        <v>25</v>
      </c>
      <c r="IQ106" s="12">
        <f>IP106/28</f>
        <v>0.8928571428571429</v>
      </c>
      <c r="IR106" s="12"/>
      <c r="IS106" s="18"/>
      <c r="IT106" s="12">
        <f>IT83+IT54+IT25</f>
        <v>25</v>
      </c>
      <c r="IU106" s="17">
        <f>IT106/20</f>
        <v>1.25</v>
      </c>
      <c r="IV106" s="12">
        <f>IV83+IV54+IV25</f>
        <v>55</v>
      </c>
      <c r="IW106" s="17">
        <f>IV106/10</f>
        <v>5.5</v>
      </c>
      <c r="IX106" s="12">
        <f>IX83+IX54+IX25</f>
        <v>44</v>
      </c>
      <c r="IY106" s="19">
        <f>IX106/20</f>
        <v>2.2000000000000002</v>
      </c>
      <c r="JC106" s="16" t="s">
        <v>22</v>
      </c>
      <c r="JD106" s="12">
        <f t="shared" si="701"/>
        <v>55</v>
      </c>
      <c r="JE106" s="17">
        <f>JD106/10</f>
        <v>5.5</v>
      </c>
      <c r="JF106" s="12">
        <f>JF83+JF54+JF25</f>
        <v>56</v>
      </c>
      <c r="JG106" s="12">
        <f>JF106/28</f>
        <v>2</v>
      </c>
      <c r="JH106" s="12"/>
      <c r="JI106" s="18"/>
      <c r="JJ106" s="12">
        <f>JJ83+JJ54+JJ25</f>
        <v>55</v>
      </c>
      <c r="JK106" s="17">
        <f>JJ106/20</f>
        <v>2.75</v>
      </c>
      <c r="JL106" s="12">
        <f>JL83+JL54+JL25</f>
        <v>55</v>
      </c>
      <c r="JM106" s="17">
        <f>JL106/10</f>
        <v>5.5</v>
      </c>
      <c r="JN106" s="12">
        <f>JN83+JN54+JN25</f>
        <v>51</v>
      </c>
      <c r="JO106" s="19">
        <f>JN106/20</f>
        <v>2.5499999999999998</v>
      </c>
      <c r="JS106" s="16" t="s">
        <v>22</v>
      </c>
      <c r="JT106" s="12">
        <f t="shared" si="706"/>
        <v>69</v>
      </c>
      <c r="JU106" s="17">
        <f>JT106/10</f>
        <v>6.9</v>
      </c>
      <c r="JV106" s="12">
        <f>JV83+JV54+JV25</f>
        <v>86</v>
      </c>
      <c r="JW106" s="12">
        <f>JV106/28</f>
        <v>3.0714285714285716</v>
      </c>
      <c r="JX106" s="12"/>
      <c r="JY106" s="18"/>
      <c r="JZ106" s="12">
        <f>JZ83+JZ54+JZ25</f>
        <v>63</v>
      </c>
      <c r="KA106" s="17">
        <f>JZ106/20</f>
        <v>3.15</v>
      </c>
      <c r="KB106" s="12">
        <f>KB83+KB54+KB25</f>
        <v>64</v>
      </c>
      <c r="KC106" s="17">
        <f>KB106/10</f>
        <v>6.4</v>
      </c>
      <c r="KD106" s="12">
        <f>KD83+KD54+KD25</f>
        <v>79</v>
      </c>
      <c r="KE106" s="19">
        <f>KD106/20</f>
        <v>3.95</v>
      </c>
      <c r="KH106" s="16" t="s">
        <v>22</v>
      </c>
      <c r="KI106" s="12">
        <f t="shared" si="711"/>
        <v>30</v>
      </c>
      <c r="KJ106" s="17">
        <f>KI106/10</f>
        <v>3</v>
      </c>
      <c r="KK106" s="12">
        <f>KK83+KK54+KK25</f>
        <v>30</v>
      </c>
      <c r="KL106" s="12">
        <f>KK106/28</f>
        <v>1.0714285714285714</v>
      </c>
      <c r="KM106" s="12"/>
      <c r="KN106" s="18"/>
      <c r="KO106" s="12">
        <f>KO83+KO54+KO25</f>
        <v>30</v>
      </c>
      <c r="KP106" s="17">
        <f>KO106/20</f>
        <v>1.5</v>
      </c>
      <c r="KQ106" s="12">
        <f>KQ83+KQ54+KQ25</f>
        <v>31</v>
      </c>
      <c r="KR106" s="17">
        <f>KQ106/10</f>
        <v>3.1</v>
      </c>
      <c r="KS106" s="12">
        <f>KS83+KS54+KS25</f>
        <v>14</v>
      </c>
      <c r="KT106" s="19">
        <f>KS106/20</f>
        <v>0.7</v>
      </c>
      <c r="KW106" s="16" t="s">
        <v>22</v>
      </c>
      <c r="KX106" s="12">
        <f t="shared" si="753"/>
        <v>209</v>
      </c>
      <c r="KY106" s="17">
        <f>KX106/10</f>
        <v>20.9</v>
      </c>
      <c r="KZ106" s="12">
        <f>KZ83+KZ54+KZ25</f>
        <v>227</v>
      </c>
      <c r="LA106" s="12">
        <f>KZ106/28</f>
        <v>8.1071428571428577</v>
      </c>
      <c r="LB106" s="12"/>
      <c r="LC106" s="18"/>
      <c r="LD106" s="12">
        <f>LD83+LD54+LD25</f>
        <v>203</v>
      </c>
      <c r="LE106" s="17">
        <f>LD106/20</f>
        <v>10.15</v>
      </c>
      <c r="LF106" s="12">
        <f>LF83+LF54+LF25</f>
        <v>205</v>
      </c>
      <c r="LG106" s="17">
        <f>LF106/10</f>
        <v>20.5</v>
      </c>
      <c r="LH106" s="12">
        <f>LH83+LH54+LH25</f>
        <v>188</v>
      </c>
      <c r="LI106" s="19">
        <f>LH106/20</f>
        <v>9.4</v>
      </c>
      <c r="LM106" s="16" t="s">
        <v>22</v>
      </c>
      <c r="LN106" s="12">
        <f t="shared" si="758"/>
        <v>574</v>
      </c>
      <c r="LO106" s="17">
        <f>LN106/10</f>
        <v>57.4</v>
      </c>
      <c r="LP106" s="12">
        <f>LP83+LP54+LP25</f>
        <v>520</v>
      </c>
      <c r="LQ106" s="12">
        <f>LP106/28</f>
        <v>18.571428571428573</v>
      </c>
      <c r="LR106" s="12"/>
      <c r="LS106" s="18"/>
      <c r="LT106" s="12">
        <f t="shared" si="789"/>
        <v>539</v>
      </c>
      <c r="LU106" s="17">
        <f>LT106/20</f>
        <v>26.95</v>
      </c>
      <c r="LV106" s="12">
        <f>LV83+LV54+LV25</f>
        <v>560</v>
      </c>
      <c r="LW106" s="17">
        <f>LV106/10</f>
        <v>56</v>
      </c>
      <c r="LX106" s="12">
        <f>LX83+LX54+LX25</f>
        <v>459.23599999999999</v>
      </c>
      <c r="LY106" s="19">
        <f>LX106/20</f>
        <v>22.9618</v>
      </c>
      <c r="MB106" s="16" t="s">
        <v>22</v>
      </c>
      <c r="MC106" s="12">
        <f t="shared" si="790"/>
        <v>33</v>
      </c>
      <c r="MD106" s="17">
        <f>MC106/10</f>
        <v>3.3</v>
      </c>
      <c r="ME106" s="12">
        <f>ME83+ME54+ME25</f>
        <v>0</v>
      </c>
      <c r="MF106" s="12">
        <f>ME106/28</f>
        <v>0</v>
      </c>
      <c r="MG106" s="12"/>
      <c r="MH106" s="18"/>
      <c r="MI106" s="12">
        <f>MI83+MI54+MI25</f>
        <v>32</v>
      </c>
      <c r="MJ106" s="17">
        <f>MI106/20</f>
        <v>1.6</v>
      </c>
      <c r="MK106" s="12">
        <f>MK83+MK54+MK25</f>
        <v>32</v>
      </c>
      <c r="ML106" s="17">
        <f>MK106/10</f>
        <v>3.2</v>
      </c>
      <c r="MM106" s="12">
        <f>MM83+MM54+MM25</f>
        <v>48</v>
      </c>
      <c r="MN106" s="19">
        <f>MM106/20</f>
        <v>2.4</v>
      </c>
      <c r="MR106" s="16" t="s">
        <v>22</v>
      </c>
      <c r="MS106" s="12">
        <f t="shared" si="720"/>
        <v>17</v>
      </c>
      <c r="MT106" s="17">
        <f>MS106/10</f>
        <v>1.7</v>
      </c>
      <c r="MU106" s="12">
        <f>MU83+MU54+MU25</f>
        <v>17</v>
      </c>
      <c r="MV106" s="12">
        <f>MU106/28</f>
        <v>0.6071428571428571</v>
      </c>
      <c r="MW106" s="12"/>
      <c r="MX106" s="18"/>
      <c r="MY106" s="12">
        <f>MY83+MY54+MY25</f>
        <v>18</v>
      </c>
      <c r="MZ106" s="17">
        <f>MY106/20</f>
        <v>0.9</v>
      </c>
      <c r="NA106" s="12">
        <f>NA83+NA54+NA25</f>
        <v>0</v>
      </c>
      <c r="NB106" s="17">
        <f>NA106/10</f>
        <v>0</v>
      </c>
      <c r="NC106" s="12">
        <f>NC83+NC54+NC25</f>
        <v>18</v>
      </c>
      <c r="ND106" s="19">
        <f>NC106/20</f>
        <v>0.9</v>
      </c>
      <c r="NH106" s="16" t="s">
        <v>22</v>
      </c>
      <c r="NI106" s="12">
        <f t="shared" si="725"/>
        <v>22</v>
      </c>
      <c r="NJ106" s="17">
        <f>NI106/10</f>
        <v>2.2000000000000002</v>
      </c>
      <c r="NK106" s="12">
        <f>NK83+NK54+NK25</f>
        <v>22</v>
      </c>
      <c r="NL106" s="12">
        <f>NK106/28</f>
        <v>0.7857142857142857</v>
      </c>
      <c r="NM106" s="12"/>
      <c r="NN106" s="18"/>
      <c r="NO106" s="12">
        <f>NO83+NO54+NO25</f>
        <v>22</v>
      </c>
      <c r="NP106" s="17">
        <f>NO106/20</f>
        <v>1.1000000000000001</v>
      </c>
      <c r="NQ106" s="12">
        <f>NQ83+NQ54+NQ25</f>
        <v>22</v>
      </c>
      <c r="NR106" s="17">
        <f>NQ106/10</f>
        <v>2.2000000000000002</v>
      </c>
      <c r="NS106" s="12">
        <f>NS83+NS54+NS25</f>
        <v>23</v>
      </c>
      <c r="NT106" s="19">
        <f>NS106/20</f>
        <v>1.1499999999999999</v>
      </c>
      <c r="NX106" s="16" t="s">
        <v>22</v>
      </c>
      <c r="NY106" s="12">
        <f t="shared" si="730"/>
        <v>44</v>
      </c>
      <c r="NZ106" s="17">
        <f>NY106/10</f>
        <v>4.4000000000000004</v>
      </c>
      <c r="OA106" s="12">
        <f>OA83+OA54+OA25</f>
        <v>46</v>
      </c>
      <c r="OB106" s="12">
        <f>OA106/28</f>
        <v>1.6428571428571428</v>
      </c>
      <c r="OC106" s="12"/>
      <c r="OD106" s="18"/>
      <c r="OE106" s="12">
        <f>OE83+OE54+OE25</f>
        <v>46</v>
      </c>
      <c r="OF106" s="17">
        <f>OE106/20</f>
        <v>2.2999999999999998</v>
      </c>
      <c r="OG106" s="12">
        <f>OG83+OG54+OG25</f>
        <v>46</v>
      </c>
      <c r="OH106" s="17">
        <f>OG106/10</f>
        <v>4.5999999999999996</v>
      </c>
      <c r="OI106" s="12">
        <f>OI83+OI54+OI25</f>
        <v>46</v>
      </c>
      <c r="OJ106" s="19">
        <f>OI106/20</f>
        <v>2.2999999999999998</v>
      </c>
      <c r="OM106" s="16" t="s">
        <v>22</v>
      </c>
      <c r="ON106" s="12">
        <f t="shared" si="735"/>
        <v>30</v>
      </c>
      <c r="OO106" s="17">
        <f>ON106/10</f>
        <v>3</v>
      </c>
      <c r="OP106" s="12">
        <f>OP83+OP54+OP25</f>
        <v>29</v>
      </c>
      <c r="OQ106" s="12">
        <f>OP106/28</f>
        <v>1.0357142857142858</v>
      </c>
      <c r="OR106" s="12"/>
      <c r="OS106" s="18"/>
      <c r="OT106" s="12">
        <f>OT83+OT54+OT25</f>
        <v>30</v>
      </c>
      <c r="OU106" s="17">
        <f>OT106/20</f>
        <v>1.5</v>
      </c>
      <c r="OV106" s="12">
        <f>OV83+OV54+OV25</f>
        <v>30</v>
      </c>
      <c r="OW106" s="17">
        <f>OV106/10</f>
        <v>3</v>
      </c>
      <c r="OX106" s="12">
        <f>OX83+OX54+OX25</f>
        <v>30</v>
      </c>
      <c r="OY106" s="19">
        <f>OX106/20</f>
        <v>1.5</v>
      </c>
      <c r="PB106" s="16" t="s">
        <v>22</v>
      </c>
      <c r="PC106" s="12">
        <f t="shared" si="762"/>
        <v>146</v>
      </c>
      <c r="PD106" s="17">
        <f>PC106/10</f>
        <v>14.6</v>
      </c>
      <c r="PE106" s="12">
        <f>PE83+PE54+PE25</f>
        <v>114</v>
      </c>
      <c r="PF106" s="12">
        <f>PE106/28</f>
        <v>4.0714285714285712</v>
      </c>
      <c r="PG106" s="12"/>
      <c r="PH106" s="18"/>
      <c r="PI106" s="12">
        <f>PI83+PI54+PI25</f>
        <v>148</v>
      </c>
      <c r="PJ106" s="17">
        <f>PI106/20</f>
        <v>7.4</v>
      </c>
      <c r="PK106" s="12">
        <f>PK83+PK54+PK25</f>
        <v>130</v>
      </c>
      <c r="PL106" s="17">
        <f>PK106/10</f>
        <v>13</v>
      </c>
      <c r="PM106" s="12">
        <f>PM83+PM54+PM25</f>
        <v>165</v>
      </c>
      <c r="PN106" s="19">
        <f>PM106/20</f>
        <v>8.25</v>
      </c>
      <c r="PR106" s="16" t="s">
        <v>22</v>
      </c>
      <c r="PS106" s="12">
        <v>694</v>
      </c>
      <c r="PT106" s="17">
        <f>PS106/10</f>
        <v>69.400000000000006</v>
      </c>
      <c r="PU106" s="12">
        <v>654.5</v>
      </c>
      <c r="PV106" s="12">
        <f>PU106/28</f>
        <v>23.375</v>
      </c>
      <c r="PW106" s="12"/>
      <c r="PX106" s="18"/>
      <c r="PY106" s="12">
        <f t="shared" ref="PY95:PY106" si="882">PY83+PY54+PY25</f>
        <v>687</v>
      </c>
      <c r="PZ106" s="17">
        <f>PY106/20</f>
        <v>34.35</v>
      </c>
      <c r="QA106" s="12">
        <f>QA83+QA54+QA25</f>
        <v>690</v>
      </c>
      <c r="QB106" s="17">
        <f>QA106/10</f>
        <v>69</v>
      </c>
      <c r="QC106" s="12">
        <v>673.5</v>
      </c>
      <c r="QD106" s="19">
        <f>QC106/20</f>
        <v>33.674999999999997</v>
      </c>
    </row>
    <row r="107" spans="15:447" x14ac:dyDescent="0.25">
      <c r="O107" s="20" t="s">
        <v>23</v>
      </c>
      <c r="P107" s="21">
        <f>SUM(P93:P105)</f>
        <v>176.58600000000001</v>
      </c>
      <c r="Q107" s="22">
        <f>SUM(Q93:Q106)</f>
        <v>37.660726495726493</v>
      </c>
      <c r="R107" s="21">
        <f>SUM(R93:R105)</f>
        <v>139.80250000000001</v>
      </c>
      <c r="S107" s="22">
        <f>SUM(S93:S106,U93:U106)</f>
        <v>12.590201190476192</v>
      </c>
      <c r="T107" s="22"/>
      <c r="U107" s="23"/>
      <c r="V107" s="21">
        <f>SUM(V93:V105)</f>
        <v>146.56299999999999</v>
      </c>
      <c r="W107" s="22">
        <f>SUM(W93:W106)</f>
        <v>19.276708333333335</v>
      </c>
      <c r="X107" s="21">
        <f>SUM(X93:X105)</f>
        <v>176.005</v>
      </c>
      <c r="Y107" s="22">
        <f>SUM(Y93:Y106)</f>
        <v>84.660126190476191</v>
      </c>
      <c r="Z107" s="21">
        <f>SUM(Z93:Z105)</f>
        <v>142.72400000000002</v>
      </c>
      <c r="AA107" s="22">
        <f>SUM(AA93:AA106)</f>
        <v>9.842883516483516</v>
      </c>
      <c r="AB107" s="24">
        <f>AA107+Y107+W107+S107+Q107</f>
        <v>164.03064572649572</v>
      </c>
      <c r="AF107" s="20" t="s">
        <v>23</v>
      </c>
      <c r="AG107" s="21">
        <f>SUM(AG93:AG105)</f>
        <v>378.74700000000001</v>
      </c>
      <c r="AH107" s="22">
        <f>SUM(AH93:AH106)</f>
        <v>73.115601709401702</v>
      </c>
      <c r="AI107" s="21">
        <f>SUM(AI93:AI105)</f>
        <v>256.78300000000002</v>
      </c>
      <c r="AJ107" s="22">
        <f>SUM(AJ93:AJ106,AL93:AL106)</f>
        <v>17.111971428571429</v>
      </c>
      <c r="AK107" s="22"/>
      <c r="AL107" s="23"/>
      <c r="AM107" s="21">
        <f>SUM(AM93:AM105)</f>
        <v>159.97599999999997</v>
      </c>
      <c r="AN107" s="22">
        <f>SUM(AN93:AN106)</f>
        <v>16.702972619047618</v>
      </c>
      <c r="AO107" s="21">
        <f>SUM(AO93:AO105)</f>
        <v>179.69399999999999</v>
      </c>
      <c r="AP107" s="22">
        <f>SUM(AP93:AP106)</f>
        <v>44.544716666666666</v>
      </c>
      <c r="AQ107" s="21">
        <f>SUM(AQ93:AQ105)</f>
        <v>190.38200000000001</v>
      </c>
      <c r="AR107" s="22">
        <f>SUM(AR93:AR106)</f>
        <v>13.050556043956044</v>
      </c>
      <c r="AS107" s="24">
        <f>AR107+AP107+AN107+AJ107+AH107</f>
        <v>164.52581846764343</v>
      </c>
      <c r="AV107" s="20" t="s">
        <v>23</v>
      </c>
      <c r="AW107" s="21">
        <f>SUM(AW93:AW105)</f>
        <v>147.434</v>
      </c>
      <c r="AX107" s="22">
        <f>SUM(AX93:AX106)</f>
        <v>37.835373504273505</v>
      </c>
      <c r="AY107" s="21">
        <f>SUM(AY93:AY105)</f>
        <v>213.87900000000002</v>
      </c>
      <c r="AZ107" s="22">
        <f>SUM(AZ93:AZ106,BB93:BB106)</f>
        <v>15.471814285714286</v>
      </c>
      <c r="BA107" s="22"/>
      <c r="BB107" s="23"/>
      <c r="BC107" s="21">
        <f>SUM(BC93:BC105)</f>
        <v>261.71600000000001</v>
      </c>
      <c r="BD107" s="22">
        <f>SUM(BD93:BD106)</f>
        <v>30.690202777777777</v>
      </c>
      <c r="BE107" s="21">
        <f>SUM(BE93:BE105)</f>
        <v>258.55900000000003</v>
      </c>
      <c r="BF107" s="22">
        <f>SUM(BF93:BF106)</f>
        <v>84.538714285714278</v>
      </c>
      <c r="BG107" s="21">
        <f>SUM(BG93:BG105)</f>
        <v>175.136</v>
      </c>
      <c r="BH107" s="22">
        <f>SUM(BH93:BH106)</f>
        <v>12.626556043956047</v>
      </c>
      <c r="BI107" s="24">
        <f>BH107+BF107+BD107+AZ107+AX107</f>
        <v>181.1626608974359</v>
      </c>
      <c r="BL107" s="20" t="s">
        <v>23</v>
      </c>
      <c r="BM107" s="21">
        <f>SUM(BM93:BM105)</f>
        <v>83.496000000000009</v>
      </c>
      <c r="BN107" s="22">
        <f>SUM(BN93:BN106)</f>
        <v>27.493953846153847</v>
      </c>
      <c r="BO107" s="21">
        <f>SUM(BO93:BO105)</f>
        <v>146.76850000000002</v>
      </c>
      <c r="BP107" s="22">
        <f>SUM(BP93:BP106,BR93:BR106)</f>
        <v>11.004334523809526</v>
      </c>
      <c r="BQ107" s="22"/>
      <c r="BR107" s="23"/>
      <c r="BS107" s="21">
        <f>SUM(BS93:BS105)</f>
        <v>228.108</v>
      </c>
      <c r="BT107" s="22">
        <f>SUM(BT93:BT106)</f>
        <v>23.803113095238096</v>
      </c>
      <c r="BU107" s="21">
        <f>SUM(BU93:BU105)</f>
        <v>215.93100000000004</v>
      </c>
      <c r="BV107" s="22">
        <f>SUM(BV93:BV106)</f>
        <v>64.849204761904758</v>
      </c>
      <c r="BW107" s="21">
        <f>SUM(BW93:BW105)</f>
        <v>214.13499999999999</v>
      </c>
      <c r="BX107" s="22">
        <f>SUM(BX93:BX106)</f>
        <v>12.786285714285714</v>
      </c>
      <c r="BY107" s="24">
        <f>BX107+BV107+BT107+BP107+BN107</f>
        <v>139.93689194139193</v>
      </c>
      <c r="CB107" s="20" t="s">
        <v>23</v>
      </c>
      <c r="CC107" s="21">
        <f>SUM(CC93:CC105)</f>
        <v>110.376</v>
      </c>
      <c r="CD107" s="22">
        <f>SUM(CD93:CD106)</f>
        <v>37.240136752136749</v>
      </c>
      <c r="CE107" s="21">
        <f>SUM(CE93:CE105)</f>
        <v>20.166</v>
      </c>
      <c r="CF107" s="22">
        <f>SUM(CF93:CF106,CH93:CH106)</f>
        <v>1.4577666666666667</v>
      </c>
      <c r="CG107" s="22"/>
      <c r="CH107" s="23"/>
      <c r="CI107" s="21">
        <f>SUM(CI93:CI105)</f>
        <v>30.436</v>
      </c>
      <c r="CJ107" s="22">
        <f>SUM(CJ93:CJ106)</f>
        <v>4.2363095238095241</v>
      </c>
      <c r="CK107" s="21">
        <f>SUM(CK93:CK105)</f>
        <v>65.900999999999996</v>
      </c>
      <c r="CL107" s="22">
        <f>SUM(CL93:CL106)</f>
        <v>19.297499999999999</v>
      </c>
      <c r="CM107" s="21">
        <f>SUM(CM93:CM105)</f>
        <v>160.95699999999999</v>
      </c>
      <c r="CN107" s="22">
        <f>SUM(CN93:CN106)</f>
        <v>9.3524021978021992</v>
      </c>
      <c r="CO107" s="24">
        <f>CN107+CL107+CJ107+CF107+CD107</f>
        <v>71.584115140415136</v>
      </c>
      <c r="CQ107" s="20" t="s">
        <v>23</v>
      </c>
      <c r="CR107" s="21">
        <f>SUM(CR93:CR105)</f>
        <v>241.11699999999999</v>
      </c>
      <c r="CS107" s="22">
        <f>SUM(CS93:CS106)</f>
        <v>63.430867521367517</v>
      </c>
      <c r="CT107" s="21">
        <f>SUM(CT93:CT105)</f>
        <v>312.90850000000006</v>
      </c>
      <c r="CU107" s="22">
        <f>SUM(CU93:CU106,CW93:CW106)</f>
        <v>24.984967857142859</v>
      </c>
      <c r="CV107" s="22"/>
      <c r="CW107" s="23"/>
      <c r="CX107" s="21">
        <f>SUM(CX93:CX105)</f>
        <v>210.99600000000004</v>
      </c>
      <c r="CY107" s="22">
        <f>SUM(CY93:CY106)</f>
        <v>27.161552380952383</v>
      </c>
      <c r="CZ107" s="21">
        <f>SUM(CZ93:CZ105)</f>
        <v>106.059</v>
      </c>
      <c r="DA107" s="22">
        <f>SUM(DA93:DA106)</f>
        <v>54.423392857142858</v>
      </c>
      <c r="DB107" s="21">
        <f>SUM(DB93:DB105)</f>
        <v>63.459499999999991</v>
      </c>
      <c r="DC107" s="22">
        <f>SUM(DC93:DC106)</f>
        <v>5.8903010989010998</v>
      </c>
      <c r="DD107" s="24">
        <f>DC107+DA107+CY107+CU107+CS107</f>
        <v>175.89108171550671</v>
      </c>
      <c r="DF107" s="20" t="s">
        <v>23</v>
      </c>
      <c r="DG107" s="21">
        <f>SUM(DG93:DG106)</f>
        <v>1115.17</v>
      </c>
      <c r="DH107" s="22">
        <f>SUM(DH93:DH106)</f>
        <v>239.11593333333332</v>
      </c>
      <c r="DI107" s="21">
        <f>SUM(DI93:DI106)</f>
        <v>1095.5050000000001</v>
      </c>
      <c r="DJ107" s="22">
        <f>SUM(DJ93:DJ106,DL93:DL106)</f>
        <v>70.030854761904763</v>
      </c>
      <c r="DK107" s="22"/>
      <c r="DL107" s="23"/>
      <c r="DM107" s="21">
        <f>SUM(DM93:DM105)</f>
        <v>891.23199999999997</v>
      </c>
      <c r="DN107" s="22">
        <f>SUM(DN93:DN106)</f>
        <v>102.59415039682541</v>
      </c>
      <c r="DO107" s="21">
        <f>SUM(DO93:DO105)</f>
        <v>826.14399999999989</v>
      </c>
      <c r="DP107" s="22">
        <f>SUM(DP93:DP106)</f>
        <v>267.65352857142852</v>
      </c>
      <c r="DQ107" s="21">
        <f>SUM(DQ93:DQ106)</f>
        <v>924.06949999999995</v>
      </c>
      <c r="DR107" s="22">
        <f>SUM(DR93:DR106)</f>
        <v>53.706101098901101</v>
      </c>
      <c r="DS107" s="24">
        <f>DR107+DP107+DN107+DJ107+DH107</f>
        <v>733.10056816239307</v>
      </c>
      <c r="DU107" s="20" t="s">
        <v>23</v>
      </c>
      <c r="DV107" s="21">
        <f>SUM(DV93:DV105)</f>
        <v>202.86099999999999</v>
      </c>
      <c r="DW107" s="22">
        <f>SUM(DW93:DW106)</f>
        <v>39.188169230769226</v>
      </c>
      <c r="DX107" s="21">
        <f>SUM(DX93:DX105)</f>
        <v>197.352</v>
      </c>
      <c r="DY107" s="22">
        <f>SUM(DY93:DY106,EA93:EA106)</f>
        <v>13.496961904761905</v>
      </c>
      <c r="DZ107" s="22"/>
      <c r="EA107" s="23"/>
      <c r="EB107" s="21">
        <f>SUM(EB93:EB105)</f>
        <v>233.90299999999999</v>
      </c>
      <c r="EC107" s="22">
        <f>SUM(EC93:EC106)</f>
        <v>27.362525793650793</v>
      </c>
      <c r="ED107" s="21">
        <f>SUM(ED93:ED105)</f>
        <v>240.94599999999997</v>
      </c>
      <c r="EE107" s="22">
        <f>SUM(EE93:EE106)</f>
        <v>113.06281666666665</v>
      </c>
      <c r="EF107" s="21">
        <f>SUM(EF93:EF105)</f>
        <v>287.26</v>
      </c>
      <c r="EG107" s="22">
        <f>SUM(EG93:EG106)</f>
        <v>18.756929670329672</v>
      </c>
      <c r="EH107" s="24">
        <f>EG107+EE107+EC107+DY107+DW107</f>
        <v>211.86740326617829</v>
      </c>
      <c r="EJ107" s="20" t="s">
        <v>23</v>
      </c>
      <c r="EK107" s="21">
        <f>SUM(EK93:EK105)</f>
        <v>222.90999999999997</v>
      </c>
      <c r="EL107" s="22">
        <f>SUM(EL93:EL106)</f>
        <v>47.465179487179483</v>
      </c>
      <c r="EM107" s="21">
        <f>SUM(EM93:EM105)</f>
        <v>216.25199999999998</v>
      </c>
      <c r="EN107" s="22">
        <f>SUM(EN93:EN106,EP93:EP106)</f>
        <v>14.682583333333332</v>
      </c>
      <c r="EO107" s="22"/>
      <c r="EP107" s="23"/>
      <c r="EQ107" s="21">
        <f>SUM(EQ93:EQ105)</f>
        <v>220.97399999999999</v>
      </c>
      <c r="ER107" s="22">
        <f>SUM(ER93:ER106)</f>
        <v>23.06940357142857</v>
      </c>
      <c r="ES107" s="21">
        <f>SUM(ES93:ES105)</f>
        <v>247.797</v>
      </c>
      <c r="ET107" s="22">
        <f>SUM(ET93:ET106)</f>
        <v>98.188428571428574</v>
      </c>
      <c r="EU107" s="21">
        <f>SUM(EU93:EU105)</f>
        <v>218.27099999999996</v>
      </c>
      <c r="EV107" s="22">
        <f>SUM(EV93:EV106)</f>
        <v>14.699569230769233</v>
      </c>
      <c r="EW107" s="24">
        <f>EV107+ET107+ER107+EN107+EL107</f>
        <v>198.10516419413918</v>
      </c>
      <c r="EY107" s="20" t="s">
        <v>23</v>
      </c>
      <c r="EZ107" s="21">
        <f>SUM(EZ93:EZ105)</f>
        <v>147.28300000000002</v>
      </c>
      <c r="FA107" s="22">
        <f>SUM(FA93:FA106)</f>
        <v>32.766788034188039</v>
      </c>
      <c r="FB107" s="21">
        <f>SUM(FB93:FB105)</f>
        <v>193.44299999999998</v>
      </c>
      <c r="FC107" s="22">
        <f>SUM(FC93:FC106,FE93:FE106)</f>
        <v>14.243819047619047</v>
      </c>
      <c r="FD107" s="22"/>
      <c r="FE107" s="23"/>
      <c r="FF107" s="21">
        <f>SUM(FF93:FF105)</f>
        <v>234.79500000000002</v>
      </c>
      <c r="FG107" s="22">
        <f>SUM(FG93:FG106)</f>
        <v>27.765805555555556</v>
      </c>
      <c r="FH107" s="21">
        <f>SUM(FH93:FH105)</f>
        <v>288.74599999999998</v>
      </c>
      <c r="FI107" s="22">
        <f>SUM(FI93:FI106)</f>
        <v>106.76489761904762</v>
      </c>
      <c r="FJ107" s="21">
        <f>SUM(FJ93:FJ105)</f>
        <v>280.45350000000002</v>
      </c>
      <c r="FK107" s="22">
        <f>SUM(FK93:FK106)</f>
        <v>18.300778021978026</v>
      </c>
      <c r="FL107" s="24">
        <f>FK107+FI107+FG107+FC107+FA107</f>
        <v>199.84208827838827</v>
      </c>
      <c r="FN107" s="20" t="s">
        <v>23</v>
      </c>
      <c r="FO107" s="21">
        <f>SUM(FO93:FO105)</f>
        <v>182.53500000000003</v>
      </c>
      <c r="FP107" s="22">
        <f>SUM(FP93:FP106)</f>
        <v>59.996538461538464</v>
      </c>
      <c r="FQ107" s="21">
        <f>SUM(FQ93:FQ105)</f>
        <v>191.43199999999999</v>
      </c>
      <c r="FR107" s="22">
        <f>SUM(FR93:FR106,FT93:FT106)</f>
        <v>16.417783333333333</v>
      </c>
      <c r="FS107" s="22"/>
      <c r="FT107" s="23"/>
      <c r="FU107" s="21">
        <f>SUM(FU93:FU105)</f>
        <v>210.21799999999999</v>
      </c>
      <c r="FV107" s="22">
        <f>SUM(FV93:FV106)</f>
        <v>25.032225</v>
      </c>
      <c r="FW107" s="21">
        <f>SUM(FW93:FW105)</f>
        <v>199.45100000000002</v>
      </c>
      <c r="FX107" s="22">
        <f>SUM(FX93:FX106)</f>
        <v>82.758285714285719</v>
      </c>
      <c r="FY107" s="21">
        <f>SUM(FY93:FY105)</f>
        <v>153.84199999999998</v>
      </c>
      <c r="FZ107" s="22">
        <f>SUM(FZ93:FZ106)</f>
        <v>10.540971428571428</v>
      </c>
      <c r="GA107" s="24">
        <f>FZ107+FX107+FV107+FR107+FP107</f>
        <v>194.74580393772897</v>
      </c>
      <c r="GC107" s="20" t="s">
        <v>23</v>
      </c>
      <c r="GD107" s="21">
        <f>SUM(GD93:GD105)</f>
        <v>241.29000000000002</v>
      </c>
      <c r="GE107" s="22">
        <f>SUM(GE93:GE106)</f>
        <v>66.789652991452982</v>
      </c>
      <c r="GF107" s="21">
        <f>SUM(GF93:GF105)</f>
        <v>211.96200000000002</v>
      </c>
      <c r="GG107" s="22">
        <f>SUM(GG93:GG106,GI93:GI106)</f>
        <v>16.686540476190476</v>
      </c>
      <c r="GH107" s="22"/>
      <c r="GI107" s="23"/>
      <c r="GJ107" s="21">
        <f>SUM(GJ93:GJ105)</f>
        <v>201.59200000000001</v>
      </c>
      <c r="GK107" s="22">
        <f>SUM(GK93:GK106)</f>
        <v>21.027677777777782</v>
      </c>
      <c r="GL107" s="21">
        <f>SUM(GL93:GL105)</f>
        <v>211.74900000000002</v>
      </c>
      <c r="GM107" s="22">
        <f>SUM(GM93:GM106)</f>
        <v>57.055816666666665</v>
      </c>
      <c r="GN107" s="21">
        <f>SUM(GN93:GN105)</f>
        <v>222.72450000000001</v>
      </c>
      <c r="GO107" s="22">
        <f>SUM(GO93:GO106)</f>
        <v>16.246321978021978</v>
      </c>
      <c r="GP107" s="24">
        <f>GO107+GM107+GK107+GG107+GE107</f>
        <v>177.80600989010986</v>
      </c>
      <c r="GR107" s="20" t="s">
        <v>23</v>
      </c>
      <c r="GS107" s="21">
        <f>SUM(GS93:GS106)</f>
        <v>1157.8790000000001</v>
      </c>
      <c r="GT107" s="22">
        <f>SUM(GT93:GT106)</f>
        <v>246.20632820512822</v>
      </c>
      <c r="GU107" s="21">
        <f>SUM(GU93:GU106)</f>
        <v>1148.441</v>
      </c>
      <c r="GV107" s="22">
        <f>SUM(GV93:GV106,GX93:GX106)</f>
        <v>75.527688095238076</v>
      </c>
      <c r="GW107" s="22"/>
      <c r="GX107" s="23"/>
      <c r="GY107" s="21">
        <f>SUM(GY93:GY105)</f>
        <v>1101.4820000000002</v>
      </c>
      <c r="GZ107" s="22">
        <f>SUM(GZ93:GZ106)</f>
        <v>124.25763769841271</v>
      </c>
      <c r="HA107" s="21">
        <f>SUM(HA93:HA105)</f>
        <v>1188.6889999999999</v>
      </c>
      <c r="HB107" s="22">
        <f>SUM(HB93:HB106)</f>
        <v>457.83024523809524</v>
      </c>
      <c r="HC107" s="21">
        <f>SUM(HC93:HC106)</f>
        <v>888.14932341269844</v>
      </c>
      <c r="HD107" s="22">
        <f>SUM(HD93:HD106)</f>
        <v>52.287752546659696</v>
      </c>
      <c r="HE107" s="44">
        <f>GT107+GV107+GZ107+HB107+HD107</f>
        <v>956.10965178353399</v>
      </c>
      <c r="HH107" s="20" t="s">
        <v>23</v>
      </c>
      <c r="HI107" s="21">
        <f>SUM(HI93:HI106)</f>
        <v>2499.6349999999998</v>
      </c>
      <c r="HJ107" s="22">
        <f>SUM(HJ93:HJ106)</f>
        <v>522.98298803418811</v>
      </c>
      <c r="HK107" s="21">
        <f>SUM(HK93:HK106)</f>
        <v>2393.7485000000001</v>
      </c>
      <c r="HL107" s="22">
        <f>SUM(HL93:HL106,HN93:HN106)</f>
        <v>158.14874404761906</v>
      </c>
      <c r="HM107" s="22"/>
      <c r="HN107" s="23"/>
      <c r="HO107" s="21">
        <f>SUM(HO93:HO105)</f>
        <v>2139.2769999999996</v>
      </c>
      <c r="HP107" s="22">
        <f>SUM(HP93:HP106)</f>
        <v>246.12849642857142</v>
      </c>
      <c r="HQ107" s="21">
        <f>SUM(HQ93:HQ105)</f>
        <v>2190.8379999999997</v>
      </c>
      <c r="HR107" s="22">
        <f>SUM(HR93:HR106)</f>
        <v>810.14390000000003</v>
      </c>
      <c r="HS107" s="21">
        <f>SUM(HS93:HS106)</f>
        <v>1987.9428234126985</v>
      </c>
      <c r="HT107" s="22">
        <f>SUM(HT93:HT106)</f>
        <v>115.8367371620443</v>
      </c>
      <c r="HU107" s="44">
        <f>HJ107+HL107+HP107+HR107+HT107</f>
        <v>1853.2408656724228</v>
      </c>
      <c r="HW107" s="20" t="s">
        <v>23</v>
      </c>
      <c r="HX107" s="21">
        <f>SUM(HX93:HX105)</f>
        <v>274.161</v>
      </c>
      <c r="HY107" s="22">
        <f>SUM(HY93:HY106)</f>
        <v>79.192904273504269</v>
      </c>
      <c r="HZ107" s="21">
        <f>SUM(HZ93:HZ105)</f>
        <v>260.94</v>
      </c>
      <c r="IA107" s="22">
        <f>SUM(IA93:IA106,IC93:IC106)</f>
        <v>21.921795238095239</v>
      </c>
      <c r="IB107" s="22"/>
      <c r="IC107" s="23"/>
      <c r="ID107" s="21">
        <f>SUM(ID93:ID105)</f>
        <v>252.61</v>
      </c>
      <c r="IE107" s="22">
        <f>SUM(IE93:IE106)</f>
        <v>27.789826984126986</v>
      </c>
      <c r="IF107" s="21">
        <f>SUM(IF93:IF105)</f>
        <v>189.88</v>
      </c>
      <c r="IG107" s="22">
        <f>SUM(IG93:IG106)</f>
        <v>70.153476190476184</v>
      </c>
      <c r="IH107" s="21">
        <f>SUM(IH93:IH105)</f>
        <v>202.14999999999998</v>
      </c>
      <c r="II107" s="22">
        <f>SUM(II93:II106)</f>
        <v>11.551428571428572</v>
      </c>
      <c r="IJ107" s="24">
        <f>II107+IG107+IE107+IA107+HY107</f>
        <v>210.60943125763126</v>
      </c>
      <c r="IM107" s="20" t="s">
        <v>23</v>
      </c>
      <c r="IN107" s="21">
        <f>SUM(IN93:IN105)</f>
        <v>171.13400000000001</v>
      </c>
      <c r="IO107" s="22">
        <f>SUM(IO93:IO106)</f>
        <v>41.17703675213675</v>
      </c>
      <c r="IP107" s="21">
        <f>SUM(IP93:IP105)</f>
        <v>200.85499999999999</v>
      </c>
      <c r="IQ107" s="22">
        <f>SUM(IQ93:IQ106,IS93:IS106)</f>
        <v>15.560007142857142</v>
      </c>
      <c r="IR107" s="22"/>
      <c r="IS107" s="23"/>
      <c r="IT107" s="21">
        <f>SUM(IT93:IT105)</f>
        <v>197.80699999999999</v>
      </c>
      <c r="IU107" s="22">
        <f>SUM(IU93:IU106)</f>
        <v>22.491941666666669</v>
      </c>
      <c r="IV107" s="21">
        <f>SUM(IV93:IV105)</f>
        <v>278.74800000000005</v>
      </c>
      <c r="IW107" s="22">
        <f>SUM(IW93:IW106)</f>
        <v>95.48421904761905</v>
      </c>
      <c r="IX107" s="21">
        <f>SUM(IX93:IX105)</f>
        <v>242.34</v>
      </c>
      <c r="IY107" s="22">
        <f>SUM(IY93:IY106)</f>
        <v>16.806452747252749</v>
      </c>
      <c r="IZ107" s="24">
        <f>IY107+IW107+IU107+IQ107+IO107</f>
        <v>191.51965735653235</v>
      </c>
      <c r="JC107" s="20" t="s">
        <v>23</v>
      </c>
      <c r="JD107" s="21">
        <f>SUM(JD93:JD105)</f>
        <v>170.87299999999999</v>
      </c>
      <c r="JE107" s="22">
        <f>SUM(JE93:JE106)</f>
        <v>40.466902564102568</v>
      </c>
      <c r="JF107" s="21">
        <f>SUM(JF93:JF105)</f>
        <v>193.18450000000001</v>
      </c>
      <c r="JG107" s="22">
        <f>SUM(JG93:JG106,JI93:JI106)</f>
        <v>15.110491666666668</v>
      </c>
      <c r="JH107" s="22"/>
      <c r="JI107" s="23"/>
      <c r="JJ107" s="21">
        <f>SUM(JJ93:JJ105)</f>
        <v>167.35400000000004</v>
      </c>
      <c r="JK107" s="22">
        <f>SUM(JK93:JK106)</f>
        <v>19.379159523809523</v>
      </c>
      <c r="JL107" s="21">
        <f>SUM(JL93:JL105)</f>
        <v>197.75099999999998</v>
      </c>
      <c r="JM107" s="22">
        <f>SUM(JM93:JM106)</f>
        <v>68.593547619047627</v>
      </c>
      <c r="JN107" s="21">
        <f>SUM(JN93:JN105)</f>
        <v>212.96499999999997</v>
      </c>
      <c r="JO107" s="22">
        <f>SUM(JO93:JO106)</f>
        <v>14.719428571428573</v>
      </c>
      <c r="JP107" s="24">
        <f>JO107+JM107+JK107+JG107+JE107</f>
        <v>158.26952994505496</v>
      </c>
      <c r="JS107" s="20" t="s">
        <v>23</v>
      </c>
      <c r="JT107" s="21">
        <f>SUM(JT93:JT105)</f>
        <v>125.50400000000002</v>
      </c>
      <c r="JU107" s="22">
        <f>SUM(JU93:JU106)</f>
        <v>33.653606837606837</v>
      </c>
      <c r="JV107" s="21">
        <f>SUM(JV93:JV105)</f>
        <v>176.46050000000002</v>
      </c>
      <c r="JW107" s="22">
        <f>SUM(JW93:JW106,JY93:JY106)</f>
        <v>15.788186904761906</v>
      </c>
      <c r="JX107" s="22"/>
      <c r="JY107" s="23"/>
      <c r="JZ107" s="21">
        <f>SUM(JZ93:JZ105)</f>
        <v>238.18099999999998</v>
      </c>
      <c r="KA107" s="22">
        <f>SUM(KA93:KA106)</f>
        <v>28.568258333333333</v>
      </c>
      <c r="KB107" s="21">
        <f>SUM(KB93:KB105)</f>
        <v>182.083</v>
      </c>
      <c r="KC107" s="22">
        <f>SUM(KC93:KC106)</f>
        <v>79.337080952380958</v>
      </c>
      <c r="KD107" s="21">
        <f>SUM(KD93:KD105)</f>
        <v>179.179</v>
      </c>
      <c r="KE107" s="22">
        <f>SUM(KE93:KE106)</f>
        <v>14.428259340659341</v>
      </c>
      <c r="KF107" s="24">
        <f>KE107+KC107+KA107+JW107+JU107</f>
        <v>171.77539236874239</v>
      </c>
      <c r="KH107" s="20" t="s">
        <v>23</v>
      </c>
      <c r="KI107" s="21">
        <f>SUM(KI93:KI105)</f>
        <v>180.70499999999998</v>
      </c>
      <c r="KJ107" s="22">
        <f>SUM(KJ93:KJ106)</f>
        <v>46.224483760683761</v>
      </c>
      <c r="KK107" s="21">
        <f>SUM(KK93:KK105)</f>
        <v>159.64400000000001</v>
      </c>
      <c r="KL107" s="22">
        <f>SUM(KL93:KL106,KN93:KN106)</f>
        <v>13.965628571428573</v>
      </c>
      <c r="KM107" s="22"/>
      <c r="KN107" s="23"/>
      <c r="KO107" s="21">
        <f>SUM(KO93:KO105)</f>
        <v>128.03700000000001</v>
      </c>
      <c r="KP107" s="22">
        <f>SUM(KP93:KP106)</f>
        <v>17.352288888888886</v>
      </c>
      <c r="KQ107" s="21">
        <f>SUM(KQ93:KQ105)</f>
        <v>173.25399999999999</v>
      </c>
      <c r="KR107" s="22">
        <f>SUM(KR93:KR106)</f>
        <v>76.908433333333335</v>
      </c>
      <c r="KS107" s="21">
        <f>SUM(KS93:KS105)</f>
        <v>144.28199999999998</v>
      </c>
      <c r="KT107" s="22">
        <f>SUM(KT93:KT106)</f>
        <v>8.9903384615384621</v>
      </c>
      <c r="KU107" s="24">
        <f>KT107+KR107+KP107+KL107+KJ107</f>
        <v>163.44117301587301</v>
      </c>
      <c r="KW107" s="20" t="s">
        <v>23</v>
      </c>
      <c r="KX107" s="21">
        <f>SUM(KX93:KX106)</f>
        <v>1131.377</v>
      </c>
      <c r="KY107" s="22">
        <f>SUM(KY93:KY106)</f>
        <v>240.71493418803422</v>
      </c>
      <c r="KZ107" s="21">
        <f>SUM(KZ93:KZ106)</f>
        <v>1218.0840000000001</v>
      </c>
      <c r="LA107" s="22">
        <f>SUM(LA93:LA106,LC93:LC106)</f>
        <v>82.346109523809531</v>
      </c>
      <c r="LB107" s="22"/>
      <c r="LC107" s="23"/>
      <c r="LD107" s="21">
        <f>SUM(LD93:LD105)</f>
        <v>983.98900000000003</v>
      </c>
      <c r="LE107" s="22">
        <f>SUM(LE93:LE106)</f>
        <v>115.5814753968254</v>
      </c>
      <c r="LF107" s="21">
        <f>SUM(LF93:LF105)</f>
        <v>1021.7160000000001</v>
      </c>
      <c r="LG107" s="22">
        <f>SUM(LG93:LG106)</f>
        <v>390.47675714285714</v>
      </c>
      <c r="LH107" s="21">
        <f>SUM(LH93:LH106)</f>
        <v>1168.9160000000002</v>
      </c>
      <c r="LI107" s="22">
        <f>SUM(LI93:LI106)</f>
        <v>66.495907692307696</v>
      </c>
      <c r="LJ107" s="44">
        <f>KY107+LA107+LE107+LG107+LI107</f>
        <v>895.61518394383404</v>
      </c>
      <c r="LM107" s="20" t="s">
        <v>23</v>
      </c>
      <c r="LN107" s="21">
        <f>SUM(LN93:LN106)</f>
        <v>3631.0120000000006</v>
      </c>
      <c r="LO107" s="22">
        <f>SUM(LO93:LO106)</f>
        <v>763.69792222222213</v>
      </c>
      <c r="LP107" s="21">
        <f>SUM(LP93:LP106)</f>
        <v>3611.8325000000004</v>
      </c>
      <c r="LQ107" s="22">
        <f>SUM(LQ93:LQ106,LS93:LS106)</f>
        <v>240.63903023809524</v>
      </c>
      <c r="LR107" s="22"/>
      <c r="LS107" s="23"/>
      <c r="LT107" s="21">
        <f>SUM(LT93:LT105)</f>
        <v>3123.2659999999996</v>
      </c>
      <c r="LU107" s="22">
        <f>SUM(LU93:LU106)</f>
        <v>361.70997182539679</v>
      </c>
      <c r="LV107" s="21">
        <f>SUM(LV93:LV105)</f>
        <v>3212.5540000000001</v>
      </c>
      <c r="LW107" s="22">
        <f>SUM(LW93:LW106)</f>
        <v>1200.620657142857</v>
      </c>
      <c r="LX107" s="21">
        <f>SUM(LX93:LX106)</f>
        <v>3156.8588234126983</v>
      </c>
      <c r="LY107" s="22">
        <f>SUM(LY93:LY106)</f>
        <v>182.33264485435203</v>
      </c>
      <c r="LZ107" s="44">
        <f>LO107+LQ107+LU107+LW107+LY107</f>
        <v>2749.0002262829234</v>
      </c>
      <c r="MB107" s="20" t="s">
        <v>23</v>
      </c>
      <c r="MC107" s="21">
        <f>SUM(MC93:MC105)</f>
        <v>249.75600000000003</v>
      </c>
      <c r="MD107" s="22">
        <f>SUM(MD93:MD106)</f>
        <v>40.643722222222223</v>
      </c>
      <c r="ME107" s="21">
        <f>SUM(ME93:ME105)</f>
        <v>179.029</v>
      </c>
      <c r="MF107" s="22">
        <f>SUM(MF93:MF106,MH93:MH106)</f>
        <v>11.497066666666667</v>
      </c>
      <c r="MG107" s="22"/>
      <c r="MH107" s="23"/>
      <c r="MI107" s="21">
        <f>SUM(MI93:MI105)</f>
        <v>224.66300000000001</v>
      </c>
      <c r="MJ107" s="22">
        <f>SUM(MJ93:MJ106)</f>
        <v>26.276470238095243</v>
      </c>
      <c r="MK107" s="21">
        <f>SUM(MK93:MK105)</f>
        <v>216.876</v>
      </c>
      <c r="ML107" s="22">
        <f>SUM(ML93:ML106)</f>
        <v>91.170416666666682</v>
      </c>
      <c r="MM107" s="21">
        <f>SUM(MM93:MM105)</f>
        <v>225.40299999999999</v>
      </c>
      <c r="MN107" s="22">
        <f>SUM(MN93:MN106)</f>
        <v>15.675775824175824</v>
      </c>
      <c r="MO107" s="24">
        <f>MN107+ML107+MJ107+MF107+MD107</f>
        <v>185.26345161782666</v>
      </c>
      <c r="MR107" s="20" t="s">
        <v>23</v>
      </c>
      <c r="MS107" s="21">
        <f>SUM(MS93:MS105)</f>
        <v>182.48599999999999</v>
      </c>
      <c r="MT107" s="22">
        <f>SUM(MT93:MT106)</f>
        <v>41.012596581196576</v>
      </c>
      <c r="MU107" s="21">
        <f>SUM(MU93:MU105)</f>
        <v>236.51600000000002</v>
      </c>
      <c r="MV107" s="22">
        <f>SUM(MV93:MV106,MX93:MX106)</f>
        <v>15.687976190476192</v>
      </c>
      <c r="MW107" s="22"/>
      <c r="MX107" s="23"/>
      <c r="MY107" s="21">
        <f>SUM(MY93:MY105)</f>
        <v>213.33499999999998</v>
      </c>
      <c r="MZ107" s="22">
        <f>SUM(MZ93:MZ106)</f>
        <v>23.465494444444445</v>
      </c>
      <c r="NA107" s="21">
        <f>SUM(NA93:NA105)</f>
        <v>229.67200000000003</v>
      </c>
      <c r="NB107" s="22">
        <f>SUM(NB93:NB106)</f>
        <v>45.561592857142855</v>
      </c>
      <c r="NC107" s="21">
        <f>SUM(NC93:NC105)</f>
        <v>188.55699999999999</v>
      </c>
      <c r="ND107" s="22">
        <f>SUM(ND93:ND106)</f>
        <v>12.403685714285714</v>
      </c>
      <c r="NE107" s="24">
        <f>ND107+NB107+MZ107+MV107+MT107</f>
        <v>138.1313457875458</v>
      </c>
      <c r="NH107" s="20" t="s">
        <v>23</v>
      </c>
      <c r="NI107" s="21">
        <f>SUM(NI93:NI105)</f>
        <v>120.27</v>
      </c>
      <c r="NJ107" s="22">
        <f>SUM(NJ93:NJ106)</f>
        <v>30.141706837606836</v>
      </c>
      <c r="NK107" s="21">
        <f>SUM(NK93:NK105)</f>
        <v>161.99299999999999</v>
      </c>
      <c r="NL107" s="22">
        <f>SUM(NL93:NL106,NN93:NN106)</f>
        <v>11.604264285714287</v>
      </c>
      <c r="NM107" s="22"/>
      <c r="NN107" s="23"/>
      <c r="NO107" s="21">
        <f>SUM(NO93:NO105)</f>
        <v>158.94299999999998</v>
      </c>
      <c r="NP107" s="22">
        <f>SUM(NP93:NP106)</f>
        <v>17.869691666666668</v>
      </c>
      <c r="NQ107" s="21">
        <f>SUM(NQ93:NQ105)</f>
        <v>218.672</v>
      </c>
      <c r="NR107" s="22">
        <f>SUM(NR93:NR106)</f>
        <v>58.779721428571435</v>
      </c>
      <c r="NS107" s="21">
        <f>SUM(NS93:NS105)</f>
        <v>231.41200000000003</v>
      </c>
      <c r="NT107" s="22">
        <f>SUM(NT93:NT106)</f>
        <v>14.914887912087911</v>
      </c>
      <c r="NU107" s="24">
        <f>NT107+NR107+NP107+NL107+NJ107</f>
        <v>133.31027213064715</v>
      </c>
      <c r="NX107" s="20" t="s">
        <v>23</v>
      </c>
      <c r="NY107" s="21">
        <f>SUM(NY93:NY105)</f>
        <v>210.66899999999998</v>
      </c>
      <c r="NZ107" s="22">
        <f>SUM(NZ93:NZ106)</f>
        <v>51.904507692307689</v>
      </c>
      <c r="OA107" s="21">
        <f>SUM(OA93:OA105)</f>
        <v>216.70699999999999</v>
      </c>
      <c r="OB107" s="22">
        <f>SUM(OB93:OB106,OD93:OD106)</f>
        <v>15.188140476190476</v>
      </c>
      <c r="OC107" s="22"/>
      <c r="OD107" s="23"/>
      <c r="OE107" s="21">
        <f>SUM(OE93:OE105)</f>
        <v>179.61899999999997</v>
      </c>
      <c r="OF107" s="22">
        <f>SUM(OF93:OF106)</f>
        <v>19.470357142857143</v>
      </c>
      <c r="OG107" s="21">
        <f>SUM(OG93:OG105)</f>
        <v>83.507400000000004</v>
      </c>
      <c r="OH107" s="22">
        <f>SUM(OH93:OH106)</f>
        <v>22.963357142857141</v>
      </c>
      <c r="OI107" s="21">
        <f>SUM(OI93:OI105)</f>
        <v>119.62500000000001</v>
      </c>
      <c r="OJ107" s="22">
        <f>SUM(OJ93:OJ106)</f>
        <v>9.8309296703296702</v>
      </c>
      <c r="OK107" s="24">
        <f>OJ107+OH107+OF107+OB107+NZ107</f>
        <v>119.35729212454213</v>
      </c>
      <c r="OM107" s="20" t="s">
        <v>23</v>
      </c>
      <c r="ON107" s="21">
        <f>SUM(ON93:ON105)</f>
        <v>151.928</v>
      </c>
      <c r="OO107" s="22">
        <f>SUM(OO93:OO106)</f>
        <v>28.103022222222222</v>
      </c>
      <c r="OP107" s="21">
        <f>SUM(OP93:OP105)</f>
        <v>151.965</v>
      </c>
      <c r="OQ107" s="22">
        <f>SUM(OQ93:OQ106,OS93:OS106)</f>
        <v>11.903080952380952</v>
      </c>
      <c r="OR107" s="22"/>
      <c r="OS107" s="23"/>
      <c r="OT107" s="21">
        <f>SUM(OT93:OT105)</f>
        <v>145.739</v>
      </c>
      <c r="OU107" s="22">
        <f>SUM(OU93:OU106)</f>
        <v>16.547266666666669</v>
      </c>
      <c r="OV107" s="21">
        <f>SUM(OV93:OV105)</f>
        <v>98.847999999999985</v>
      </c>
      <c r="OW107" s="22">
        <f>SUM(OW93:OW106)</f>
        <v>35.295633333333328</v>
      </c>
      <c r="OX107" s="21">
        <f>SUM(OX93:OX105)</f>
        <v>98.444999999999993</v>
      </c>
      <c r="OY107" s="22">
        <f>SUM(OY93:OY106)</f>
        <v>7.1254285714285714</v>
      </c>
      <c r="OZ107" s="24">
        <f>OY107+OW107+OU107+OQ107+OO107</f>
        <v>98.97443174603174</v>
      </c>
      <c r="PB107" s="20" t="s">
        <v>23</v>
      </c>
      <c r="PC107" s="21">
        <f>SUM(PC93:PC106)</f>
        <v>1061.1090000000002</v>
      </c>
      <c r="PD107" s="22">
        <f>SUM(PD93:PD106)</f>
        <v>191.80555555555557</v>
      </c>
      <c r="PE107" s="21">
        <f>SUM(PE93:PE106)</f>
        <v>1060.21</v>
      </c>
      <c r="PF107" s="22">
        <f>SUM(PF93:PF106,PH93:PH106)</f>
        <v>65.880528571428556</v>
      </c>
      <c r="PG107" s="22"/>
      <c r="PH107" s="23"/>
      <c r="PI107" s="21">
        <f>SUM(PI93:PI105)</f>
        <v>922.29899999999998</v>
      </c>
      <c r="PJ107" s="22">
        <f>SUM(PJ93:PJ106)</f>
        <v>103.62928015873018</v>
      </c>
      <c r="PK107" s="21">
        <f>SUM(PK93:PK105)</f>
        <v>847.57540000000006</v>
      </c>
      <c r="PL107" s="22">
        <f>SUM(PL93:PL106)</f>
        <v>253.77072142857142</v>
      </c>
      <c r="PM107" s="21">
        <f>SUM(PM93:PM106)</f>
        <v>1028.442</v>
      </c>
      <c r="PN107" s="22">
        <f>SUM(PN93:PN106)</f>
        <v>59.950707692307702</v>
      </c>
      <c r="PO107" s="44">
        <f>PD107+PF107+PJ107+PL107+PN107</f>
        <v>675.03679340659346</v>
      </c>
      <c r="PR107" s="20" t="s">
        <v>23</v>
      </c>
      <c r="PS107" s="21">
        <f>SUM(PS93:PS106)</f>
        <v>4680.4310000000005</v>
      </c>
      <c r="PT107" s="22">
        <v>960</v>
      </c>
      <c r="PU107" s="21">
        <f>SUM(PU93:PU106)</f>
        <v>4750.4409999999998</v>
      </c>
      <c r="PV107" s="22">
        <f>SUM(PV93:PV106,PX93:PX106)</f>
        <v>312.07413333333335</v>
      </c>
      <c r="PW107" s="22"/>
      <c r="PX107" s="23"/>
      <c r="PY107" s="21">
        <v>4043</v>
      </c>
      <c r="PZ107" s="22">
        <f>SUM(PZ93:PZ106)</f>
        <v>464.54971031746027</v>
      </c>
      <c r="QA107" s="21">
        <f>SUM(QA93:QA105)</f>
        <v>4059.71</v>
      </c>
      <c r="QB107" s="22">
        <f>SUM(QB93:QB106)</f>
        <v>1465.226692857143</v>
      </c>
      <c r="QC107" s="21">
        <f>SUM(QC93:QC106)</f>
        <v>4658.6149999999998</v>
      </c>
      <c r="QD107" s="22">
        <f>SUM(QD93:QD106)</f>
        <v>269.82466373626374</v>
      </c>
      <c r="QE107" s="44">
        <f>PT107+PV107+PZ107+QB107+QD107</f>
        <v>3471.6752002441999</v>
      </c>
    </row>
    <row r="108" spans="15:447" x14ac:dyDescent="0.25">
      <c r="O108" s="25" t="s">
        <v>24</v>
      </c>
      <c r="P108" s="26"/>
      <c r="Q108" s="22">
        <f>Q85+Q56+Q27</f>
        <v>32.83</v>
      </c>
      <c r="R108" s="22"/>
      <c r="S108" s="22">
        <f>S85+S56+S27</f>
        <v>10.09</v>
      </c>
      <c r="T108" s="28"/>
      <c r="U108" s="28"/>
      <c r="V108" s="23"/>
      <c r="W108" s="22">
        <f>W85+W56+W27</f>
        <v>16.16</v>
      </c>
      <c r="X108" s="22"/>
      <c r="Y108" s="22">
        <f>Y85+Y56+Y27</f>
        <v>91.58</v>
      </c>
      <c r="Z108" s="22"/>
      <c r="AA108" s="22">
        <f>AA85+AA56+AA27</f>
        <v>7.5</v>
      </c>
      <c r="AB108" s="24">
        <f>AA108+Y108+W108+S108+Q108</f>
        <v>158.16</v>
      </c>
      <c r="AF108" s="25" t="s">
        <v>24</v>
      </c>
      <c r="AG108" s="26"/>
      <c r="AH108" s="22">
        <f>AH85+AH56+AH27</f>
        <v>91.5</v>
      </c>
      <c r="AI108" s="22"/>
      <c r="AJ108" s="22">
        <f>AJ85+AJ56+AJ27</f>
        <v>8.84</v>
      </c>
      <c r="AK108" s="28"/>
      <c r="AL108" s="28"/>
      <c r="AM108" s="23"/>
      <c r="AN108" s="22">
        <f>AN85+AN56+AN27</f>
        <v>14.33</v>
      </c>
      <c r="AO108" s="22"/>
      <c r="AP108" s="22">
        <f>AP85+AP56+AP27</f>
        <v>58.84</v>
      </c>
      <c r="AQ108" s="22"/>
      <c r="AR108" s="22">
        <f>AR85+AR56+AR27</f>
        <v>13.93</v>
      </c>
      <c r="AS108" s="24">
        <f>AR108+AP108+AN108+AJ108+AH108</f>
        <v>187.44</v>
      </c>
      <c r="AV108" s="25" t="s">
        <v>24</v>
      </c>
      <c r="AW108" s="26"/>
      <c r="AX108" s="22">
        <f>AX85+AX56+AX27</f>
        <v>42.5</v>
      </c>
      <c r="AY108" s="22"/>
      <c r="AZ108" s="22">
        <f>AZ85+AZ56+AZ27</f>
        <v>11.92</v>
      </c>
      <c r="BA108" s="28"/>
      <c r="BB108" s="28"/>
      <c r="BC108" s="23"/>
      <c r="BD108" s="22">
        <f>BD85+BD56+BD27</f>
        <v>23.08</v>
      </c>
      <c r="BE108" s="22"/>
      <c r="BF108" s="22">
        <f>BF85+BF56+BF27</f>
        <v>90.67</v>
      </c>
      <c r="BG108" s="22"/>
      <c r="BH108" s="22">
        <f>BH85+BH56+BH27</f>
        <v>10.75</v>
      </c>
      <c r="BI108" s="24">
        <f>BH108+BF108+BD108+AZ108+AX108</f>
        <v>178.92</v>
      </c>
      <c r="BL108" s="25" t="s">
        <v>24</v>
      </c>
      <c r="BM108" s="26"/>
      <c r="BN108" s="22">
        <f>BN85+BN56+BN27</f>
        <v>35.67</v>
      </c>
      <c r="BO108" s="22"/>
      <c r="BP108" s="22">
        <f>BP85+BP56+BP27</f>
        <v>9.83</v>
      </c>
      <c r="BQ108" s="28"/>
      <c r="BR108" s="28"/>
      <c r="BS108" s="23"/>
      <c r="BT108" s="22">
        <f>BT85+BT56+BT27</f>
        <v>20.25</v>
      </c>
      <c r="BU108" s="22"/>
      <c r="BV108" s="22">
        <f>BV85+BV56+BV27</f>
        <v>88.84</v>
      </c>
      <c r="BW108" s="22"/>
      <c r="BX108" s="22">
        <f>BX85+BX56+BX27</f>
        <v>11.16</v>
      </c>
      <c r="BY108" s="24">
        <f>BX108+BV108+BT108+BP108+BN108</f>
        <v>165.75</v>
      </c>
      <c r="CB108" s="25" t="s">
        <v>24</v>
      </c>
      <c r="CC108" s="26"/>
      <c r="CD108" s="22">
        <f>CD85+CD56+CD27</f>
        <v>38.58</v>
      </c>
      <c r="CE108" s="22"/>
      <c r="CF108" s="22">
        <f>CF85+CF56+CF27</f>
        <v>3.5</v>
      </c>
      <c r="CG108" s="28"/>
      <c r="CH108" s="28"/>
      <c r="CI108" s="23"/>
      <c r="CJ108" s="22">
        <f>CJ85+CJ56+CJ27</f>
        <v>3</v>
      </c>
      <c r="CK108" s="22"/>
      <c r="CL108" s="22">
        <f>CL85+CL56+CL27</f>
        <v>27.33</v>
      </c>
      <c r="CM108" s="22"/>
      <c r="CN108" s="22">
        <f>CN85+CN56+CN27</f>
        <v>6.25</v>
      </c>
      <c r="CO108" s="24">
        <f>CN108+CL108+CJ108+CF108+CD108</f>
        <v>78.66</v>
      </c>
      <c r="CQ108" s="25" t="s">
        <v>24</v>
      </c>
      <c r="CR108" s="26"/>
      <c r="CS108" s="22">
        <f>CS85+CS56+CS27</f>
        <v>58.91</v>
      </c>
      <c r="CT108" s="22"/>
      <c r="CU108" s="22">
        <f>CU85+CU56+CU27</f>
        <v>15.76</v>
      </c>
      <c r="CV108" s="28"/>
      <c r="CW108" s="28"/>
      <c r="CX108" s="23"/>
      <c r="CY108" s="22">
        <f>CY85+CY56+CY27</f>
        <v>21.09</v>
      </c>
      <c r="CZ108" s="22"/>
      <c r="DA108" s="22">
        <f>DA85+DA56+DA27</f>
        <v>76.09</v>
      </c>
      <c r="DB108" s="22"/>
      <c r="DC108" s="22">
        <f>DC85+DC56+DC27</f>
        <v>8.09</v>
      </c>
      <c r="DD108" s="24">
        <f>DC108+DA108+CY108+CU108+CS108</f>
        <v>179.94</v>
      </c>
      <c r="DF108" s="25" t="s">
        <v>24</v>
      </c>
      <c r="DG108" s="26"/>
      <c r="DH108" s="22">
        <f>DH85+DH56+DH27</f>
        <v>267.15999999999997</v>
      </c>
      <c r="DI108" s="22"/>
      <c r="DJ108" s="22">
        <f>DJ85+DJ56+DJ27</f>
        <v>49.85</v>
      </c>
      <c r="DK108" s="28"/>
      <c r="DL108" s="28"/>
      <c r="DM108" s="23"/>
      <c r="DN108" s="22">
        <f>DN85+DN56+DN27</f>
        <v>81.75</v>
      </c>
      <c r="DO108" s="22"/>
      <c r="DP108" s="22">
        <f>DP85+DP56+DP27</f>
        <v>341.77</v>
      </c>
      <c r="DQ108" s="22"/>
      <c r="DR108" s="22">
        <f>DR85+DR56+DR27</f>
        <v>50.180000000000007</v>
      </c>
      <c r="DS108" s="24">
        <f>DR108+DP108+DN108+DJ108+DH108</f>
        <v>790.70999999999992</v>
      </c>
      <c r="DU108" s="25" t="s">
        <v>24</v>
      </c>
      <c r="DV108" s="26"/>
      <c r="DW108" s="22">
        <f>DW85+DW56+DW27</f>
        <v>53.5</v>
      </c>
      <c r="DX108" s="22"/>
      <c r="DY108" s="22">
        <f>DY85+DY56+DY27</f>
        <v>16.18</v>
      </c>
      <c r="DZ108" s="28"/>
      <c r="EA108" s="28"/>
      <c r="EB108" s="23"/>
      <c r="EC108" s="22">
        <f>EC85+EC56+EC27</f>
        <v>18.579999999999998</v>
      </c>
      <c r="ED108" s="22"/>
      <c r="EE108" s="22">
        <f>EE85+EE56+EE27</f>
        <v>90.33</v>
      </c>
      <c r="EF108" s="22"/>
      <c r="EG108" s="22">
        <f>EG85+EG56+EG27</f>
        <v>11.93</v>
      </c>
      <c r="EH108" s="24">
        <f>EG108+EE108+EC108+DY108+DW108</f>
        <v>190.51999999999998</v>
      </c>
      <c r="EJ108" s="25" t="s">
        <v>24</v>
      </c>
      <c r="EK108" s="26"/>
      <c r="EL108" s="22">
        <f>EL85+EL56+EL27</f>
        <v>44.510000000000005</v>
      </c>
      <c r="EM108" s="22"/>
      <c r="EN108" s="22">
        <f>EN85+EN56+EN27</f>
        <v>11.68</v>
      </c>
      <c r="EO108" s="28"/>
      <c r="EP108" s="28"/>
      <c r="EQ108" s="23"/>
      <c r="ER108" s="22">
        <f>ER85+ER56+ER27</f>
        <v>24.33</v>
      </c>
      <c r="ES108" s="22"/>
      <c r="ET108" s="22">
        <f>ET85+ET56+ET27</f>
        <v>103.92</v>
      </c>
      <c r="EU108" s="22"/>
      <c r="EV108" s="22">
        <f>EV85+EV56+EV27</f>
        <v>11.09</v>
      </c>
      <c r="EW108" s="24">
        <f>EV108+ET108+ER108+EN108+EL108</f>
        <v>195.53000000000003</v>
      </c>
      <c r="EY108" s="25" t="s">
        <v>24</v>
      </c>
      <c r="EZ108" s="26"/>
      <c r="FA108" s="22">
        <f>FA85+FA56+FA27</f>
        <v>44.5</v>
      </c>
      <c r="FB108" s="22"/>
      <c r="FC108" s="22">
        <f>FC85+FC56+FC27</f>
        <v>11.17</v>
      </c>
      <c r="FD108" s="28"/>
      <c r="FE108" s="28"/>
      <c r="FF108" s="23"/>
      <c r="FG108" s="22">
        <f>FG85+FG56+FG27</f>
        <v>17.420000000000002</v>
      </c>
      <c r="FH108" s="22"/>
      <c r="FI108" s="22">
        <f>FI85+FI56+FI27</f>
        <v>96</v>
      </c>
      <c r="FJ108" s="22"/>
      <c r="FK108" s="22">
        <f>FK85+FK56+FK27</f>
        <v>16.259999999999998</v>
      </c>
      <c r="FL108" s="24">
        <f>FK108+FI108+FG108+FC108+FA108</f>
        <v>185.35</v>
      </c>
      <c r="FN108" s="25" t="s">
        <v>24</v>
      </c>
      <c r="FO108" s="26"/>
      <c r="FP108" s="22">
        <f>FP85+FP56+FP27</f>
        <v>58.3</v>
      </c>
      <c r="FQ108" s="22"/>
      <c r="FR108" s="22">
        <f>FR85+FR56+FR27</f>
        <v>16.09</v>
      </c>
      <c r="FS108" s="28"/>
      <c r="FT108" s="28"/>
      <c r="FU108" s="23"/>
      <c r="FV108" s="22">
        <f>FV85+FV56+FV27</f>
        <v>19.5</v>
      </c>
      <c r="FW108" s="22"/>
      <c r="FX108" s="22">
        <f>FX85+FX56+FX27</f>
        <v>78.08</v>
      </c>
      <c r="FY108" s="22"/>
      <c r="FZ108" s="22">
        <f>FZ85+FZ56+FZ27</f>
        <v>7.25</v>
      </c>
      <c r="GA108" s="24">
        <f>FZ108+FX108+FV108+FR108+FP108</f>
        <v>179.22</v>
      </c>
      <c r="GC108" s="25" t="s">
        <v>24</v>
      </c>
      <c r="GD108" s="26"/>
      <c r="GE108" s="22">
        <f>GE85+GE56+GE27</f>
        <v>48</v>
      </c>
      <c r="GF108" s="22"/>
      <c r="GG108" s="22">
        <f>GG85+GG56+GG27</f>
        <v>14.25</v>
      </c>
      <c r="GH108" s="28"/>
      <c r="GI108" s="28"/>
      <c r="GJ108" s="23"/>
      <c r="GK108" s="22">
        <f>GK85+GK56+GK27</f>
        <v>15.67</v>
      </c>
      <c r="GL108" s="22"/>
      <c r="GM108" s="22">
        <f>GM85+GM56+GM27</f>
        <v>60.5</v>
      </c>
      <c r="GN108" s="22"/>
      <c r="GO108" s="22">
        <f>GO85+GO56+GO27</f>
        <v>11.26</v>
      </c>
      <c r="GP108" s="24">
        <f>GO108+GM108+GK108+GG108+GE108</f>
        <v>149.68</v>
      </c>
      <c r="GR108" s="25" t="s">
        <v>24</v>
      </c>
      <c r="GS108" s="26"/>
      <c r="GT108" s="22">
        <f>GT85+GT56+GT27</f>
        <v>248.81</v>
      </c>
      <c r="GU108" s="22"/>
      <c r="GV108" s="22">
        <f>GV85+GV56+GV27</f>
        <v>69.37</v>
      </c>
      <c r="GW108" s="28"/>
      <c r="GX108" s="28"/>
      <c r="GY108" s="23"/>
      <c r="GZ108" s="22">
        <f>GZ85+GZ56+GZ27</f>
        <v>95.5</v>
      </c>
      <c r="HA108" s="22"/>
      <c r="HB108" s="22">
        <f>HB85+HB56+HB27</f>
        <v>428.83</v>
      </c>
      <c r="HC108" s="22"/>
      <c r="HD108" s="22">
        <f>HD85+HD56+HD27</f>
        <v>57.79</v>
      </c>
      <c r="HE108" s="44">
        <f>GT108+GV108+GZ108+HB108+HD108</f>
        <v>900.3</v>
      </c>
      <c r="HH108" s="25" t="s">
        <v>24</v>
      </c>
      <c r="HI108" s="26"/>
      <c r="HJ108" s="22">
        <f>HJ85+HJ56+HJ27</f>
        <v>548.79999999999995</v>
      </c>
      <c r="HK108" s="22"/>
      <c r="HL108" s="22">
        <f>HL85+HL56+HL27</f>
        <v>129.31</v>
      </c>
      <c r="HM108" s="28"/>
      <c r="HN108" s="28"/>
      <c r="HO108" s="23"/>
      <c r="HP108" s="22">
        <f>HP85+HP56+HP27</f>
        <v>193.41</v>
      </c>
      <c r="HQ108" s="22"/>
      <c r="HR108" s="22">
        <f>HR85+HR56+HR27</f>
        <v>862.18000000000006</v>
      </c>
      <c r="HS108" s="22"/>
      <c r="HT108" s="22">
        <f>HT85+HT56+HT27</f>
        <v>115.47</v>
      </c>
      <c r="HU108" s="44">
        <f>HJ108+HL108+HP108+HR108+HT108</f>
        <v>1849.1699999999998</v>
      </c>
      <c r="HW108" s="25" t="s">
        <v>24</v>
      </c>
      <c r="HX108" s="26"/>
      <c r="HY108" s="22">
        <f>HY85+HY56+HY27</f>
        <v>69.33</v>
      </c>
      <c r="HZ108" s="22"/>
      <c r="IA108" s="22">
        <f>IA85+IA56+IA27</f>
        <v>15.92</v>
      </c>
      <c r="IB108" s="28"/>
      <c r="IC108" s="28"/>
      <c r="ID108" s="23"/>
      <c r="IE108" s="22">
        <f>IE85+IE56+IE27</f>
        <v>22.75</v>
      </c>
      <c r="IF108" s="22"/>
      <c r="IG108" s="22">
        <f>IG85+IG56+IG27</f>
        <v>73</v>
      </c>
      <c r="IH108" s="22"/>
      <c r="II108" s="22">
        <f>II85+II56+II27</f>
        <v>7.59</v>
      </c>
      <c r="IJ108" s="24">
        <f>II108+IG108+IE108+IA108+HY108</f>
        <v>188.59</v>
      </c>
      <c r="IM108" s="25" t="s">
        <v>24</v>
      </c>
      <c r="IN108" s="26"/>
      <c r="IO108" s="22">
        <f>IO85+IO56+IO27</f>
        <v>44.17</v>
      </c>
      <c r="IP108" s="22"/>
      <c r="IQ108" s="22">
        <f>IQ85+IQ56+IQ27</f>
        <v>11.18</v>
      </c>
      <c r="IR108" s="28"/>
      <c r="IS108" s="28"/>
      <c r="IT108" s="23"/>
      <c r="IU108" s="22">
        <f>IU85+IU56+IU27</f>
        <v>17.75</v>
      </c>
      <c r="IV108" s="22"/>
      <c r="IW108" s="22">
        <f>IW85+IW56+IW27</f>
        <v>103.5</v>
      </c>
      <c r="IX108" s="22"/>
      <c r="IY108" s="22">
        <f>IY85+IY56+IY27</f>
        <v>12.59</v>
      </c>
      <c r="IZ108" s="24">
        <f>IY108+IW108+IU108+IQ108+IO108</f>
        <v>189.19</v>
      </c>
      <c r="JC108" s="25" t="s">
        <v>24</v>
      </c>
      <c r="JD108" s="26"/>
      <c r="JE108" s="22">
        <f>JE85+JE56+JE27</f>
        <v>41</v>
      </c>
      <c r="JF108" s="22"/>
      <c r="JG108" s="22">
        <f>JG85+JG56+JG27</f>
        <v>11.92</v>
      </c>
      <c r="JH108" s="28"/>
      <c r="JI108" s="28"/>
      <c r="JJ108" s="23"/>
      <c r="JK108" s="22">
        <f>JK85+JK56+JK27</f>
        <v>15.25</v>
      </c>
      <c r="JL108" s="22"/>
      <c r="JM108" s="22">
        <f>JM85+JM56+JM27</f>
        <v>98.83</v>
      </c>
      <c r="JN108" s="22"/>
      <c r="JO108" s="22">
        <f>JO85+JO56+JO27</f>
        <v>7.67</v>
      </c>
      <c r="JP108" s="24">
        <f>JO108+JM108+JK108+JG108+JE108</f>
        <v>174.67</v>
      </c>
      <c r="JS108" s="25" t="s">
        <v>24</v>
      </c>
      <c r="JT108" s="26"/>
      <c r="JU108" s="22">
        <f>JU85+JU56+JU27</f>
        <v>45.83</v>
      </c>
      <c r="JV108" s="22"/>
      <c r="JW108" s="22">
        <f>JW85+JW56+JW27</f>
        <v>11.1</v>
      </c>
      <c r="JX108" s="28"/>
      <c r="JY108" s="28"/>
      <c r="JZ108" s="23"/>
      <c r="KA108" s="22">
        <f>KA85+KA56+KA27</f>
        <v>19.579999999999998</v>
      </c>
      <c r="KB108" s="22"/>
      <c r="KC108" s="22">
        <f>KC85+KC56+KC27</f>
        <v>95.899999999999991</v>
      </c>
      <c r="KD108" s="22"/>
      <c r="KE108" s="22">
        <f>KE85+KE56+KE27</f>
        <v>12.5</v>
      </c>
      <c r="KF108" s="24">
        <f>KE108+KC108+KA108+JW108+JU108</f>
        <v>184.90999999999997</v>
      </c>
      <c r="KH108" s="25" t="s">
        <v>24</v>
      </c>
      <c r="KI108" s="26"/>
      <c r="KJ108" s="22">
        <f>KJ85+KJ56+KJ27</f>
        <v>52.17</v>
      </c>
      <c r="KK108" s="22"/>
      <c r="KL108" s="22">
        <f>KL85+KL56+KL27</f>
        <v>11.34</v>
      </c>
      <c r="KM108" s="28"/>
      <c r="KN108" s="28"/>
      <c r="KO108" s="23"/>
      <c r="KP108" s="22">
        <f>KP85+KP56+KP27</f>
        <v>14.5</v>
      </c>
      <c r="KQ108" s="22"/>
      <c r="KR108" s="22">
        <f>KR85+KR56+KR27</f>
        <v>87.67</v>
      </c>
      <c r="KS108" s="22"/>
      <c r="KT108" s="22">
        <f>KT85+KT56+KT27</f>
        <v>10.09</v>
      </c>
      <c r="KU108" s="24">
        <f>KT108+KR108+KP108+KL108+KJ108</f>
        <v>175.77</v>
      </c>
      <c r="KW108" s="25" t="s">
        <v>24</v>
      </c>
      <c r="KX108" s="26"/>
      <c r="KY108" s="22">
        <f>KY85+KY56+KY27</f>
        <v>252.5</v>
      </c>
      <c r="KZ108" s="22"/>
      <c r="LA108" s="22">
        <f>LA85+LA56+LA27</f>
        <v>61.46</v>
      </c>
      <c r="LB108" s="28"/>
      <c r="LC108" s="28"/>
      <c r="LD108" s="23"/>
      <c r="LE108" s="22">
        <f>LE85+LE56+LE27</f>
        <v>89.830000000000013</v>
      </c>
      <c r="LF108" s="22"/>
      <c r="LG108" s="22">
        <f>LG85+LG56+LG27</f>
        <v>458.9</v>
      </c>
      <c r="LH108" s="22"/>
      <c r="LI108" s="22">
        <f>LI85+LI56+LI27</f>
        <v>50.44</v>
      </c>
      <c r="LJ108" s="44">
        <f>KY108+LA108+LE108+LG108+LI108</f>
        <v>913.12999999999988</v>
      </c>
      <c r="LM108" s="25" t="s">
        <v>24</v>
      </c>
      <c r="LN108" s="26"/>
      <c r="LO108" s="22">
        <f>LO85+LO56+LO27</f>
        <v>801.3</v>
      </c>
      <c r="LP108" s="22"/>
      <c r="LQ108" s="22">
        <f>LQ85+LQ56+LQ27</f>
        <v>190.77</v>
      </c>
      <c r="LR108" s="28"/>
      <c r="LS108" s="28"/>
      <c r="LT108" s="23"/>
      <c r="LU108" s="22">
        <f>LU85+LU56+LU27</f>
        <v>283.24</v>
      </c>
      <c r="LV108" s="22"/>
      <c r="LW108" s="22">
        <f>LW85+LW56+LW27</f>
        <v>1321.08</v>
      </c>
      <c r="LX108" s="22"/>
      <c r="LY108" s="22">
        <f>LY85+LY56+LY27</f>
        <v>165.91</v>
      </c>
      <c r="LZ108" s="44">
        <f>LO108+LQ108+LU108+LW108+LY108</f>
        <v>2762.2999999999997</v>
      </c>
      <c r="MB108" s="25" t="s">
        <v>24</v>
      </c>
      <c r="MC108" s="26"/>
      <c r="MD108" s="22">
        <f>MD85+MD56+MD27</f>
        <v>48.09</v>
      </c>
      <c r="ME108" s="22"/>
      <c r="MF108" s="22">
        <f>MF85+MF56+MF27</f>
        <v>8.67</v>
      </c>
      <c r="MG108" s="28"/>
      <c r="MH108" s="28"/>
      <c r="MI108" s="23"/>
      <c r="MJ108" s="22">
        <f>MJ85+MJ56+MJ27</f>
        <v>20.079999999999998</v>
      </c>
      <c r="MK108" s="22"/>
      <c r="ML108" s="22">
        <f>ML85+ML56+ML27</f>
        <v>78.819999999999993</v>
      </c>
      <c r="MM108" s="22"/>
      <c r="MN108" s="22">
        <f>MN85+MN56+MN27</f>
        <v>13.58</v>
      </c>
      <c r="MO108" s="24">
        <f>MN108+ML108+MJ108+MF108+MD108</f>
        <v>169.24</v>
      </c>
      <c r="MR108" s="25" t="s">
        <v>24</v>
      </c>
      <c r="MS108" s="26"/>
      <c r="MT108" s="22">
        <f>MT85+MT56+MT27</f>
        <v>54.67</v>
      </c>
      <c r="MU108" s="22"/>
      <c r="MV108" s="22">
        <f>MV85+MV56+MV27</f>
        <v>10.68</v>
      </c>
      <c r="MW108" s="28"/>
      <c r="MX108" s="28"/>
      <c r="MY108" s="23"/>
      <c r="MZ108" s="22">
        <f>MZ85+MZ56+MZ27</f>
        <v>19.75</v>
      </c>
      <c r="NA108" s="22"/>
      <c r="NB108" s="22">
        <f>NB85+NB56+NB27</f>
        <v>65.5</v>
      </c>
      <c r="NC108" s="22"/>
      <c r="ND108" s="22">
        <f>ND85+ND56+ND27</f>
        <v>10.59</v>
      </c>
      <c r="NE108" s="24">
        <f>ND108+NB108+MZ108+MV108+MT108</f>
        <v>161.19</v>
      </c>
      <c r="NH108" s="25" t="s">
        <v>24</v>
      </c>
      <c r="NI108" s="26"/>
      <c r="NJ108" s="22">
        <f>NJ85+NJ56+NJ27</f>
        <v>43.17</v>
      </c>
      <c r="NK108" s="22"/>
      <c r="NL108" s="22">
        <f>NL85+NL56+NL27</f>
        <v>9.76</v>
      </c>
      <c r="NM108" s="28"/>
      <c r="NN108" s="28"/>
      <c r="NO108" s="23"/>
      <c r="NP108" s="22">
        <f>NP85+NP56+NP27</f>
        <v>17.920000000000002</v>
      </c>
      <c r="NQ108" s="22"/>
      <c r="NR108" s="22">
        <f>NR85+NR56+NR27</f>
        <v>62.66</v>
      </c>
      <c r="NS108" s="22"/>
      <c r="NT108" s="22">
        <f>NT85+NT56+NT27</f>
        <v>12.5</v>
      </c>
      <c r="NU108" s="24">
        <f>NT108+NR108+NP108+NL108+NJ108</f>
        <v>146.01</v>
      </c>
      <c r="NX108" s="25" t="s">
        <v>24</v>
      </c>
      <c r="NY108" s="26"/>
      <c r="NZ108" s="22">
        <f>NZ85+NZ56+NZ27</f>
        <v>76.25</v>
      </c>
      <c r="OA108" s="22"/>
      <c r="OB108" s="22">
        <f>OB85+OB56+OB27</f>
        <v>12.84</v>
      </c>
      <c r="OC108" s="28"/>
      <c r="OD108" s="28"/>
      <c r="OE108" s="23"/>
      <c r="OF108" s="22">
        <f>OF85+OF56+OF27</f>
        <v>15.75</v>
      </c>
      <c r="OG108" s="22"/>
      <c r="OH108" s="22">
        <f>OH85+OH56+OH27</f>
        <v>35.17</v>
      </c>
      <c r="OI108" s="22"/>
      <c r="OJ108" s="22">
        <f>OJ85+OJ56+OJ27</f>
        <v>9.51</v>
      </c>
      <c r="OK108" s="24">
        <f>OJ108+OH108+OF108+OB108+NZ108</f>
        <v>149.51999999999998</v>
      </c>
      <c r="OM108" s="25" t="s">
        <v>24</v>
      </c>
      <c r="ON108" s="26"/>
      <c r="OO108" s="22">
        <f>OO85+OO56+OO27</f>
        <v>48.67</v>
      </c>
      <c r="OP108" s="22"/>
      <c r="OQ108" s="22">
        <f>OQ85+OQ56+OQ27</f>
        <v>13.43</v>
      </c>
      <c r="OR108" s="28"/>
      <c r="OS108" s="28"/>
      <c r="OT108" s="23"/>
      <c r="OU108" s="22">
        <f>OU85+OU56+OU27</f>
        <v>16.75</v>
      </c>
      <c r="OV108" s="22"/>
      <c r="OW108" s="22">
        <f>OW85+OW56+OW27</f>
        <v>41.64</v>
      </c>
      <c r="OX108" s="22"/>
      <c r="OY108" s="22">
        <f>OY85+OY56+OY27</f>
        <v>7.84</v>
      </c>
      <c r="OZ108" s="24">
        <f>OY108+OW108+OU108+OQ108+OO108</f>
        <v>128.32999999999998</v>
      </c>
      <c r="PB108" s="25" t="s">
        <v>24</v>
      </c>
      <c r="PC108" s="26"/>
      <c r="PD108" s="22">
        <f>PD85+PD56+PD27</f>
        <v>270.85000000000002</v>
      </c>
      <c r="PE108" s="22"/>
      <c r="PF108" s="22">
        <f>PF85+PF56+PF27</f>
        <v>55.379999999999995</v>
      </c>
      <c r="PG108" s="28"/>
      <c r="PH108" s="28"/>
      <c r="PI108" s="23"/>
      <c r="PJ108" s="22">
        <f>PJ85+PJ56+PJ27</f>
        <v>90.25</v>
      </c>
      <c r="PK108" s="22"/>
      <c r="PL108" s="22">
        <f>PL85+PL56+PL27</f>
        <v>283.78999999999996</v>
      </c>
      <c r="PM108" s="22"/>
      <c r="PN108" s="22">
        <f>PN85+PN56+PN27</f>
        <v>54.02</v>
      </c>
      <c r="PO108" s="44">
        <f>PD108+PF108+PJ108+PL108+PN108</f>
        <v>754.29</v>
      </c>
      <c r="PR108" s="25" t="s">
        <v>24</v>
      </c>
      <c r="PS108" s="26"/>
      <c r="PT108" s="22">
        <v>1073.4000000000001</v>
      </c>
      <c r="PU108" s="22"/>
      <c r="PV108" s="22">
        <v>241.4</v>
      </c>
      <c r="PW108" s="28"/>
      <c r="PX108" s="28"/>
      <c r="PY108" s="23"/>
      <c r="PZ108" s="22">
        <v>373.1</v>
      </c>
      <c r="QA108" s="22"/>
      <c r="QB108" s="22">
        <v>1600.8</v>
      </c>
      <c r="QC108" s="22"/>
      <c r="QD108" s="22">
        <v>219.8</v>
      </c>
      <c r="QE108" s="44">
        <f>PT108+PV108+PZ108+QB108+QD108</f>
        <v>3508.5</v>
      </c>
    </row>
    <row r="109" spans="15:447" x14ac:dyDescent="0.25">
      <c r="O109" s="29" t="s">
        <v>25</v>
      </c>
      <c r="Q109" s="30">
        <f>Q107/Q108</f>
        <v>1.1471436642012334</v>
      </c>
      <c r="S109" s="30">
        <f>S107/S108</f>
        <v>1.2477900089669169</v>
      </c>
      <c r="T109" s="31"/>
      <c r="U109" s="31"/>
      <c r="W109" s="30">
        <f>W107/W108</f>
        <v>1.1928656146864687</v>
      </c>
      <c r="Y109" s="30">
        <f>Y107/Y108</f>
        <v>0.92443902806809553</v>
      </c>
      <c r="AA109" s="30">
        <f>AA107/AA108</f>
        <v>1.3123844688644688</v>
      </c>
      <c r="AB109" s="41">
        <f>AB107/AB108</f>
        <v>1.0371183973602411</v>
      </c>
      <c r="AF109" s="29" t="s">
        <v>25</v>
      </c>
      <c r="AH109" s="30">
        <f>AH107/AH108</f>
        <v>0.79907761431040114</v>
      </c>
      <c r="AJ109" s="30">
        <f>AJ107/AJ108</f>
        <v>1.9357433742727861</v>
      </c>
      <c r="AK109" s="31"/>
      <c r="AL109" s="31"/>
      <c r="AN109" s="30">
        <f>AN107/AN108</f>
        <v>1.1655947396404478</v>
      </c>
      <c r="AP109" s="30">
        <f>AP107/AP108</f>
        <v>0.75704820983457954</v>
      </c>
      <c r="AR109" s="30">
        <f>AR107/AR108</f>
        <v>0.93686690911385817</v>
      </c>
      <c r="AS109" s="41">
        <f>AS107/AS108</f>
        <v>0.87775191243941231</v>
      </c>
      <c r="AV109" s="29" t="s">
        <v>25</v>
      </c>
      <c r="AX109" s="30">
        <f>AX107/AX108</f>
        <v>0.89024408245349429</v>
      </c>
      <c r="AZ109" s="30">
        <f>AZ107/AZ108</f>
        <v>1.2979709971236817</v>
      </c>
      <c r="BA109" s="31"/>
      <c r="BB109" s="31"/>
      <c r="BD109" s="30">
        <f>BD107/BD108</f>
        <v>1.3297314895051031</v>
      </c>
      <c r="BF109" s="30">
        <f>BF107/BF108</f>
        <v>0.93237801131260922</v>
      </c>
      <c r="BH109" s="30">
        <f>BH107/BH108</f>
        <v>1.1745633529261439</v>
      </c>
      <c r="BI109" s="41">
        <f>BI107/BI108</f>
        <v>1.0125344338108424</v>
      </c>
      <c r="BL109" s="29" t="s">
        <v>25</v>
      </c>
      <c r="BN109" s="30">
        <f>BN107/BN108</f>
        <v>0.77078648293114227</v>
      </c>
      <c r="BP109" s="30">
        <f>BP107/BP108</f>
        <v>1.1194643462675</v>
      </c>
      <c r="BQ109" s="31"/>
      <c r="BR109" s="31"/>
      <c r="BT109" s="30">
        <f>BT107/BT108</f>
        <v>1.1754623750734863</v>
      </c>
      <c r="BV109" s="30">
        <f>BV107/BV108</f>
        <v>0.72995502883728902</v>
      </c>
      <c r="BX109" s="30">
        <f>BX107/BX108</f>
        <v>1.1457245263696876</v>
      </c>
      <c r="BY109" s="41">
        <f>BY107/BY108</f>
        <v>0.84426480809286231</v>
      </c>
      <c r="CB109" s="29" t="s">
        <v>25</v>
      </c>
      <c r="CD109" s="30">
        <f>CD107/CD108</f>
        <v>0.96527052234672761</v>
      </c>
      <c r="CF109" s="30">
        <f>CF107/CF108</f>
        <v>0.41650476190476188</v>
      </c>
      <c r="CG109" s="31"/>
      <c r="CH109" s="31"/>
      <c r="CJ109" s="30">
        <f>CJ107/CJ108</f>
        <v>1.4121031746031747</v>
      </c>
      <c r="CL109" s="30">
        <f>CL107/CL108</f>
        <v>0.70609220636663006</v>
      </c>
      <c r="CN109" s="30">
        <f>CN107/CN108</f>
        <v>1.4963843516483519</v>
      </c>
      <c r="CO109" s="41">
        <f>CO107/CO108</f>
        <v>0.91004468777542769</v>
      </c>
      <c r="CQ109" s="29" t="s">
        <v>25</v>
      </c>
      <c r="CS109" s="30">
        <f>CS107/CS108</f>
        <v>1.0767419372155409</v>
      </c>
      <c r="CU109" s="30">
        <f>CU107/CU108</f>
        <v>1.5853406000725165</v>
      </c>
      <c r="CV109" s="31"/>
      <c r="CW109" s="31"/>
      <c r="CY109" s="30">
        <f>CY107/CY108</f>
        <v>1.2878877373614217</v>
      </c>
      <c r="DA109" s="30">
        <f>DA107/DA108</f>
        <v>0.71525026754031873</v>
      </c>
      <c r="DC109" s="30">
        <f>DC107/DC108</f>
        <v>0.72809655116206429</v>
      </c>
      <c r="DD109" s="41">
        <f>DD107/DD108</f>
        <v>0.97749850903360402</v>
      </c>
      <c r="DF109" s="29" t="s">
        <v>25</v>
      </c>
      <c r="DH109" s="30">
        <f>DH107/DH108</f>
        <v>0.89502894644906927</v>
      </c>
      <c r="DJ109" s="30">
        <f>DJ107/DJ108</f>
        <v>1.4048315900081196</v>
      </c>
      <c r="DK109" s="31"/>
      <c r="DL109" s="31"/>
      <c r="DN109" s="30">
        <f>DN107/DN108</f>
        <v>1.254974316780739</v>
      </c>
      <c r="DP109" s="30">
        <f>DP107/DP108</f>
        <v>0.78313932928995678</v>
      </c>
      <c r="DR109" s="30">
        <f>DR107/DR108</f>
        <v>1.0702690533858328</v>
      </c>
      <c r="DS109" s="41">
        <f>DS107/DS108</f>
        <v>0.92714214840130149</v>
      </c>
      <c r="DU109" s="29" t="s">
        <v>25</v>
      </c>
      <c r="DW109" s="30">
        <f>DW107/DW108</f>
        <v>0.7324891445003594</v>
      </c>
      <c r="DY109" s="30">
        <f>DY107/DY108</f>
        <v>0.8341756430631585</v>
      </c>
      <c r="DZ109" s="31"/>
      <c r="EA109" s="31"/>
      <c r="EC109" s="30">
        <f>EC107/EC108</f>
        <v>1.4726870717788372</v>
      </c>
      <c r="EE109" s="30">
        <f>EE107/EE108</f>
        <v>1.2516640835455182</v>
      </c>
      <c r="EG109" s="30">
        <f>EG107/EG108</f>
        <v>1.5722489245875668</v>
      </c>
      <c r="EH109" s="41">
        <f>EH107/EH108</f>
        <v>1.1120480960853365</v>
      </c>
      <c r="EJ109" s="29" t="s">
        <v>25</v>
      </c>
      <c r="EL109" s="30">
        <f>EL107/EL108</f>
        <v>1.0663936078899006</v>
      </c>
      <c r="EN109" s="30">
        <f>EN107/EN108</f>
        <v>1.2570704908675798</v>
      </c>
      <c r="EO109" s="31"/>
      <c r="EP109" s="31"/>
      <c r="ER109" s="30">
        <f>ER107/ER108</f>
        <v>0.9481875697257941</v>
      </c>
      <c r="ET109" s="30">
        <f>ET107/ET108</f>
        <v>0.94484631034861988</v>
      </c>
      <c r="EV109" s="30">
        <f>EV107/EV108</f>
        <v>1.3254796420892005</v>
      </c>
      <c r="EW109" s="41">
        <f>EW107/EW108</f>
        <v>1.0131701743678165</v>
      </c>
      <c r="EY109" s="29" t="s">
        <v>25</v>
      </c>
      <c r="FA109" s="30">
        <f>FA107/FA108</f>
        <v>0.73633231537501209</v>
      </c>
      <c r="FC109" s="30">
        <f>FC107/FC108</f>
        <v>1.2751852325531823</v>
      </c>
      <c r="FD109" s="31"/>
      <c r="FE109" s="31"/>
      <c r="FG109" s="30">
        <f>FG107/FG108</f>
        <v>1.5939038780456689</v>
      </c>
      <c r="FI109" s="30">
        <f>FI107/FI108</f>
        <v>1.1121343501984127</v>
      </c>
      <c r="FK109" s="30">
        <f>FK107/FK108</f>
        <v>1.1255091034426832</v>
      </c>
      <c r="FL109" s="41">
        <f>FL107/FL108</f>
        <v>1.0781876896594997</v>
      </c>
      <c r="FN109" s="29" t="s">
        <v>25</v>
      </c>
      <c r="FP109" s="30">
        <f>FP107/FP108</f>
        <v>1.0291001451378812</v>
      </c>
      <c r="FR109" s="30">
        <f>FR107/FR108</f>
        <v>1.0203718665837995</v>
      </c>
      <c r="FS109" s="31"/>
      <c r="FT109" s="31"/>
      <c r="FV109" s="30">
        <f>FV107/FV108</f>
        <v>1.2837038461538461</v>
      </c>
      <c r="FX109" s="30">
        <f>FX107/FX108</f>
        <v>1.0599165690866512</v>
      </c>
      <c r="FZ109" s="30">
        <f>FZ107/FZ108</f>
        <v>1.4539270935960591</v>
      </c>
      <c r="GA109" s="41">
        <f>GA107/GA108</f>
        <v>1.0866298623910777</v>
      </c>
      <c r="GC109" s="29" t="s">
        <v>25</v>
      </c>
      <c r="GE109" s="30">
        <f>GE107/GE108</f>
        <v>1.3914511039886037</v>
      </c>
      <c r="GG109" s="30">
        <f>GG107/GG108</f>
        <v>1.1709852965747702</v>
      </c>
      <c r="GH109" s="31"/>
      <c r="GI109" s="31"/>
      <c r="GK109" s="30">
        <f>GK107/GK108</f>
        <v>1.3419066865205989</v>
      </c>
      <c r="GM109" s="30">
        <f>GM107/GM108</f>
        <v>0.94307134986225893</v>
      </c>
      <c r="GO109" s="30">
        <f>GO107/GO108</f>
        <v>1.4428349891671384</v>
      </c>
      <c r="GP109" s="41">
        <f>GP107/GP108</f>
        <v>1.1879076021519899</v>
      </c>
      <c r="GR109" s="29" t="s">
        <v>25</v>
      </c>
      <c r="GT109" s="30">
        <f>GT107/GT108</f>
        <v>0.98953550180912431</v>
      </c>
      <c r="GV109" s="30">
        <f>GV107/GV108</f>
        <v>1.0887658655793293</v>
      </c>
      <c r="GW109" s="31"/>
      <c r="GX109" s="31"/>
      <c r="GZ109" s="30">
        <f>GZ107/GZ108</f>
        <v>1.3011270963184576</v>
      </c>
      <c r="HB109" s="30">
        <f>HB107/HB108</f>
        <v>1.0676264376048674</v>
      </c>
      <c r="HD109" s="30">
        <f>HD107/HD108</f>
        <v>0.90478893487903955</v>
      </c>
      <c r="HE109" s="30">
        <f>HE107/HE108</f>
        <v>1.0619900608503099</v>
      </c>
      <c r="HH109" s="29" t="s">
        <v>25</v>
      </c>
      <c r="HJ109" s="30">
        <f>HJ107/HJ108</f>
        <v>0.95295733971244201</v>
      </c>
      <c r="HL109" s="30">
        <f>HL107/HL108</f>
        <v>1.223020215355495</v>
      </c>
      <c r="HM109" s="31"/>
      <c r="HN109" s="31"/>
      <c r="HP109" s="30">
        <f>HP107/HP108</f>
        <v>1.2725737884730439</v>
      </c>
      <c r="HR109" s="30">
        <f>HR107/HR108</f>
        <v>0.93964589760838801</v>
      </c>
      <c r="HT109" s="30">
        <f>HT107/HT108</f>
        <v>1.0031760384692501</v>
      </c>
      <c r="HU109" s="30">
        <f>HU107/HU108</f>
        <v>1.0022014556111245</v>
      </c>
      <c r="HW109" s="29" t="s">
        <v>25</v>
      </c>
      <c r="HY109" s="30">
        <f>HY107/HY108</f>
        <v>1.1422602664575836</v>
      </c>
      <c r="IA109" s="30">
        <f>IA107/IA108</f>
        <v>1.3769971883225653</v>
      </c>
      <c r="IB109" s="31"/>
      <c r="IC109" s="31"/>
      <c r="IE109" s="30">
        <f>IE107/IE108</f>
        <v>1.2215308564451421</v>
      </c>
      <c r="IG109" s="30">
        <f>IG107/IG108</f>
        <v>0.96100652315720803</v>
      </c>
      <c r="II109" s="30">
        <f>II107/II108</f>
        <v>1.5219273480143045</v>
      </c>
      <c r="IJ109" s="41">
        <f>IJ107/IJ108</f>
        <v>1.1167582122998634</v>
      </c>
      <c r="IM109" s="29" t="s">
        <v>25</v>
      </c>
      <c r="IO109" s="30">
        <f>IO107/IO108</f>
        <v>0.9322399083571824</v>
      </c>
      <c r="IQ109" s="30">
        <f>IQ107/IQ108</f>
        <v>1.3917716585739841</v>
      </c>
      <c r="IR109" s="31"/>
      <c r="IS109" s="31"/>
      <c r="IU109" s="30">
        <f>IU107/IU108</f>
        <v>1.2671516431924883</v>
      </c>
      <c r="IW109" s="30">
        <f>IW107/IW108</f>
        <v>0.92255284103979762</v>
      </c>
      <c r="IY109" s="30">
        <f>IY107/IY108</f>
        <v>1.3349049044680499</v>
      </c>
      <c r="IZ109" s="41">
        <f>IZ107/IZ108</f>
        <v>1.0123138503965978</v>
      </c>
      <c r="JC109" s="29" t="s">
        <v>25</v>
      </c>
      <c r="JE109" s="30">
        <f>JE107/JE108</f>
        <v>0.98699762351469678</v>
      </c>
      <c r="JG109" s="30">
        <f>JG107/JG108</f>
        <v>1.267658696868009</v>
      </c>
      <c r="JH109" s="31"/>
      <c r="JI109" s="31"/>
      <c r="JK109" s="30">
        <f>JK107/JK108</f>
        <v>1.2707645589383294</v>
      </c>
      <c r="JM109" s="30">
        <f>JM107/JM108</f>
        <v>0.69405593057824166</v>
      </c>
      <c r="JO109" s="30">
        <f>JO107/JO108</f>
        <v>1.9190910784131125</v>
      </c>
      <c r="JP109" s="41">
        <f>JP107/JP108</f>
        <v>0.9061059709455257</v>
      </c>
      <c r="JS109" s="29" t="s">
        <v>25</v>
      </c>
      <c r="JU109" s="30">
        <f>JU107/JU108</f>
        <v>0.73431391746905605</v>
      </c>
      <c r="JW109" s="30">
        <f>JW107/JW108</f>
        <v>1.4223591806091807</v>
      </c>
      <c r="JX109" s="31"/>
      <c r="JY109" s="31"/>
      <c r="KA109" s="30">
        <f>KA107/KA108</f>
        <v>1.4590530303030305</v>
      </c>
      <c r="KC109" s="30">
        <f>KC107/KC108</f>
        <v>0.82728968667759084</v>
      </c>
      <c r="KE109" s="30">
        <f>KE107/KE108</f>
        <v>1.1542607472527473</v>
      </c>
      <c r="KF109" s="41">
        <f>KF107/KF108</f>
        <v>0.9289675645921931</v>
      </c>
      <c r="KH109" s="29" t="s">
        <v>25</v>
      </c>
      <c r="KJ109" s="30">
        <f>KJ107/KJ108</f>
        <v>0.88603572475912895</v>
      </c>
      <c r="KL109" s="30">
        <f>KL107/KL108</f>
        <v>1.2315369110607206</v>
      </c>
      <c r="KM109" s="31"/>
      <c r="KN109" s="31"/>
      <c r="KP109" s="30">
        <f>KP107/KP108</f>
        <v>1.1967095785440611</v>
      </c>
      <c r="KR109" s="30">
        <f>KR107/KR108</f>
        <v>0.87724915402456183</v>
      </c>
      <c r="KT109" s="30">
        <f>KT107/KT108</f>
        <v>0.89101471373027374</v>
      </c>
      <c r="KU109" s="41">
        <f>KU107/KU108</f>
        <v>0.9298581840807475</v>
      </c>
      <c r="KW109" s="29" t="s">
        <v>25</v>
      </c>
      <c r="KY109" s="30">
        <f>KY107/KY108</f>
        <v>0.95332647203181875</v>
      </c>
      <c r="LA109" s="30">
        <f>LA107/LA108</f>
        <v>1.3398325662839168</v>
      </c>
      <c r="LB109" s="31"/>
      <c r="LC109" s="31"/>
      <c r="LE109" s="30">
        <f>LE107/LE108</f>
        <v>1.2866689902796993</v>
      </c>
      <c r="LG109" s="30">
        <f>LG107/LG108</f>
        <v>0.85089726986894132</v>
      </c>
      <c r="LI109" s="30">
        <f>LI107/LI108</f>
        <v>1.3183169645580433</v>
      </c>
      <c r="LJ109" s="30">
        <f>LJ107/LJ108</f>
        <v>0.98081892385950975</v>
      </c>
      <c r="LM109" s="29" t="s">
        <v>25</v>
      </c>
      <c r="LO109" s="30">
        <f>LO107/LO108</f>
        <v>0.95307365808339217</v>
      </c>
      <c r="LQ109" s="30">
        <f>LQ107/LQ108</f>
        <v>1.2614091850820111</v>
      </c>
      <c r="LR109" s="31"/>
      <c r="LS109" s="31"/>
      <c r="LU109" s="30">
        <f>LU107/LU108</f>
        <v>1.2770441033236717</v>
      </c>
      <c r="LW109" s="30">
        <f>LW107/LW108</f>
        <v>0.90881752592035081</v>
      </c>
      <c r="LY109" s="30">
        <f>LY107/LY108</f>
        <v>1.0989852622165754</v>
      </c>
      <c r="LZ109" s="30">
        <f>LZ107/LZ108</f>
        <v>0.99518525369544353</v>
      </c>
      <c r="MB109" s="29" t="s">
        <v>25</v>
      </c>
      <c r="MD109" s="30">
        <f>MD107/MD108</f>
        <v>0.84515953882766104</v>
      </c>
      <c r="MF109" s="30">
        <f>MF107/MF108</f>
        <v>1.3260745866974242</v>
      </c>
      <c r="MG109" s="31"/>
      <c r="MH109" s="31"/>
      <c r="MJ109" s="30">
        <f>MJ107/MJ108</f>
        <v>1.3085891552836277</v>
      </c>
      <c r="ML109" s="30">
        <f>ML107/ML108</f>
        <v>1.1566914065803944</v>
      </c>
      <c r="MN109" s="30">
        <f>MN107/MN108</f>
        <v>1.1543281166550681</v>
      </c>
      <c r="MO109" s="41">
        <f>MO107/MO108</f>
        <v>1.0946788679852675</v>
      </c>
      <c r="MR109" s="29" t="s">
        <v>25</v>
      </c>
      <c r="MT109" s="30">
        <f>MT107/MT108</f>
        <v>0.75018468229735824</v>
      </c>
      <c r="MV109" s="30">
        <f>MV107/MV108</f>
        <v>1.4689116283217409</v>
      </c>
      <c r="MW109" s="31"/>
      <c r="MX109" s="31"/>
      <c r="MZ109" s="30">
        <f>MZ107/MZ108</f>
        <v>1.1881263009845289</v>
      </c>
      <c r="NB109" s="30">
        <f>NB107/NB108</f>
        <v>0.69559683751363133</v>
      </c>
      <c r="ND109" s="30">
        <f>ND107/ND108</f>
        <v>1.1712639956832591</v>
      </c>
      <c r="NE109" s="41">
        <f>NE107/NE108</f>
        <v>0.85694736514390346</v>
      </c>
      <c r="NH109" s="29" t="s">
        <v>25</v>
      </c>
      <c r="NJ109" s="30">
        <f>NJ107/NJ108</f>
        <v>0.69820956306710302</v>
      </c>
      <c r="NL109" s="30">
        <f>NL107/NL108</f>
        <v>1.1889615046838409</v>
      </c>
      <c r="NM109" s="31"/>
      <c r="NN109" s="31"/>
      <c r="NP109" s="30">
        <f>NP107/NP108</f>
        <v>0.9971926153273809</v>
      </c>
      <c r="NR109" s="30">
        <f>NR107/NR108</f>
        <v>0.93807407322967507</v>
      </c>
      <c r="NT109" s="30">
        <f>NT107/NT108</f>
        <v>1.193191032967033</v>
      </c>
      <c r="NU109" s="41">
        <f>NU107/NU108</f>
        <v>0.91302151996881831</v>
      </c>
      <c r="NX109" s="29" t="s">
        <v>25</v>
      </c>
      <c r="NZ109" s="30">
        <f>NZ107/NZ108</f>
        <v>0.68071485498108442</v>
      </c>
      <c r="OB109" s="30">
        <f>OB107/OB108</f>
        <v>1.1828769841269842</v>
      </c>
      <c r="OC109" s="31"/>
      <c r="OD109" s="31"/>
      <c r="OF109" s="30">
        <f>OF107/OF108</f>
        <v>1.2362131519274377</v>
      </c>
      <c r="OH109" s="30">
        <f>OH107/OH108</f>
        <v>0.65292457045371455</v>
      </c>
      <c r="OJ109" s="30">
        <f>OJ107/OJ108</f>
        <v>1.03374654787904</v>
      </c>
      <c r="OK109" s="41">
        <f>OK107/OK108</f>
        <v>0.7982697440111165</v>
      </c>
      <c r="OM109" s="29" t="s">
        <v>25</v>
      </c>
      <c r="OO109" s="30">
        <f>OO107/OO108</f>
        <v>0.5774198114284409</v>
      </c>
      <c r="OQ109" s="30">
        <f>OQ107/OQ108</f>
        <v>0.88630535758607243</v>
      </c>
      <c r="OR109" s="31"/>
      <c r="OS109" s="31"/>
      <c r="OU109" s="30">
        <f>OU107/OU108</f>
        <v>0.98789651741293549</v>
      </c>
      <c r="OW109" s="30">
        <f>OW107/OW108</f>
        <v>0.84763768812039686</v>
      </c>
      <c r="OY109" s="30">
        <f>OY107/OY108</f>
        <v>0.9088556851311953</v>
      </c>
      <c r="OZ109" s="41">
        <f>OZ107/OZ108</f>
        <v>0.77124937073195476</v>
      </c>
      <c r="PB109" s="29" t="s">
        <v>25</v>
      </c>
      <c r="PD109" s="30">
        <f>PD107/PD108</f>
        <v>0.70816154903287998</v>
      </c>
      <c r="PF109" s="30">
        <f>PF107/PF108</f>
        <v>1.189608677707269</v>
      </c>
      <c r="PG109" s="31"/>
      <c r="PH109" s="31"/>
      <c r="PJ109" s="30">
        <f>PJ107/PJ108</f>
        <v>1.1482468715648773</v>
      </c>
      <c r="PL109" s="30">
        <f>PL107/PL108</f>
        <v>0.89422009735569064</v>
      </c>
      <c r="PN109" s="30">
        <f>PN107/PN108</f>
        <v>1.1097872582804091</v>
      </c>
      <c r="PO109" s="30">
        <f>PO107/PO108</f>
        <v>0.89493005794401825</v>
      </c>
      <c r="PR109" s="29" t="s">
        <v>25</v>
      </c>
      <c r="PT109" s="30">
        <f>PT107/PT108</f>
        <v>0.89435438792621569</v>
      </c>
      <c r="PV109" s="30">
        <f>PV107/PV108</f>
        <v>1.2927677437172052</v>
      </c>
      <c r="PW109" s="31"/>
      <c r="PX109" s="31"/>
      <c r="PZ109" s="30">
        <f>PZ107/PZ108</f>
        <v>1.2451077735659615</v>
      </c>
      <c r="QB109" s="30">
        <f>QB107/QB108</f>
        <v>0.91530902852145368</v>
      </c>
      <c r="QD109" s="30">
        <f>QD107/QD108</f>
        <v>1.227591736743693</v>
      </c>
      <c r="QE109" s="30">
        <f>QE107/QE108</f>
        <v>0.98950411863879151</v>
      </c>
    </row>
    <row r="110" spans="15:447" x14ac:dyDescent="0.25">
      <c r="O110" s="32"/>
      <c r="P110" s="35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F110" s="32"/>
      <c r="AG110" s="35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V110" s="32"/>
      <c r="AW110" s="35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L110" s="32"/>
      <c r="BM110" s="35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CB110" s="32"/>
      <c r="CC110" s="35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Q110" s="32"/>
      <c r="CR110" s="35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F110" s="32"/>
      <c r="DG110" s="35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U110" s="32"/>
      <c r="DV110" s="35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J110" s="32"/>
      <c r="EK110" s="35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Y110" s="32"/>
      <c r="EZ110" s="35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N110" s="32"/>
      <c r="FO110" s="35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C110" s="32"/>
      <c r="GD110" s="35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R110" s="32"/>
      <c r="GS110" s="35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H110" s="32"/>
      <c r="HI110" s="35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W110" s="32"/>
      <c r="HX110" s="35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M110" s="32"/>
      <c r="IN110" s="35"/>
      <c r="IO110" s="39"/>
      <c r="IP110" s="39"/>
      <c r="IQ110" s="39"/>
      <c r="IR110" s="39"/>
      <c r="IS110" s="39"/>
      <c r="IT110" s="39"/>
      <c r="IU110" s="39"/>
      <c r="IV110" s="39"/>
      <c r="IW110" s="39"/>
      <c r="IX110" s="39"/>
      <c r="IY110" s="39"/>
      <c r="JC110" s="32"/>
      <c r="JD110" s="35"/>
      <c r="JE110" s="39"/>
      <c r="JF110" s="39"/>
      <c r="JG110" s="39"/>
      <c r="JH110" s="39"/>
      <c r="JI110" s="39"/>
      <c r="JJ110" s="39"/>
      <c r="JK110" s="39"/>
      <c r="JL110" s="39"/>
      <c r="JM110" s="39"/>
      <c r="JN110" s="39"/>
      <c r="JO110" s="39"/>
      <c r="JS110" s="32"/>
      <c r="JT110" s="35"/>
      <c r="JU110" s="39"/>
      <c r="JV110" s="39"/>
      <c r="JW110" s="39"/>
      <c r="JX110" s="39"/>
      <c r="JY110" s="39"/>
      <c r="JZ110" s="39"/>
      <c r="KA110" s="39"/>
      <c r="KB110" s="39"/>
      <c r="KC110" s="39"/>
      <c r="KD110" s="39"/>
      <c r="KE110" s="39"/>
      <c r="KH110" s="32"/>
      <c r="KI110" s="35"/>
      <c r="KJ110" s="39"/>
      <c r="KK110" s="39"/>
      <c r="KL110" s="39"/>
      <c r="KM110" s="39"/>
      <c r="KN110" s="39"/>
      <c r="KO110" s="39"/>
      <c r="KP110" s="39"/>
      <c r="KQ110" s="39"/>
      <c r="KR110" s="39"/>
      <c r="KS110" s="39"/>
      <c r="KT110" s="39"/>
      <c r="KW110" s="32"/>
      <c r="KX110" s="35"/>
      <c r="KY110" s="39"/>
      <c r="KZ110" s="39"/>
      <c r="LA110" s="39"/>
      <c r="LB110" s="39"/>
      <c r="LC110" s="39"/>
      <c r="LD110" s="39"/>
      <c r="LE110" s="39"/>
      <c r="LF110" s="39"/>
      <c r="LG110" s="39"/>
      <c r="LH110" s="39"/>
      <c r="LI110" s="39"/>
      <c r="LM110" s="32"/>
      <c r="LN110" s="35"/>
      <c r="LO110" s="39"/>
      <c r="LP110" s="39"/>
      <c r="LQ110" s="39"/>
      <c r="LR110" s="39"/>
      <c r="LS110" s="39"/>
      <c r="LT110" s="39"/>
      <c r="LU110" s="39"/>
      <c r="LV110" s="39"/>
      <c r="LW110" s="39"/>
      <c r="LX110" s="39"/>
      <c r="LY110" s="39"/>
      <c r="MB110" s="32"/>
      <c r="MC110" s="35"/>
      <c r="MD110" s="39"/>
      <c r="ME110" s="39"/>
      <c r="MF110" s="39"/>
      <c r="MG110" s="39"/>
      <c r="MH110" s="39"/>
      <c r="MI110" s="39"/>
      <c r="MJ110" s="39"/>
      <c r="MK110" s="39"/>
      <c r="ML110" s="39"/>
      <c r="MM110" s="39"/>
      <c r="MN110" s="39"/>
      <c r="MR110" s="32"/>
      <c r="MS110" s="35"/>
      <c r="MT110" s="39"/>
      <c r="MU110" s="39"/>
      <c r="MV110" s="39"/>
      <c r="MW110" s="39"/>
      <c r="MX110" s="39"/>
      <c r="MY110" s="39"/>
      <c r="MZ110" s="39"/>
      <c r="NA110" s="39"/>
      <c r="NB110" s="39"/>
      <c r="NC110" s="39"/>
      <c r="ND110" s="39"/>
      <c r="NH110" s="32"/>
      <c r="NI110" s="35"/>
      <c r="NJ110" s="39"/>
      <c r="NK110" s="39"/>
      <c r="NL110" s="39"/>
      <c r="NM110" s="39"/>
      <c r="NN110" s="39"/>
      <c r="NO110" s="39"/>
      <c r="NP110" s="39"/>
      <c r="NQ110" s="39"/>
      <c r="NR110" s="39"/>
      <c r="NS110" s="39"/>
      <c r="NT110" s="39"/>
      <c r="NX110" s="32"/>
      <c r="NY110" s="35"/>
      <c r="NZ110" s="39"/>
      <c r="OA110" s="39"/>
      <c r="OB110" s="39"/>
      <c r="OC110" s="39"/>
      <c r="OD110" s="39"/>
      <c r="OE110" s="39"/>
      <c r="OF110" s="39"/>
      <c r="OG110" s="39"/>
      <c r="OH110" s="39"/>
      <c r="OI110" s="39"/>
      <c r="OJ110" s="39"/>
      <c r="OM110" s="32"/>
      <c r="ON110" s="35"/>
      <c r="OO110" s="39"/>
      <c r="OP110" s="39"/>
      <c r="OQ110" s="39"/>
      <c r="OR110" s="39"/>
      <c r="OS110" s="39"/>
      <c r="OT110" s="39"/>
      <c r="OU110" s="39"/>
      <c r="OV110" s="39"/>
      <c r="OW110" s="39"/>
      <c r="OX110" s="39"/>
      <c r="OY110" s="39"/>
      <c r="PB110" s="32"/>
      <c r="PC110" s="35"/>
      <c r="PD110" s="39"/>
      <c r="PE110" s="39"/>
      <c r="PF110" s="39"/>
      <c r="PG110" s="39"/>
      <c r="PH110" s="39"/>
      <c r="PI110" s="39"/>
      <c r="PJ110" s="39"/>
      <c r="PK110" s="39"/>
      <c r="PL110" s="39"/>
      <c r="PM110" s="39"/>
      <c r="PN110" s="39"/>
      <c r="PR110" s="32"/>
      <c r="PS110" s="35"/>
      <c r="PT110" s="39"/>
      <c r="PU110" s="39"/>
      <c r="PV110" s="39"/>
      <c r="PW110" s="39"/>
      <c r="PX110" s="39"/>
      <c r="PY110" s="39"/>
      <c r="PZ110" s="39"/>
      <c r="QA110" s="39"/>
      <c r="QB110" s="39"/>
      <c r="QC110" s="39"/>
      <c r="QD110" s="39"/>
    </row>
    <row r="111" spans="15:447" x14ac:dyDescent="0.25">
      <c r="O111" s="25" t="s">
        <v>26</v>
      </c>
      <c r="P111" s="38" t="e">
        <f>AB108/$O$16</f>
        <v>#VALUE!</v>
      </c>
      <c r="Q111" s="35"/>
      <c r="R111" s="35"/>
      <c r="S111" s="35"/>
      <c r="T111" s="35"/>
      <c r="U111" s="35"/>
      <c r="V111" s="26"/>
      <c r="W111" s="35"/>
      <c r="X111" s="36"/>
      <c r="Y111" s="35"/>
      <c r="Z111" s="35"/>
      <c r="AA111" s="35"/>
      <c r="AF111" s="25" t="s">
        <v>26</v>
      </c>
      <c r="AG111" s="38">
        <f>AS108/$B$16</f>
        <v>395.60201005025129</v>
      </c>
      <c r="AH111" s="35"/>
      <c r="AI111" s="35"/>
      <c r="AJ111" s="35"/>
      <c r="AK111" s="35"/>
      <c r="AL111" s="35"/>
      <c r="AM111" s="26"/>
      <c r="AN111" s="35"/>
      <c r="AO111" s="36"/>
      <c r="AP111" s="35"/>
      <c r="AQ111" s="35"/>
      <c r="AR111" s="35"/>
      <c r="AV111" s="25" t="s">
        <v>26</v>
      </c>
      <c r="AW111" s="38" t="e">
        <f>BI108/$D$16</f>
        <v>#DIV/0!</v>
      </c>
      <c r="AX111" s="35"/>
      <c r="AY111" s="35"/>
      <c r="AZ111" s="35"/>
      <c r="BA111" s="35"/>
      <c r="BB111" s="35"/>
      <c r="BC111" s="26"/>
      <c r="BD111" s="35"/>
      <c r="BE111" s="36"/>
      <c r="BF111" s="35"/>
      <c r="BG111" s="35"/>
      <c r="BH111" s="35"/>
      <c r="BL111" s="25" t="s">
        <v>26</v>
      </c>
      <c r="BM111" s="38">
        <f>BY108/$B$16</f>
        <v>349.8241206030151</v>
      </c>
      <c r="BN111" s="35"/>
      <c r="BO111" s="35"/>
      <c r="BP111" s="35"/>
      <c r="BQ111" s="35"/>
      <c r="BR111" s="35"/>
      <c r="BS111" s="26"/>
      <c r="BT111" s="35"/>
      <c r="BU111" s="36"/>
      <c r="BV111" s="35"/>
      <c r="BW111" s="35"/>
      <c r="BX111" s="35"/>
      <c r="CB111" s="25" t="s">
        <v>26</v>
      </c>
      <c r="CC111" s="38">
        <f>CO108/$B$16</f>
        <v>166.01608040201006</v>
      </c>
      <c r="CD111" s="35"/>
      <c r="CE111" s="35"/>
      <c r="CF111" s="35"/>
      <c r="CG111" s="35"/>
      <c r="CH111" s="35"/>
      <c r="CI111" s="26"/>
      <c r="CJ111" s="35"/>
      <c r="CK111" s="36"/>
      <c r="CL111" s="35"/>
      <c r="CM111" s="35"/>
      <c r="CN111" s="35"/>
      <c r="CQ111" s="25" t="s">
        <v>26</v>
      </c>
      <c r="CR111" s="38">
        <f>DD108/$B$16</f>
        <v>379.77286432160804</v>
      </c>
      <c r="CS111" s="35"/>
      <c r="CT111" s="35"/>
      <c r="CU111" s="35"/>
      <c r="CV111" s="35"/>
      <c r="CW111" s="35"/>
      <c r="CX111" s="26"/>
      <c r="CY111" s="35"/>
      <c r="CZ111" s="36"/>
      <c r="DA111" s="35"/>
      <c r="DB111" s="35"/>
      <c r="DC111" s="35"/>
      <c r="DF111" s="25" t="s">
        <v>26</v>
      </c>
      <c r="DG111" s="38">
        <f>DS108/$B$16</f>
        <v>1668.835175879397</v>
      </c>
      <c r="DH111" s="35"/>
      <c r="DI111" s="35"/>
      <c r="DJ111" s="35"/>
      <c r="DK111" s="35"/>
      <c r="DL111" s="35"/>
      <c r="DM111" s="26"/>
      <c r="DN111" s="35"/>
      <c r="DO111" s="36"/>
      <c r="DP111" s="35"/>
      <c r="DQ111" s="35"/>
      <c r="DR111" s="35"/>
      <c r="DU111" s="25" t="s">
        <v>26</v>
      </c>
      <c r="DV111" s="38">
        <f>EH108/$B$16</f>
        <v>402.10251256281407</v>
      </c>
      <c r="DW111" s="35"/>
      <c r="DX111" s="35"/>
      <c r="DY111" s="35"/>
      <c r="DZ111" s="35"/>
      <c r="EA111" s="35"/>
      <c r="EB111" s="26"/>
      <c r="EC111" s="35"/>
      <c r="ED111" s="36"/>
      <c r="EE111" s="35"/>
      <c r="EF111" s="35"/>
      <c r="EG111" s="35"/>
      <c r="EJ111" s="25" t="s">
        <v>26</v>
      </c>
      <c r="EK111" s="38">
        <f>EW108/$B$16</f>
        <v>412.67638190954784</v>
      </c>
      <c r="EL111" s="35"/>
      <c r="EM111" s="35"/>
      <c r="EN111" s="35"/>
      <c r="EO111" s="35"/>
      <c r="EP111" s="35"/>
      <c r="EQ111" s="26"/>
      <c r="ER111" s="35"/>
      <c r="ES111" s="36"/>
      <c r="ET111" s="35"/>
      <c r="EU111" s="35"/>
      <c r="EV111" s="35"/>
      <c r="EY111" s="25" t="s">
        <v>26</v>
      </c>
      <c r="EZ111" s="38">
        <f>FL108/$B$16</f>
        <v>391.19095477386935</v>
      </c>
      <c r="FA111" s="35"/>
      <c r="FB111" s="35"/>
      <c r="FC111" s="35"/>
      <c r="FD111" s="35"/>
      <c r="FE111" s="35"/>
      <c r="FF111" s="26"/>
      <c r="FG111" s="35"/>
      <c r="FH111" s="36"/>
      <c r="FI111" s="35"/>
      <c r="FJ111" s="35"/>
      <c r="FK111" s="35"/>
      <c r="FN111" s="25" t="s">
        <v>26</v>
      </c>
      <c r="FO111" s="38">
        <f>GA108/$B$16</f>
        <v>378.25326633165832</v>
      </c>
      <c r="FP111" s="35"/>
      <c r="FQ111" s="35"/>
      <c r="FR111" s="35"/>
      <c r="FS111" s="35"/>
      <c r="FT111" s="35"/>
      <c r="FU111" s="26"/>
      <c r="FV111" s="35"/>
      <c r="FW111" s="36"/>
      <c r="FX111" s="35"/>
      <c r="FY111" s="35"/>
      <c r="FZ111" s="35"/>
      <c r="GC111" s="25" t="s">
        <v>26</v>
      </c>
      <c r="GD111" s="38">
        <f>GP108/$B$16</f>
        <v>315.90753768844223</v>
      </c>
      <c r="GE111" s="35"/>
      <c r="GF111" s="35"/>
      <c r="GG111" s="35"/>
      <c r="GH111" s="35"/>
      <c r="GI111" s="35"/>
      <c r="GJ111" s="26"/>
      <c r="GK111" s="35"/>
      <c r="GL111" s="36"/>
      <c r="GM111" s="35"/>
      <c r="GN111" s="35"/>
      <c r="GO111" s="35"/>
      <c r="GR111" s="25" t="s">
        <v>26</v>
      </c>
      <c r="GS111" s="38">
        <f>HE108/$B$16</f>
        <v>1900.1306532663316</v>
      </c>
      <c r="GT111" s="35"/>
      <c r="GU111" s="35"/>
      <c r="GV111" s="35"/>
      <c r="GW111" s="35"/>
      <c r="GX111" s="35"/>
      <c r="GY111" s="26"/>
      <c r="GZ111" s="35"/>
      <c r="HA111" s="36"/>
      <c r="HB111" s="35"/>
      <c r="HC111" s="35"/>
      <c r="HD111" s="35"/>
      <c r="HH111" s="25" t="s">
        <v>26</v>
      </c>
      <c r="HI111" s="38">
        <f>HU108/$B$16</f>
        <v>3902.7708542713567</v>
      </c>
      <c r="HJ111" s="35"/>
      <c r="HK111" s="35"/>
      <c r="HL111" s="35"/>
      <c r="HM111" s="35"/>
      <c r="HN111" s="35"/>
      <c r="HO111" s="26"/>
      <c r="HP111" s="35"/>
      <c r="HQ111" s="36"/>
      <c r="HR111" s="35"/>
      <c r="HS111" s="35"/>
      <c r="HT111" s="35"/>
      <c r="HW111" s="25" t="s">
        <v>26</v>
      </c>
      <c r="HX111" s="38">
        <f>IJ108/$B$16</f>
        <v>398.02914572864324</v>
      </c>
      <c r="HY111" s="35"/>
      <c r="HZ111" s="35"/>
      <c r="IA111" s="35"/>
      <c r="IB111" s="35"/>
      <c r="IC111" s="35"/>
      <c r="ID111" s="26"/>
      <c r="IE111" s="35"/>
      <c r="IF111" s="36"/>
      <c r="IG111" s="35"/>
      <c r="IH111" s="35"/>
      <c r="II111" s="35"/>
      <c r="IM111" s="25" t="s">
        <v>26</v>
      </c>
      <c r="IN111" s="38">
        <f>IZ108/$B$16</f>
        <v>399.29547738693469</v>
      </c>
      <c r="IO111" s="35"/>
      <c r="IP111" s="35"/>
      <c r="IQ111" s="35"/>
      <c r="IR111" s="35"/>
      <c r="IS111" s="35"/>
      <c r="IT111" s="26"/>
      <c r="IU111" s="35"/>
      <c r="IV111" s="36"/>
      <c r="IW111" s="35"/>
      <c r="IX111" s="35"/>
      <c r="IY111" s="35"/>
      <c r="JC111" s="25" t="s">
        <v>26</v>
      </c>
      <c r="JD111" s="38">
        <f>JP108/$B$16</f>
        <v>368.65025125628142</v>
      </c>
      <c r="JE111" s="35"/>
      <c r="JF111" s="35"/>
      <c r="JG111" s="35"/>
      <c r="JH111" s="35"/>
      <c r="JI111" s="35"/>
      <c r="JJ111" s="26"/>
      <c r="JK111" s="35"/>
      <c r="JL111" s="36"/>
      <c r="JM111" s="35"/>
      <c r="JN111" s="35"/>
      <c r="JO111" s="35"/>
      <c r="JS111" s="25" t="s">
        <v>26</v>
      </c>
      <c r="JT111" s="38">
        <f>KF108/$B$16</f>
        <v>390.26231155778891</v>
      </c>
      <c r="JU111" s="35"/>
      <c r="JV111" s="35"/>
      <c r="JW111" s="35"/>
      <c r="JX111" s="35"/>
      <c r="JY111" s="35"/>
      <c r="JZ111" s="26"/>
      <c r="KA111" s="35"/>
      <c r="KB111" s="36"/>
      <c r="KC111" s="35"/>
      <c r="KD111" s="35"/>
      <c r="KE111" s="35"/>
      <c r="KH111" s="25" t="s">
        <v>26</v>
      </c>
      <c r="KI111" s="38">
        <f>KU108/$B$16</f>
        <v>370.97185929648242</v>
      </c>
      <c r="KJ111" s="35"/>
      <c r="KK111" s="35"/>
      <c r="KL111" s="35"/>
      <c r="KM111" s="35"/>
      <c r="KN111" s="35"/>
      <c r="KO111" s="26"/>
      <c r="KP111" s="35"/>
      <c r="KQ111" s="36"/>
      <c r="KR111" s="35"/>
      <c r="KS111" s="35"/>
      <c r="KT111" s="35"/>
      <c r="KW111" s="25" t="s">
        <v>26</v>
      </c>
      <c r="KX111" s="38">
        <f>LJ108/$B$16</f>
        <v>1927.2090452261305</v>
      </c>
      <c r="KY111" s="35"/>
      <c r="KZ111" s="35"/>
      <c r="LA111" s="35"/>
      <c r="LB111" s="35"/>
      <c r="LC111" s="35"/>
      <c r="LD111" s="26"/>
      <c r="LE111" s="35"/>
      <c r="LF111" s="36"/>
      <c r="LG111" s="35"/>
      <c r="LH111" s="35"/>
      <c r="LI111" s="35"/>
      <c r="LM111" s="25" t="s">
        <v>26</v>
      </c>
      <c r="LN111" s="38">
        <f>LZ108/$B$16</f>
        <v>5829.9798994974872</v>
      </c>
      <c r="LO111" s="35"/>
      <c r="LP111" s="35"/>
      <c r="LQ111" s="35"/>
      <c r="LR111" s="35"/>
      <c r="LS111" s="35"/>
      <c r="LT111" s="26"/>
      <c r="LU111" s="35"/>
      <c r="LV111" s="36"/>
      <c r="LW111" s="35"/>
      <c r="LX111" s="35"/>
      <c r="LY111" s="35"/>
      <c r="MB111" s="25" t="s">
        <v>26</v>
      </c>
      <c r="MC111" s="38">
        <f>MO108/$B$16</f>
        <v>357.18994974874374</v>
      </c>
      <c r="MD111" s="35"/>
      <c r="ME111" s="35"/>
      <c r="MF111" s="35"/>
      <c r="MG111" s="35"/>
      <c r="MH111" s="35"/>
      <c r="MI111" s="26"/>
      <c r="MJ111" s="35"/>
      <c r="MK111" s="36"/>
      <c r="ML111" s="35"/>
      <c r="MM111" s="35"/>
      <c r="MN111" s="35"/>
      <c r="MR111" s="25" t="s">
        <v>26</v>
      </c>
      <c r="MS111" s="38">
        <f>NE108/$B$16</f>
        <v>340.2</v>
      </c>
      <c r="MT111" s="35"/>
      <c r="MU111" s="35"/>
      <c r="MV111" s="35"/>
      <c r="MW111" s="35"/>
      <c r="MX111" s="35"/>
      <c r="MY111" s="26"/>
      <c r="MZ111" s="35"/>
      <c r="NA111" s="36"/>
      <c r="NB111" s="35"/>
      <c r="NC111" s="35"/>
      <c r="ND111" s="35"/>
      <c r="NH111" s="25" t="s">
        <v>26</v>
      </c>
      <c r="NI111" s="38">
        <f>NU108/$B$16</f>
        <v>308.16180904522611</v>
      </c>
      <c r="NJ111" s="35"/>
      <c r="NK111" s="35"/>
      <c r="NL111" s="35"/>
      <c r="NM111" s="35"/>
      <c r="NN111" s="35"/>
      <c r="NO111" s="26"/>
      <c r="NP111" s="35"/>
      <c r="NQ111" s="36"/>
      <c r="NR111" s="35"/>
      <c r="NS111" s="35"/>
      <c r="NT111" s="35"/>
      <c r="NX111" s="25" t="s">
        <v>26</v>
      </c>
      <c r="NY111" s="38">
        <f>OK108/$B$16</f>
        <v>315.56984924623112</v>
      </c>
      <c r="NZ111" s="35"/>
      <c r="OA111" s="35"/>
      <c r="OB111" s="35"/>
      <c r="OC111" s="35"/>
      <c r="OD111" s="35"/>
      <c r="OE111" s="26"/>
      <c r="OF111" s="35"/>
      <c r="OG111" s="36"/>
      <c r="OH111" s="35"/>
      <c r="OI111" s="35"/>
      <c r="OJ111" s="35"/>
      <c r="OM111" s="25" t="s">
        <v>26</v>
      </c>
      <c r="ON111" s="38">
        <f>OZ108/$B$16</f>
        <v>270.84723618090447</v>
      </c>
      <c r="OO111" s="35"/>
      <c r="OP111" s="35"/>
      <c r="OQ111" s="35"/>
      <c r="OR111" s="35"/>
      <c r="OS111" s="35"/>
      <c r="OT111" s="26"/>
      <c r="OU111" s="35"/>
      <c r="OV111" s="36"/>
      <c r="OW111" s="35"/>
      <c r="OX111" s="35"/>
      <c r="OY111" s="35"/>
      <c r="PB111" s="25" t="s">
        <v>26</v>
      </c>
      <c r="PC111" s="38">
        <f>PO108/$B$16</f>
        <v>1591.9688442211054</v>
      </c>
      <c r="PD111" s="35"/>
      <c r="PE111" s="35"/>
      <c r="PF111" s="35"/>
      <c r="PG111" s="35"/>
      <c r="PH111" s="35"/>
      <c r="PI111" s="26"/>
      <c r="PJ111" s="35"/>
      <c r="PK111" s="36"/>
      <c r="PL111" s="35"/>
      <c r="PM111" s="35"/>
      <c r="PN111" s="35"/>
      <c r="PR111" s="25" t="s">
        <v>26</v>
      </c>
      <c r="PS111" s="38">
        <f>QE108/$B$16</f>
        <v>7404.8743718592968</v>
      </c>
      <c r="PT111" s="35"/>
      <c r="PU111" s="35"/>
      <c r="PV111" s="35"/>
      <c r="PW111" s="35"/>
      <c r="PX111" s="35"/>
      <c r="PY111" s="26"/>
      <c r="PZ111" s="35"/>
      <c r="QA111" s="36"/>
      <c r="QB111" s="35"/>
      <c r="QC111" s="35"/>
      <c r="QD111" s="35"/>
    </row>
    <row r="112" spans="15:447" x14ac:dyDescent="0.25">
      <c r="O112" s="25"/>
      <c r="P112" s="37">
        <f>AB109-1</f>
        <v>3.711839736024114E-2</v>
      </c>
      <c r="Q112" s="35"/>
      <c r="R112" s="35"/>
      <c r="S112" s="35"/>
      <c r="T112" s="35"/>
      <c r="U112" s="35"/>
      <c r="V112" s="35"/>
      <c r="W112" s="35"/>
      <c r="X112" s="36"/>
      <c r="Y112" s="35"/>
      <c r="Z112" s="35"/>
      <c r="AA112" s="35"/>
      <c r="AF112" s="25"/>
      <c r="AG112" s="37">
        <f>AS109-1</f>
        <v>-0.12224808756058769</v>
      </c>
      <c r="AH112" s="35"/>
      <c r="AI112" s="35"/>
      <c r="AJ112" s="35"/>
      <c r="AK112" s="35"/>
      <c r="AL112" s="35"/>
      <c r="AM112" s="35"/>
      <c r="AN112" s="35"/>
      <c r="AO112" s="36"/>
      <c r="AP112" s="35"/>
      <c r="AQ112" s="35"/>
      <c r="AR112" s="35"/>
      <c r="AV112" s="25"/>
      <c r="AW112" s="37">
        <f>BI109-1</f>
        <v>1.2534433810842405E-2</v>
      </c>
      <c r="AX112" s="35"/>
      <c r="AY112" s="35"/>
      <c r="AZ112" s="35"/>
      <c r="BA112" s="35"/>
      <c r="BB112" s="35"/>
      <c r="BC112" s="35"/>
      <c r="BD112" s="35"/>
      <c r="BE112" s="36"/>
      <c r="BF112" s="35"/>
      <c r="BG112" s="35"/>
      <c r="BH112" s="35"/>
      <c r="BL112" s="25"/>
      <c r="BM112" s="37">
        <f>BY109-1</f>
        <v>-0.15573519190713769</v>
      </c>
      <c r="BN112" s="35"/>
      <c r="BO112" s="35"/>
      <c r="BP112" s="35"/>
      <c r="BQ112" s="35"/>
      <c r="BR112" s="35"/>
      <c r="BS112" s="35"/>
      <c r="BT112" s="35"/>
      <c r="BU112" s="36"/>
      <c r="BV112" s="35"/>
      <c r="BW112" s="35"/>
      <c r="BX112" s="35"/>
      <c r="CB112" s="25"/>
      <c r="CC112" s="37">
        <f>CO109-1</f>
        <v>-8.9955312224572315E-2</v>
      </c>
      <c r="CD112" s="35"/>
      <c r="CE112" s="35"/>
      <c r="CF112" s="35"/>
      <c r="CG112" s="35"/>
      <c r="CH112" s="35"/>
      <c r="CI112" s="35"/>
      <c r="CJ112" s="35"/>
      <c r="CK112" s="36"/>
      <c r="CL112" s="35"/>
      <c r="CM112" s="35"/>
      <c r="CN112" s="35"/>
      <c r="CQ112" s="25"/>
      <c r="CR112" s="37">
        <f>DD109-1</f>
        <v>-2.2501490966395976E-2</v>
      </c>
      <c r="CS112" s="35"/>
      <c r="CT112" s="35"/>
      <c r="CU112" s="35"/>
      <c r="CV112" s="35"/>
      <c r="CW112" s="35"/>
      <c r="CX112" s="35"/>
      <c r="CY112" s="35"/>
      <c r="CZ112" s="36"/>
      <c r="DA112" s="35"/>
      <c r="DB112" s="35"/>
      <c r="DC112" s="35"/>
      <c r="DF112" s="25"/>
      <c r="DG112" s="37">
        <f>DS109-1</f>
        <v>-7.2857851598698509E-2</v>
      </c>
      <c r="DH112" s="35"/>
      <c r="DI112" s="35"/>
      <c r="DJ112" s="35"/>
      <c r="DK112" s="35"/>
      <c r="DL112" s="35"/>
      <c r="DM112" s="35"/>
      <c r="DN112" s="35"/>
      <c r="DO112" s="36"/>
      <c r="DP112" s="35"/>
      <c r="DQ112" s="35"/>
      <c r="DR112" s="35"/>
      <c r="DU112" s="25"/>
      <c r="DV112" s="37">
        <f>EH109-1</f>
        <v>0.1120480960853365</v>
      </c>
      <c r="DW112" s="35"/>
      <c r="DX112" s="35"/>
      <c r="DY112" s="35"/>
      <c r="DZ112" s="35"/>
      <c r="EA112" s="35"/>
      <c r="EB112" s="35"/>
      <c r="EC112" s="35"/>
      <c r="ED112" s="36"/>
      <c r="EE112" s="35"/>
      <c r="EF112" s="35"/>
      <c r="EG112" s="35"/>
      <c r="EJ112" s="25"/>
      <c r="EK112" s="37">
        <f>EW109-1</f>
        <v>1.3170174367816534E-2</v>
      </c>
      <c r="EL112" s="35"/>
      <c r="EM112" s="35"/>
      <c r="EN112" s="35"/>
      <c r="EO112" s="35"/>
      <c r="EP112" s="35"/>
      <c r="EQ112" s="35"/>
      <c r="ER112" s="35"/>
      <c r="ES112" s="36"/>
      <c r="ET112" s="35"/>
      <c r="EU112" s="35"/>
      <c r="EV112" s="35"/>
      <c r="EY112" s="25"/>
      <c r="EZ112" s="37">
        <f>FL109-1</f>
        <v>7.8187689659499737E-2</v>
      </c>
      <c r="FA112" s="35"/>
      <c r="FB112" s="35"/>
      <c r="FC112" s="35"/>
      <c r="FD112" s="35"/>
      <c r="FE112" s="35"/>
      <c r="FF112" s="35"/>
      <c r="FG112" s="35"/>
      <c r="FH112" s="36"/>
      <c r="FI112" s="35"/>
      <c r="FJ112" s="35"/>
      <c r="FK112" s="35"/>
      <c r="FN112" s="25"/>
      <c r="FO112" s="37">
        <f>GA109-1</f>
        <v>8.6629862391077728E-2</v>
      </c>
      <c r="FP112" s="35"/>
      <c r="FQ112" s="35"/>
      <c r="FR112" s="35"/>
      <c r="FS112" s="35"/>
      <c r="FT112" s="35"/>
      <c r="FU112" s="35"/>
      <c r="FV112" s="35"/>
      <c r="FW112" s="36"/>
      <c r="FX112" s="35"/>
      <c r="FY112" s="35"/>
      <c r="FZ112" s="35"/>
      <c r="GC112" s="25"/>
      <c r="GD112" s="37">
        <f>GP109-1</f>
        <v>0.18790760215198987</v>
      </c>
      <c r="GE112" s="35"/>
      <c r="GF112" s="35"/>
      <c r="GG112" s="35"/>
      <c r="GH112" s="35"/>
      <c r="GI112" s="35"/>
      <c r="GJ112" s="35"/>
      <c r="GK112" s="35"/>
      <c r="GL112" s="36"/>
      <c r="GM112" s="35"/>
      <c r="GN112" s="35"/>
      <c r="GO112" s="35"/>
      <c r="GR112" s="25"/>
      <c r="GS112" s="37">
        <f>HE109-1</f>
        <v>6.1990060850309892E-2</v>
      </c>
      <c r="GT112" s="35"/>
      <c r="GU112" s="35"/>
      <c r="GV112" s="35"/>
      <c r="GW112" s="35"/>
      <c r="GX112" s="35"/>
      <c r="GY112" s="35"/>
      <c r="GZ112" s="35"/>
      <c r="HA112" s="36"/>
      <c r="HB112" s="35"/>
      <c r="HC112" s="35"/>
      <c r="HD112" s="35"/>
      <c r="HH112" s="25"/>
      <c r="HI112" s="37">
        <f>HU109-1</f>
        <v>2.2014556111245032E-3</v>
      </c>
      <c r="HJ112" s="35"/>
      <c r="HK112" s="35"/>
      <c r="HL112" s="35"/>
      <c r="HM112" s="35"/>
      <c r="HN112" s="35"/>
      <c r="HO112" s="35"/>
      <c r="HP112" s="35"/>
      <c r="HQ112" s="36"/>
      <c r="HR112" s="35"/>
      <c r="HS112" s="35"/>
      <c r="HT112" s="35"/>
      <c r="HW112" s="25"/>
      <c r="HX112" s="37">
        <f>IJ109-1</f>
        <v>0.11675821229986338</v>
      </c>
      <c r="HY112" s="35"/>
      <c r="HZ112" s="35"/>
      <c r="IA112" s="35"/>
      <c r="IB112" s="35"/>
      <c r="IC112" s="35"/>
      <c r="ID112" s="35"/>
      <c r="IE112" s="35"/>
      <c r="IF112" s="36"/>
      <c r="IG112" s="35"/>
      <c r="IH112" s="35"/>
      <c r="II112" s="35"/>
      <c r="IM112" s="25"/>
      <c r="IN112" s="37">
        <f>IZ109-1</f>
        <v>1.2313850396597825E-2</v>
      </c>
      <c r="IO112" s="35"/>
      <c r="IP112" s="35"/>
      <c r="IQ112" s="35"/>
      <c r="IR112" s="35"/>
      <c r="IS112" s="35"/>
      <c r="IT112" s="35"/>
      <c r="IU112" s="35"/>
      <c r="IV112" s="36"/>
      <c r="IW112" s="35"/>
      <c r="IX112" s="35"/>
      <c r="IY112" s="35"/>
      <c r="JC112" s="25"/>
      <c r="JD112" s="37">
        <f>JP109-1</f>
        <v>-9.3894029054474304E-2</v>
      </c>
      <c r="JE112" s="35"/>
      <c r="JF112" s="35"/>
      <c r="JG112" s="35"/>
      <c r="JH112" s="35"/>
      <c r="JI112" s="35"/>
      <c r="JJ112" s="35"/>
      <c r="JK112" s="35"/>
      <c r="JL112" s="36"/>
      <c r="JM112" s="35"/>
      <c r="JN112" s="35"/>
      <c r="JO112" s="35"/>
      <c r="JS112" s="25"/>
      <c r="JT112" s="37">
        <f>KF109-1</f>
        <v>-7.1032435407806904E-2</v>
      </c>
      <c r="JU112" s="35"/>
      <c r="JV112" s="35"/>
      <c r="JW112" s="35"/>
      <c r="JX112" s="35"/>
      <c r="JY112" s="35"/>
      <c r="JZ112" s="35"/>
      <c r="KA112" s="35"/>
      <c r="KB112" s="36"/>
      <c r="KC112" s="35"/>
      <c r="KD112" s="35"/>
      <c r="KE112" s="35"/>
      <c r="KH112" s="25"/>
      <c r="KI112" s="37">
        <f>KU109-1</f>
        <v>-7.0141815919252504E-2</v>
      </c>
      <c r="KJ112" s="35"/>
      <c r="KK112" s="35"/>
      <c r="KL112" s="35"/>
      <c r="KM112" s="35"/>
      <c r="KN112" s="35"/>
      <c r="KO112" s="35"/>
      <c r="KP112" s="35"/>
      <c r="KQ112" s="36"/>
      <c r="KR112" s="35"/>
      <c r="KS112" s="35"/>
      <c r="KT112" s="35"/>
      <c r="KW112" s="25"/>
      <c r="KX112" s="37">
        <f>LJ109-1</f>
        <v>-1.918107614049025E-2</v>
      </c>
      <c r="KY112" s="35"/>
      <c r="KZ112" s="35"/>
      <c r="LA112" s="35"/>
      <c r="LB112" s="35"/>
      <c r="LC112" s="35"/>
      <c r="LD112" s="35"/>
      <c r="LE112" s="35"/>
      <c r="LF112" s="36"/>
      <c r="LG112" s="35"/>
      <c r="LH112" s="35"/>
      <c r="LI112" s="35"/>
      <c r="LM112" s="25"/>
      <c r="LN112" s="37">
        <f>LZ109-1</f>
        <v>-4.814746304556472E-3</v>
      </c>
      <c r="LO112" s="35"/>
      <c r="LP112" s="35"/>
      <c r="LQ112" s="35"/>
      <c r="LR112" s="35"/>
      <c r="LS112" s="35"/>
      <c r="LT112" s="35"/>
      <c r="LU112" s="35"/>
      <c r="LV112" s="36"/>
      <c r="LW112" s="35"/>
      <c r="LX112" s="35"/>
      <c r="LY112" s="35"/>
      <c r="MB112" s="25"/>
      <c r="MC112" s="37">
        <f>MO109-1</f>
        <v>9.4678867985267479E-2</v>
      </c>
      <c r="MD112" s="35"/>
      <c r="ME112" s="35"/>
      <c r="MF112" s="35"/>
      <c r="MG112" s="35"/>
      <c r="MH112" s="35"/>
      <c r="MI112" s="35"/>
      <c r="MJ112" s="35"/>
      <c r="MK112" s="36"/>
      <c r="ML112" s="35"/>
      <c r="MM112" s="35"/>
      <c r="MN112" s="35"/>
      <c r="MR112" s="25"/>
      <c r="MS112" s="37">
        <f>NE109-1</f>
        <v>-0.14305263485609654</v>
      </c>
      <c r="MT112" s="35"/>
      <c r="MU112" s="35"/>
      <c r="MV112" s="35"/>
      <c r="MW112" s="35"/>
      <c r="MX112" s="35"/>
      <c r="MY112" s="35"/>
      <c r="MZ112" s="35"/>
      <c r="NA112" s="36"/>
      <c r="NB112" s="35"/>
      <c r="NC112" s="35"/>
      <c r="ND112" s="35"/>
      <c r="NH112" s="25"/>
      <c r="NI112" s="37">
        <f>NU109-1</f>
        <v>-8.6978480031181693E-2</v>
      </c>
      <c r="NJ112" s="35"/>
      <c r="NK112" s="35"/>
      <c r="NL112" s="35"/>
      <c r="NM112" s="35"/>
      <c r="NN112" s="35"/>
      <c r="NO112" s="35"/>
      <c r="NP112" s="35"/>
      <c r="NQ112" s="36"/>
      <c r="NR112" s="35"/>
      <c r="NS112" s="35"/>
      <c r="NT112" s="35"/>
      <c r="NX112" s="25"/>
      <c r="NY112" s="37">
        <f>OK109-1</f>
        <v>-0.2017302559888835</v>
      </c>
      <c r="NZ112" s="35"/>
      <c r="OA112" s="35"/>
      <c r="OB112" s="35"/>
      <c r="OC112" s="35"/>
      <c r="OD112" s="35"/>
      <c r="OE112" s="35"/>
      <c r="OF112" s="35"/>
      <c r="OG112" s="36"/>
      <c r="OH112" s="35"/>
      <c r="OI112" s="35"/>
      <c r="OJ112" s="35"/>
      <c r="OM112" s="25"/>
      <c r="ON112" s="37">
        <f>OZ109-1</f>
        <v>-0.22875062926804524</v>
      </c>
      <c r="OO112" s="35"/>
      <c r="OP112" s="35"/>
      <c r="OQ112" s="35"/>
      <c r="OR112" s="35"/>
      <c r="OS112" s="35"/>
      <c r="OT112" s="35"/>
      <c r="OU112" s="35"/>
      <c r="OV112" s="36"/>
      <c r="OW112" s="35"/>
      <c r="OX112" s="35"/>
      <c r="OY112" s="35"/>
      <c r="PB112" s="25"/>
      <c r="PC112" s="37">
        <f>PO109-1</f>
        <v>-0.10506994205598175</v>
      </c>
      <c r="PD112" s="35"/>
      <c r="PE112" s="35"/>
      <c r="PF112" s="35"/>
      <c r="PG112" s="35"/>
      <c r="PH112" s="35"/>
      <c r="PI112" s="35"/>
      <c r="PJ112" s="35"/>
      <c r="PK112" s="36"/>
      <c r="PL112" s="35"/>
      <c r="PM112" s="35"/>
      <c r="PN112" s="35"/>
      <c r="PR112" s="25"/>
      <c r="PS112" s="37">
        <f>QE109-1</f>
        <v>-1.0495881361208492E-2</v>
      </c>
      <c r="PT112" s="35"/>
      <c r="PU112" s="35"/>
      <c r="PV112" s="35"/>
      <c r="PW112" s="35"/>
      <c r="PX112" s="35"/>
      <c r="PY112" s="35"/>
      <c r="PZ112" s="35"/>
      <c r="QA112" s="36"/>
      <c r="QB112" s="35"/>
      <c r="QC112" s="35"/>
      <c r="QD112" s="35"/>
    </row>
    <row r="113" spans="17:446" x14ac:dyDescent="0.25">
      <c r="Q113" s="43">
        <f>Q107/5/8</f>
        <v>0.94151816239316233</v>
      </c>
      <c r="R113" s="43"/>
      <c r="S113" s="43">
        <f>S107/5/8</f>
        <v>0.31475502976190478</v>
      </c>
      <c r="T113" s="43"/>
      <c r="U113" s="43"/>
      <c r="V113" s="43"/>
      <c r="W113" s="43">
        <f>W107/5/8</f>
        <v>0.48191770833333336</v>
      </c>
      <c r="X113" s="43"/>
      <c r="Y113" s="43">
        <f>Y107/5/8</f>
        <v>2.1165031547619049</v>
      </c>
      <c r="Z113" s="43"/>
      <c r="AA113" s="43">
        <f>AA107/5/8</f>
        <v>0.2460720879120879</v>
      </c>
      <c r="AH113" s="43">
        <f>AH107/5/8</f>
        <v>1.8278900427350426</v>
      </c>
      <c r="AI113" s="43"/>
      <c r="AJ113" s="43">
        <f>AJ107/5/8</f>
        <v>0.42779928571428572</v>
      </c>
      <c r="AK113" s="43"/>
      <c r="AL113" s="43"/>
      <c r="AM113" s="43"/>
      <c r="AN113" s="43">
        <f>AN107/5/8</f>
        <v>0.41757431547619045</v>
      </c>
      <c r="AO113" s="43"/>
      <c r="AP113" s="43">
        <f>AP107/5/8</f>
        <v>1.1136179166666667</v>
      </c>
      <c r="AQ113" s="43"/>
      <c r="AR113" s="43">
        <f>AR107/5/8</f>
        <v>0.32626390109890113</v>
      </c>
      <c r="AX113" s="43">
        <f>AX107/5/8</f>
        <v>0.94588433760683766</v>
      </c>
      <c r="AY113" s="43"/>
      <c r="AZ113" s="43">
        <f>AZ107/5/8</f>
        <v>0.38679535714285718</v>
      </c>
      <c r="BA113" s="43"/>
      <c r="BB113" s="43"/>
      <c r="BC113" s="43"/>
      <c r="BD113" s="43">
        <f>BD107/5/8</f>
        <v>0.76725506944444444</v>
      </c>
      <c r="BE113" s="43"/>
      <c r="BF113" s="43">
        <f>BF107/5/8</f>
        <v>2.1134678571428571</v>
      </c>
      <c r="BG113" s="43"/>
      <c r="BH113" s="43">
        <f>BH107/5/8</f>
        <v>0.31566390109890119</v>
      </c>
      <c r="BN113" s="43">
        <f>BN107/5/8</f>
        <v>0.68734884615384617</v>
      </c>
      <c r="BO113" s="43"/>
      <c r="BP113" s="43">
        <f>BP107/5/8</f>
        <v>0.27510836309523812</v>
      </c>
      <c r="BQ113" s="43"/>
      <c r="BR113" s="43"/>
      <c r="BS113" s="43"/>
      <c r="BT113" s="43">
        <f>BT107/5/8</f>
        <v>0.59507782738095238</v>
      </c>
      <c r="BU113" s="43"/>
      <c r="BV113" s="43">
        <f>BV107/5/8</f>
        <v>1.621230119047619</v>
      </c>
      <c r="BW113" s="43"/>
      <c r="BX113" s="43">
        <f>BX107/5/8</f>
        <v>0.31965714285714286</v>
      </c>
      <c r="CD113" s="43">
        <f>CD107/5/8</f>
        <v>0.93100341880341875</v>
      </c>
      <c r="CE113" s="43"/>
      <c r="CF113" s="43">
        <f>CF107/5/8</f>
        <v>3.6444166666666666E-2</v>
      </c>
      <c r="CG113" s="43"/>
      <c r="CH113" s="43"/>
      <c r="CI113" s="43"/>
      <c r="CJ113" s="43">
        <f>CJ107/5/8</f>
        <v>0.1059077380952381</v>
      </c>
      <c r="CK113" s="43"/>
      <c r="CL113" s="43">
        <f>CL107/5/8</f>
        <v>0.48243749999999996</v>
      </c>
      <c r="CM113" s="43"/>
      <c r="CN113" s="43">
        <f>CN107/5/8</f>
        <v>0.23381005494505497</v>
      </c>
      <c r="CS113" s="43">
        <f>CS107/5/8</f>
        <v>1.5857716880341879</v>
      </c>
      <c r="CT113" s="43"/>
      <c r="CU113" s="43">
        <f>CU107/5/8</f>
        <v>0.62462419642857148</v>
      </c>
      <c r="CV113" s="43"/>
      <c r="CW113" s="43"/>
      <c r="CX113" s="43"/>
      <c r="CY113" s="43">
        <f>CY107/5/8</f>
        <v>0.67903880952380957</v>
      </c>
      <c r="CZ113" s="43"/>
      <c r="DA113" s="43">
        <f>DA107/5/8</f>
        <v>1.3605848214285714</v>
      </c>
      <c r="DB113" s="43"/>
      <c r="DC113" s="43">
        <f>DC107/5/8</f>
        <v>0.14725752747252749</v>
      </c>
      <c r="DH113" s="43">
        <f>DH107/5/8</f>
        <v>5.9778983333333331</v>
      </c>
      <c r="DI113" s="43"/>
      <c r="DJ113" s="43">
        <f>DJ107/5/8</f>
        <v>1.750771369047619</v>
      </c>
      <c r="DK113" s="43"/>
      <c r="DL113" s="43"/>
      <c r="DM113" s="43"/>
      <c r="DN113" s="43">
        <f>DN107/5/8</f>
        <v>2.5648537599206351</v>
      </c>
      <c r="DO113" s="43"/>
      <c r="DP113" s="43">
        <f>DP107/5/8</f>
        <v>6.6913382142857127</v>
      </c>
      <c r="DQ113" s="43"/>
      <c r="DR113" s="43">
        <f>DR107/5/8</f>
        <v>1.3426525274725276</v>
      </c>
      <c r="DW113" s="43">
        <f>DW107/5/8</f>
        <v>0.97970423076923063</v>
      </c>
      <c r="DX113" s="43"/>
      <c r="DY113" s="43">
        <f>DY107/5/8</f>
        <v>0.33742404761904765</v>
      </c>
      <c r="DZ113" s="43"/>
      <c r="EA113" s="43"/>
      <c r="EB113" s="43"/>
      <c r="EC113" s="43">
        <f>EC107/5/8</f>
        <v>0.68406314484126984</v>
      </c>
      <c r="ED113" s="43"/>
      <c r="EE113" s="43">
        <f>EE107/5/8</f>
        <v>2.8265704166666663</v>
      </c>
      <c r="EF113" s="43"/>
      <c r="EG113" s="43">
        <f>EG107/5/8</f>
        <v>0.46892324175824179</v>
      </c>
      <c r="EL113" s="43">
        <f>EL107/5/8</f>
        <v>1.1866294871794871</v>
      </c>
      <c r="EM113" s="43"/>
      <c r="EN113" s="43">
        <f>EN107/5/8</f>
        <v>0.36706458333333331</v>
      </c>
      <c r="EO113" s="43"/>
      <c r="EP113" s="43"/>
      <c r="EQ113" s="43"/>
      <c r="ER113" s="43">
        <f>ER107/5/8</f>
        <v>0.57673508928571426</v>
      </c>
      <c r="ES113" s="43"/>
      <c r="ET113" s="43">
        <f>ET107/5/8</f>
        <v>2.4547107142857145</v>
      </c>
      <c r="EU113" s="43"/>
      <c r="EV113" s="43">
        <f>EV107/5/8</f>
        <v>0.36748923076923085</v>
      </c>
      <c r="FA113" s="43">
        <f>FA107/5/8</f>
        <v>0.81916970085470098</v>
      </c>
      <c r="FB113" s="43"/>
      <c r="FC113" s="43">
        <f>FC107/5/8</f>
        <v>0.35609547619047616</v>
      </c>
      <c r="FD113" s="43"/>
      <c r="FE113" s="43"/>
      <c r="FF113" s="43"/>
      <c r="FG113" s="43">
        <f>FG107/5/8</f>
        <v>0.69414513888888885</v>
      </c>
      <c r="FH113" s="43"/>
      <c r="FI113" s="43">
        <f>FI107/5/8</f>
        <v>2.6691224404761904</v>
      </c>
      <c r="FJ113" s="43"/>
      <c r="FK113" s="43">
        <f>FK107/5/8</f>
        <v>0.45751945054945065</v>
      </c>
      <c r="FP113" s="43">
        <f>FP107/5/8</f>
        <v>1.4999134615384615</v>
      </c>
      <c r="FQ113" s="43"/>
      <c r="FR113" s="43">
        <f>FR107/5/8</f>
        <v>0.41044458333333333</v>
      </c>
      <c r="FS113" s="43"/>
      <c r="FT113" s="43"/>
      <c r="FU113" s="43"/>
      <c r="FV113" s="43">
        <f>FV107/5/8</f>
        <v>0.62580562500000003</v>
      </c>
      <c r="FW113" s="43"/>
      <c r="FX113" s="43">
        <f>FX107/5/8</f>
        <v>2.0689571428571432</v>
      </c>
      <c r="FY113" s="43"/>
      <c r="FZ113" s="43">
        <f>FZ107/5/8</f>
        <v>0.26352428571428571</v>
      </c>
      <c r="GE113" s="43">
        <f>GE107/5/8</f>
        <v>1.6697413247863246</v>
      </c>
      <c r="GF113" s="43"/>
      <c r="GG113" s="43">
        <f>GG107/5/8</f>
        <v>0.41716351190476192</v>
      </c>
      <c r="GH113" s="43"/>
      <c r="GI113" s="43"/>
      <c r="GJ113" s="43"/>
      <c r="GK113" s="43">
        <f>GK107/5/8</f>
        <v>0.52569194444444456</v>
      </c>
      <c r="GL113" s="43"/>
      <c r="GM113" s="43">
        <f>GM107/5/8</f>
        <v>1.4263954166666666</v>
      </c>
      <c r="GN113" s="43"/>
      <c r="GO113" s="43">
        <f>GO107/5/8</f>
        <v>0.40615804945054945</v>
      </c>
      <c r="GT113" s="43">
        <f>GT107/5/8</f>
        <v>6.1551582051282052</v>
      </c>
      <c r="GU113" s="43"/>
      <c r="GV113" s="43">
        <f>GV107/5/8</f>
        <v>1.8881922023809519</v>
      </c>
      <c r="GW113" s="43"/>
      <c r="GX113" s="43"/>
      <c r="GY113" s="43"/>
      <c r="GZ113" s="43">
        <f>GZ107/5/8</f>
        <v>3.1064409424603179</v>
      </c>
      <c r="HA113" s="43"/>
      <c r="HB113" s="43">
        <f>HB107/5/8</f>
        <v>11.445756130952381</v>
      </c>
      <c r="HC113" s="43"/>
      <c r="HD113" s="43">
        <f>HD107/5/8</f>
        <v>1.3071938136664925</v>
      </c>
      <c r="HJ113" s="43">
        <f>HJ107/5/8</f>
        <v>13.074574700854702</v>
      </c>
      <c r="HK113" s="43"/>
      <c r="HL113" s="43">
        <f>HL107/5/8</f>
        <v>3.9537186011904764</v>
      </c>
      <c r="HM113" s="43"/>
      <c r="HN113" s="43"/>
      <c r="HO113" s="43"/>
      <c r="HP113" s="43">
        <f>HP107/5/8</f>
        <v>6.1532124107142856</v>
      </c>
      <c r="HQ113" s="43"/>
      <c r="HR113" s="43">
        <f>HR107/5/8</f>
        <v>20.253597500000001</v>
      </c>
      <c r="HS113" s="43"/>
      <c r="HT113" s="43">
        <f>HT107/5/8</f>
        <v>2.8959184290511075</v>
      </c>
      <c r="HY113" s="43">
        <f>HY107/5/8</f>
        <v>1.9798226068376068</v>
      </c>
      <c r="HZ113" s="43"/>
      <c r="IA113" s="43">
        <f>IA107/5/8</f>
        <v>0.54804488095238102</v>
      </c>
      <c r="IB113" s="43"/>
      <c r="IC113" s="43"/>
      <c r="ID113" s="43"/>
      <c r="IE113" s="43">
        <f>IE107/5/8</f>
        <v>0.6947456746031746</v>
      </c>
      <c r="IF113" s="43"/>
      <c r="IG113" s="43">
        <f>IG107/5/8</f>
        <v>1.7538369047619047</v>
      </c>
      <c r="IH113" s="43"/>
      <c r="II113" s="43">
        <f>II107/5/8</f>
        <v>0.28878571428571431</v>
      </c>
      <c r="IO113" s="43">
        <f>IO107/5/8</f>
        <v>1.0294259188034187</v>
      </c>
      <c r="IP113" s="43"/>
      <c r="IQ113" s="43">
        <f>IQ107/5/8</f>
        <v>0.38900017857142855</v>
      </c>
      <c r="IR113" s="43"/>
      <c r="IS113" s="43"/>
      <c r="IT113" s="43"/>
      <c r="IU113" s="43">
        <f>IU107/5/8</f>
        <v>0.56229854166666671</v>
      </c>
      <c r="IV113" s="43"/>
      <c r="IW113" s="43">
        <f>IW107/5/8</f>
        <v>2.3871054761904764</v>
      </c>
      <c r="IX113" s="43"/>
      <c r="IY113" s="43">
        <f>IY107/5/8</f>
        <v>0.42016131868131873</v>
      </c>
      <c r="JE113" s="43">
        <f>JE107/5/8</f>
        <v>1.0116725641025641</v>
      </c>
      <c r="JF113" s="43"/>
      <c r="JG113" s="43">
        <f>JG107/5/8</f>
        <v>0.37776229166666669</v>
      </c>
      <c r="JH113" s="43"/>
      <c r="JI113" s="43"/>
      <c r="JJ113" s="43"/>
      <c r="JK113" s="43">
        <f>JK107/5/8</f>
        <v>0.48447898809523809</v>
      </c>
      <c r="JL113" s="43"/>
      <c r="JM113" s="43">
        <f>JM107/5/8</f>
        <v>1.7148386904761908</v>
      </c>
      <c r="JN113" s="43"/>
      <c r="JO113" s="43">
        <f>JO107/5/8</f>
        <v>0.3679857142857143</v>
      </c>
      <c r="JU113" s="43">
        <f>JU107/5/8</f>
        <v>0.84134017094017088</v>
      </c>
      <c r="JV113" s="43"/>
      <c r="JW113" s="43">
        <f>JW107/5/8</f>
        <v>0.39470467261904763</v>
      </c>
      <c r="JX113" s="43"/>
      <c r="JY113" s="43"/>
      <c r="JZ113" s="43"/>
      <c r="KA113" s="43">
        <f>KA107/5/8</f>
        <v>0.71420645833333329</v>
      </c>
      <c r="KB113" s="43"/>
      <c r="KC113" s="43">
        <f>KC107/5/8</f>
        <v>1.983427023809524</v>
      </c>
      <c r="KD113" s="43"/>
      <c r="KE113" s="43">
        <f>KE107/5/8</f>
        <v>0.36070648351648354</v>
      </c>
      <c r="KJ113" s="43">
        <f>KJ107/5/8</f>
        <v>1.155612094017094</v>
      </c>
      <c r="KK113" s="43"/>
      <c r="KL113" s="43">
        <f>KL107/5/8</f>
        <v>0.3491407142857143</v>
      </c>
      <c r="KM113" s="43"/>
      <c r="KN113" s="43"/>
      <c r="KO113" s="43"/>
      <c r="KP113" s="43">
        <f>KP107/5/8</f>
        <v>0.43380722222222212</v>
      </c>
      <c r="KQ113" s="43"/>
      <c r="KR113" s="43">
        <f>KR107/5/8</f>
        <v>1.9227108333333334</v>
      </c>
      <c r="KS113" s="43"/>
      <c r="KT113" s="43">
        <f>KT107/5/8</f>
        <v>0.22475846153846155</v>
      </c>
      <c r="KY113" s="43">
        <f>KY107/5/8</f>
        <v>6.0178733547008552</v>
      </c>
      <c r="KZ113" s="43"/>
      <c r="LA113" s="43">
        <f>LA107/5/8</f>
        <v>2.0586527380952382</v>
      </c>
      <c r="LB113" s="43"/>
      <c r="LC113" s="43"/>
      <c r="LD113" s="43"/>
      <c r="LE113" s="43">
        <f>LE107/5/8</f>
        <v>2.8895368849206351</v>
      </c>
      <c r="LF113" s="43"/>
      <c r="LG113" s="43">
        <f>LG107/5/8</f>
        <v>9.7619189285714292</v>
      </c>
      <c r="LH113" s="43"/>
      <c r="LI113" s="43">
        <f>LI107/5/8</f>
        <v>1.6623976923076924</v>
      </c>
      <c r="LO113" s="43">
        <f>LO107/5/8</f>
        <v>19.092448055555554</v>
      </c>
      <c r="LP113" s="43"/>
      <c r="LQ113" s="43">
        <f>LQ107/5/8</f>
        <v>6.0159757559523808</v>
      </c>
      <c r="LR113" s="43"/>
      <c r="LS113" s="43"/>
      <c r="LT113" s="43"/>
      <c r="LU113" s="43">
        <f>LU107/5/8</f>
        <v>9.0427492956349198</v>
      </c>
      <c r="LV113" s="43"/>
      <c r="LW113" s="43">
        <f>LW107/5/8</f>
        <v>30.015516428571424</v>
      </c>
      <c r="LX113" s="43"/>
      <c r="LY113" s="43">
        <f>LY107/5/8</f>
        <v>4.5583161213588008</v>
      </c>
      <c r="MD113" s="43">
        <f>MD107/5/8</f>
        <v>1.0160930555555556</v>
      </c>
      <c r="ME113" s="43"/>
      <c r="MF113" s="43">
        <f>MF107/5/8</f>
        <v>0.28742666666666666</v>
      </c>
      <c r="MG113" s="43"/>
      <c r="MH113" s="43"/>
      <c r="MI113" s="43"/>
      <c r="MJ113" s="43">
        <f>MJ107/5/8</f>
        <v>0.65691175595238105</v>
      </c>
      <c r="MK113" s="43"/>
      <c r="ML113" s="43">
        <f>ML107/5/8</f>
        <v>2.2792604166666672</v>
      </c>
      <c r="MM113" s="43"/>
      <c r="MN113" s="43">
        <f>MN107/5/8</f>
        <v>0.3918943956043956</v>
      </c>
      <c r="MT113" s="43">
        <f>MT107/5/8</f>
        <v>1.0253149145299143</v>
      </c>
      <c r="MU113" s="43"/>
      <c r="MV113" s="43">
        <f>MV107/5/8</f>
        <v>0.39219940476190479</v>
      </c>
      <c r="MW113" s="43"/>
      <c r="MX113" s="43"/>
      <c r="MY113" s="43"/>
      <c r="MZ113" s="43">
        <f>MZ107/5/8</f>
        <v>0.58663736111111109</v>
      </c>
      <c r="NA113" s="43"/>
      <c r="NB113" s="43">
        <f>NB107/5/8</f>
        <v>1.1390398214285713</v>
      </c>
      <c r="NC113" s="43"/>
      <c r="ND113" s="43">
        <f>ND107/5/8</f>
        <v>0.31009214285714287</v>
      </c>
      <c r="NJ113" s="43">
        <f>NJ107/5/8</f>
        <v>0.75354267094017091</v>
      </c>
      <c r="NK113" s="43"/>
      <c r="NL113" s="43">
        <f>NL107/5/8</f>
        <v>0.29010660714285719</v>
      </c>
      <c r="NM113" s="43"/>
      <c r="NN113" s="43"/>
      <c r="NO113" s="43"/>
      <c r="NP113" s="43">
        <f>NP107/5/8</f>
        <v>0.44674229166666668</v>
      </c>
      <c r="NQ113" s="43"/>
      <c r="NR113" s="43">
        <f>NR107/5/8</f>
        <v>1.4694930357142859</v>
      </c>
      <c r="NS113" s="43"/>
      <c r="NT113" s="43">
        <f>NT107/5/8</f>
        <v>0.37287219780219777</v>
      </c>
      <c r="NZ113" s="43">
        <f>NZ107/5/8</f>
        <v>1.2976126923076923</v>
      </c>
      <c r="OA113" s="43"/>
      <c r="OB113" s="43">
        <f>OB107/5/8</f>
        <v>0.37970351190476193</v>
      </c>
      <c r="OC113" s="43"/>
      <c r="OD113" s="43"/>
      <c r="OE113" s="43"/>
      <c r="OF113" s="43">
        <f>OF107/5/8</f>
        <v>0.48675892857142855</v>
      </c>
      <c r="OG113" s="43"/>
      <c r="OH113" s="43">
        <f>OH107/5/8</f>
        <v>0.57408392857142854</v>
      </c>
      <c r="OI113" s="43"/>
      <c r="OJ113" s="43">
        <f>OJ107/5/8</f>
        <v>0.24577324175824175</v>
      </c>
      <c r="OO113" s="43">
        <f>OO107/5/8</f>
        <v>0.70257555555555551</v>
      </c>
      <c r="OP113" s="43"/>
      <c r="OQ113" s="43">
        <f>OQ107/5/8</f>
        <v>0.29757702380952378</v>
      </c>
      <c r="OR113" s="43"/>
      <c r="OS113" s="43"/>
      <c r="OT113" s="43"/>
      <c r="OU113" s="43">
        <f>OU107/5/8</f>
        <v>0.41368166666666673</v>
      </c>
      <c r="OV113" s="43"/>
      <c r="OW113" s="43">
        <f>OW107/5/8</f>
        <v>0.88239083333333324</v>
      </c>
      <c r="OX113" s="43"/>
      <c r="OY113" s="43">
        <f>OY107/5/8</f>
        <v>0.17813571428571429</v>
      </c>
      <c r="PD113" s="43">
        <f>PD107/5/8</f>
        <v>4.7951388888888893</v>
      </c>
      <c r="PE113" s="43"/>
      <c r="PF113" s="43">
        <f>PF107/5/8</f>
        <v>1.6470132142857139</v>
      </c>
      <c r="PG113" s="43"/>
      <c r="PH113" s="43"/>
      <c r="PI113" s="43"/>
      <c r="PJ113" s="43">
        <f>PJ107/5/8</f>
        <v>2.5907320039682546</v>
      </c>
      <c r="PK113" s="43"/>
      <c r="PL113" s="43">
        <f>PL107/5/8</f>
        <v>6.3442680357142853</v>
      </c>
      <c r="PM113" s="43"/>
      <c r="PN113" s="43">
        <f>PN107/5/8</f>
        <v>1.4987676923076925</v>
      </c>
      <c r="PT113" s="43">
        <f>PT107/5/8</f>
        <v>24</v>
      </c>
      <c r="PU113" s="43"/>
      <c r="PV113" s="43">
        <f>PV107/5/8</f>
        <v>7.8018533333333338</v>
      </c>
      <c r="PW113" s="43"/>
      <c r="PX113" s="43"/>
      <c r="PY113" s="43"/>
      <c r="PZ113" s="43">
        <f>PZ107/5/8</f>
        <v>11.613742757936507</v>
      </c>
      <c r="QA113" s="43"/>
      <c r="QB113" s="43">
        <f>QB107/5/8</f>
        <v>36.630667321428575</v>
      </c>
      <c r="QC113" s="43"/>
      <c r="QD113" s="43">
        <f>QD107/5/8</f>
        <v>6.7456165934065933</v>
      </c>
    </row>
    <row r="114" spans="17:446" x14ac:dyDescent="0.25">
      <c r="T114" s="43"/>
      <c r="U114" t="s">
        <v>1</v>
      </c>
      <c r="W114" s="44">
        <f>Q113+Y113</f>
        <v>3.0580213171550672</v>
      </c>
      <c r="X114" s="44"/>
      <c r="Z114" s="43"/>
      <c r="AA114" s="43"/>
      <c r="AK114" s="43"/>
      <c r="AL114" t="s">
        <v>1</v>
      </c>
      <c r="AN114" s="44">
        <f>AH113+AP113</f>
        <v>2.9415079594017093</v>
      </c>
      <c r="AO114" s="44"/>
      <c r="AQ114" s="43"/>
      <c r="AR114" s="43"/>
      <c r="BA114" s="43"/>
      <c r="BB114" t="s">
        <v>1</v>
      </c>
      <c r="BD114" s="44">
        <f>AX113+BF113</f>
        <v>3.0593521947496947</v>
      </c>
      <c r="BE114" s="44"/>
      <c r="BG114" s="43"/>
      <c r="BH114" s="43"/>
      <c r="BQ114" s="43"/>
      <c r="BR114" t="s">
        <v>1</v>
      </c>
      <c r="BT114" s="44">
        <f>BN113+BV113</f>
        <v>2.3085789652014652</v>
      </c>
      <c r="BU114" s="44"/>
      <c r="BW114" s="43"/>
      <c r="BX114" s="43"/>
      <c r="CG114" s="43"/>
      <c r="CH114" t="s">
        <v>1</v>
      </c>
      <c r="CJ114" s="44">
        <f>CD113+CL113</f>
        <v>1.4134409188034187</v>
      </c>
      <c r="CK114" s="44"/>
      <c r="CM114" s="43"/>
      <c r="CN114" s="43"/>
      <c r="CV114" s="43"/>
      <c r="CW114" t="s">
        <v>1</v>
      </c>
      <c r="CY114" s="44">
        <f>CS113+DA113</f>
        <v>2.9463565094627593</v>
      </c>
      <c r="CZ114" s="44"/>
      <c r="DB114" s="43"/>
      <c r="DC114" s="43"/>
      <c r="DK114" s="43"/>
      <c r="DL114" t="s">
        <v>1</v>
      </c>
      <c r="DN114" s="44">
        <f>DH113+DP113</f>
        <v>12.669236547619047</v>
      </c>
      <c r="DO114" s="44"/>
      <c r="DQ114" s="43"/>
      <c r="DR114" s="43"/>
      <c r="DZ114" s="43"/>
      <c r="EA114" t="s">
        <v>1</v>
      </c>
      <c r="EC114" s="44">
        <f>DW113+EE113</f>
        <v>3.8062746474358971</v>
      </c>
      <c r="ED114" s="44"/>
      <c r="EF114" s="43"/>
      <c r="EG114" s="43"/>
      <c r="EO114" s="43"/>
      <c r="EP114" t="s">
        <v>1</v>
      </c>
      <c r="ER114" s="44">
        <f>EL113+ET113</f>
        <v>3.6413402014652014</v>
      </c>
      <c r="ES114" s="44"/>
      <c r="EU114" s="43"/>
      <c r="EV114" s="43"/>
      <c r="FD114" s="43"/>
      <c r="FE114" t="s">
        <v>1</v>
      </c>
      <c r="FG114" s="44">
        <f>FA113+FI113</f>
        <v>3.4882921413308914</v>
      </c>
      <c r="FH114" s="44"/>
      <c r="FJ114" s="43"/>
      <c r="FK114" s="43"/>
      <c r="FS114" s="43"/>
      <c r="FT114" t="s">
        <v>1</v>
      </c>
      <c r="FV114" s="44">
        <f>FP113+FX113</f>
        <v>3.5688706043956047</v>
      </c>
      <c r="FW114" s="44"/>
      <c r="FY114" s="43"/>
      <c r="FZ114" s="43"/>
      <c r="GH114" s="43"/>
      <c r="GI114" t="s">
        <v>1</v>
      </c>
      <c r="GK114" s="44">
        <f>GE113+GM113</f>
        <v>3.096136741452991</v>
      </c>
      <c r="GL114" s="44"/>
      <c r="GN114" s="43"/>
      <c r="GO114" s="43"/>
      <c r="GW114" s="43"/>
      <c r="GX114" t="s">
        <v>1</v>
      </c>
      <c r="GZ114" s="44">
        <f>GT113+HB113</f>
        <v>17.600914336080585</v>
      </c>
      <c r="HA114" s="44"/>
      <c r="HC114" s="43"/>
      <c r="HD114" s="43"/>
      <c r="HM114" s="43"/>
      <c r="HN114" t="s">
        <v>1</v>
      </c>
      <c r="HP114" s="44">
        <f>HJ113+HR113</f>
        <v>33.328172200854702</v>
      </c>
      <c r="HQ114" s="44"/>
      <c r="HS114" s="43"/>
      <c r="HT114" s="43"/>
      <c r="IB114" s="43"/>
      <c r="IC114" t="s">
        <v>1</v>
      </c>
      <c r="IE114" s="44">
        <f>HY113+IG113</f>
        <v>3.7336595115995115</v>
      </c>
      <c r="IF114" s="44"/>
      <c r="IH114" s="43"/>
      <c r="II114" s="43"/>
      <c r="IR114" s="43"/>
      <c r="IS114" t="s">
        <v>1</v>
      </c>
      <c r="IU114" s="44">
        <f>IO113+IW113</f>
        <v>3.4165313949938954</v>
      </c>
      <c r="IV114" s="44"/>
      <c r="IX114" s="43"/>
      <c r="IY114" s="43"/>
      <c r="JH114" s="43"/>
      <c r="JI114" t="s">
        <v>1</v>
      </c>
      <c r="JK114" s="44">
        <f>JE113+JM113</f>
        <v>2.7265112545787549</v>
      </c>
      <c r="JL114" s="44"/>
      <c r="JN114" s="43"/>
      <c r="JO114" s="43"/>
      <c r="JX114" s="43"/>
      <c r="JY114" t="s">
        <v>1</v>
      </c>
      <c r="KA114" s="44">
        <f>JU113+KC113</f>
        <v>2.8247671947496951</v>
      </c>
      <c r="KB114" s="44"/>
      <c r="KD114" s="43"/>
      <c r="KE114" s="43"/>
      <c r="KM114" s="43"/>
      <c r="KN114" t="s">
        <v>1</v>
      </c>
      <c r="KP114" s="44">
        <f>KJ113+KR113</f>
        <v>3.0783229273504276</v>
      </c>
      <c r="KQ114" s="44"/>
      <c r="KS114" s="43"/>
      <c r="KT114" s="43"/>
      <c r="LB114" s="43"/>
      <c r="LC114" t="s">
        <v>1</v>
      </c>
      <c r="LE114" s="44">
        <f>KY113+LG113</f>
        <v>15.779792283272284</v>
      </c>
      <c r="LF114" s="44"/>
      <c r="LH114" s="43"/>
      <c r="LI114" s="43"/>
      <c r="LR114" s="43"/>
      <c r="LS114" t="s">
        <v>1</v>
      </c>
      <c r="LU114" s="44">
        <f>LO113+LW113</f>
        <v>49.107964484126981</v>
      </c>
      <c r="LV114" s="44"/>
      <c r="LX114" s="43"/>
      <c r="LY114" s="43"/>
      <c r="MG114" s="43"/>
      <c r="MH114" t="s">
        <v>1</v>
      </c>
      <c r="MJ114" s="44">
        <f>MD113+ML113</f>
        <v>3.2953534722222226</v>
      </c>
      <c r="MK114" s="44"/>
      <c r="MM114" s="43"/>
      <c r="MN114" s="43"/>
      <c r="MW114" s="43"/>
      <c r="MX114" t="s">
        <v>1</v>
      </c>
      <c r="MZ114" s="44">
        <f>MT113+NB113</f>
        <v>2.1643547359584856</v>
      </c>
      <c r="NA114" s="44"/>
      <c r="NC114" s="43"/>
      <c r="ND114" s="43"/>
      <c r="NM114" s="43"/>
      <c r="NN114" t="s">
        <v>1</v>
      </c>
      <c r="NP114" s="44">
        <f>NJ113+NR113</f>
        <v>2.223035706654457</v>
      </c>
      <c r="NQ114" s="44"/>
      <c r="NS114" s="43"/>
      <c r="NT114" s="43"/>
      <c r="OC114" s="43"/>
      <c r="OD114" t="s">
        <v>1</v>
      </c>
      <c r="OF114" s="44">
        <f>NZ113+OH113</f>
        <v>1.8716966208791208</v>
      </c>
      <c r="OG114" s="44"/>
      <c r="OI114" s="43"/>
      <c r="OJ114" s="43"/>
      <c r="OR114" s="43"/>
      <c r="OS114" t="s">
        <v>1</v>
      </c>
      <c r="OU114" s="44">
        <f>OO113+OW113</f>
        <v>1.5849663888888887</v>
      </c>
      <c r="OV114" s="44"/>
      <c r="OX114" s="43"/>
      <c r="OY114" s="43"/>
      <c r="PG114" s="43"/>
      <c r="PH114" t="s">
        <v>1</v>
      </c>
      <c r="PJ114" s="44">
        <f>PD113+PL113</f>
        <v>11.139406924603175</v>
      </c>
      <c r="PK114" s="44"/>
      <c r="PM114" s="43"/>
      <c r="PN114" s="43"/>
      <c r="PW114" s="43"/>
      <c r="PX114" t="s">
        <v>1</v>
      </c>
      <c r="PZ114" s="44">
        <f>PT113+QB113</f>
        <v>60.630667321428575</v>
      </c>
      <c r="QA114" s="44"/>
      <c r="QC114" s="43"/>
      <c r="QD114" s="43"/>
    </row>
    <row r="115" spans="17:446" x14ac:dyDescent="0.25">
      <c r="T115" s="43"/>
      <c r="U115" s="45" t="s">
        <v>2</v>
      </c>
      <c r="V115" s="45"/>
      <c r="W115" s="46">
        <f>S113+W113+AA113</f>
        <v>1.042744826007326</v>
      </c>
      <c r="X115" s="46"/>
      <c r="Z115" s="43"/>
      <c r="AA115" s="43"/>
      <c r="AK115" s="43"/>
      <c r="AL115" s="45" t="s">
        <v>2</v>
      </c>
      <c r="AM115" s="45"/>
      <c r="AN115" s="46">
        <f>AJ113+AN113+AR113</f>
        <v>1.1716375022893772</v>
      </c>
      <c r="AO115" s="46"/>
      <c r="AQ115" s="43"/>
      <c r="AR115" s="43"/>
      <c r="BA115" s="43"/>
      <c r="BB115" s="45" t="s">
        <v>2</v>
      </c>
      <c r="BC115" s="45"/>
      <c r="BD115" s="46">
        <f>AZ113+BD113+BH113</f>
        <v>1.4697143276862028</v>
      </c>
      <c r="BE115" s="46"/>
      <c r="BG115" s="43"/>
      <c r="BH115" s="43"/>
      <c r="BQ115" s="43"/>
      <c r="BR115" s="45" t="s">
        <v>2</v>
      </c>
      <c r="BS115" s="45"/>
      <c r="BT115" s="46">
        <f>BP113+BT113+BX113</f>
        <v>1.1898433333333334</v>
      </c>
      <c r="BU115" s="46"/>
      <c r="BW115" s="43"/>
      <c r="BX115" s="43"/>
      <c r="CG115" s="43"/>
      <c r="CH115" s="45" t="s">
        <v>2</v>
      </c>
      <c r="CI115" s="45"/>
      <c r="CJ115" s="46">
        <f>CF113+CJ113+CN113</f>
        <v>0.37616195970695976</v>
      </c>
      <c r="CK115" s="46"/>
      <c r="CM115" s="43"/>
      <c r="CN115" s="43"/>
      <c r="CV115" s="43"/>
      <c r="CW115" s="45" t="s">
        <v>2</v>
      </c>
      <c r="CX115" s="45"/>
      <c r="CY115" s="46">
        <f>CU113+CY113+DC113</f>
        <v>1.4509205334249085</v>
      </c>
      <c r="CZ115" s="46"/>
      <c r="DB115" s="43"/>
      <c r="DC115" s="43"/>
      <c r="DK115" s="43"/>
      <c r="DL115" s="45" t="s">
        <v>2</v>
      </c>
      <c r="DM115" s="45"/>
      <c r="DN115" s="46">
        <f>DJ113+DN113+DR113</f>
        <v>5.6582776564407808</v>
      </c>
      <c r="DO115" s="46"/>
      <c r="DQ115" s="43"/>
      <c r="DR115" s="43"/>
      <c r="DZ115" s="43"/>
      <c r="EA115" s="45" t="s">
        <v>2</v>
      </c>
      <c r="EB115" s="45"/>
      <c r="EC115" s="46">
        <f>DY113+EC113+EG113</f>
        <v>1.4904104342185593</v>
      </c>
      <c r="ED115" s="46"/>
      <c r="EF115" s="43"/>
      <c r="EG115" s="43"/>
      <c r="EO115" s="43"/>
      <c r="EP115" s="45" t="s">
        <v>2</v>
      </c>
      <c r="EQ115" s="45"/>
      <c r="ER115" s="46">
        <f>EN113+ER113+EV113</f>
        <v>1.3112889033882784</v>
      </c>
      <c r="ES115" s="46"/>
      <c r="EU115" s="43"/>
      <c r="EV115" s="43"/>
      <c r="FD115" s="43"/>
      <c r="FE115" s="45" t="s">
        <v>2</v>
      </c>
      <c r="FF115" s="45"/>
      <c r="FG115" s="46">
        <f>FC113+FG113+FK113</f>
        <v>1.5077600656288157</v>
      </c>
      <c r="FH115" s="46"/>
      <c r="FJ115" s="43"/>
      <c r="FK115" s="43"/>
      <c r="FS115" s="43"/>
      <c r="FT115" s="45" t="s">
        <v>2</v>
      </c>
      <c r="FU115" s="45"/>
      <c r="FV115" s="46">
        <f>FR113+FV113+FZ113</f>
        <v>1.299774494047619</v>
      </c>
      <c r="FW115" s="46"/>
      <c r="FY115" s="43"/>
      <c r="FZ115" s="43"/>
      <c r="GH115" s="43"/>
      <c r="GI115" s="45" t="s">
        <v>2</v>
      </c>
      <c r="GJ115" s="45"/>
      <c r="GK115" s="46">
        <f>GG113+GK113+GO113</f>
        <v>1.3490135057997559</v>
      </c>
      <c r="GL115" s="46"/>
      <c r="GN115" s="43"/>
      <c r="GO115" s="43"/>
      <c r="GW115" s="43"/>
      <c r="GX115" s="45" t="s">
        <v>2</v>
      </c>
      <c r="GY115" s="45"/>
      <c r="GZ115" s="46">
        <f>GV113+GZ113+HD113</f>
        <v>6.3018269585077622</v>
      </c>
      <c r="HA115" s="46"/>
      <c r="HC115" s="43"/>
      <c r="HD115" s="43"/>
      <c r="HM115" s="43"/>
      <c r="HN115" s="45" t="s">
        <v>2</v>
      </c>
      <c r="HO115" s="45"/>
      <c r="HP115" s="46">
        <f>HL113+HP113+HT113</f>
        <v>13.00284944095587</v>
      </c>
      <c r="HQ115" s="46"/>
      <c r="HS115" s="43"/>
      <c r="HT115" s="43"/>
      <c r="IB115" s="43"/>
      <c r="IC115" s="45" t="s">
        <v>2</v>
      </c>
      <c r="ID115" s="45"/>
      <c r="IE115" s="46">
        <f>IA113+IE113+II113</f>
        <v>1.53157626984127</v>
      </c>
      <c r="IF115" s="46"/>
      <c r="IH115" s="43"/>
      <c r="II115" s="43"/>
      <c r="IR115" s="43"/>
      <c r="IS115" s="45" t="s">
        <v>2</v>
      </c>
      <c r="IT115" s="45"/>
      <c r="IU115" s="46">
        <f>IQ113+IU113+IY113</f>
        <v>1.371460038919414</v>
      </c>
      <c r="IV115" s="46"/>
      <c r="IX115" s="43"/>
      <c r="IY115" s="43"/>
      <c r="JH115" s="43"/>
      <c r="JI115" s="45" t="s">
        <v>2</v>
      </c>
      <c r="JJ115" s="45"/>
      <c r="JK115" s="46">
        <f>JG113+JK113+JO113</f>
        <v>1.2302269940476191</v>
      </c>
      <c r="JL115" s="46"/>
      <c r="JN115" s="43"/>
      <c r="JO115" s="43"/>
      <c r="JX115" s="43"/>
      <c r="JY115" s="45" t="s">
        <v>2</v>
      </c>
      <c r="JZ115" s="45"/>
      <c r="KA115" s="46">
        <f>JW113+KA113+KE113</f>
        <v>1.4696176144688644</v>
      </c>
      <c r="KB115" s="46"/>
      <c r="KD115" s="43"/>
      <c r="KE115" s="43"/>
      <c r="KM115" s="43"/>
      <c r="KN115" s="45" t="s">
        <v>2</v>
      </c>
      <c r="KO115" s="45"/>
      <c r="KP115" s="46">
        <f>KL113+KP113+KT113</f>
        <v>1.0077063980463978</v>
      </c>
      <c r="KQ115" s="46"/>
      <c r="KS115" s="43"/>
      <c r="KT115" s="43"/>
      <c r="LB115" s="43"/>
      <c r="LC115" s="45" t="s">
        <v>2</v>
      </c>
      <c r="LD115" s="45"/>
      <c r="LE115" s="46">
        <f>LA113+LE113+LI113</f>
        <v>6.6105873153235652</v>
      </c>
      <c r="LF115" s="46"/>
      <c r="LH115" s="43"/>
      <c r="LI115" s="43"/>
      <c r="LR115" s="43"/>
      <c r="LS115" s="45" t="s">
        <v>2</v>
      </c>
      <c r="LT115" s="45"/>
      <c r="LU115" s="46">
        <f>LQ113+LU113+LY113</f>
        <v>19.617041172946102</v>
      </c>
      <c r="LV115" s="46"/>
      <c r="LX115" s="43"/>
      <c r="LY115" s="43"/>
      <c r="MG115" s="43"/>
      <c r="MH115" s="45" t="s">
        <v>2</v>
      </c>
      <c r="MI115" s="45"/>
      <c r="MJ115" s="46">
        <f>MF113+MJ113+MN113</f>
        <v>1.3362328182234433</v>
      </c>
      <c r="MK115" s="46"/>
      <c r="MM115" s="43"/>
      <c r="MN115" s="43"/>
      <c r="MW115" s="43"/>
      <c r="MX115" s="45" t="s">
        <v>2</v>
      </c>
      <c r="MY115" s="45"/>
      <c r="MZ115" s="46">
        <f>MV113+MZ113+ND113</f>
        <v>1.2889289087301588</v>
      </c>
      <c r="NA115" s="46"/>
      <c r="NC115" s="43"/>
      <c r="ND115" s="43"/>
      <c r="NM115" s="43"/>
      <c r="NN115" s="45" t="s">
        <v>2</v>
      </c>
      <c r="NO115" s="45"/>
      <c r="NP115" s="46">
        <f>NL113+NP113+NT113</f>
        <v>1.1097210966117217</v>
      </c>
      <c r="NQ115" s="46"/>
      <c r="NS115" s="43"/>
      <c r="NT115" s="43"/>
      <c r="OC115" s="43"/>
      <c r="OD115" s="45" t="s">
        <v>2</v>
      </c>
      <c r="OE115" s="45"/>
      <c r="OF115" s="46">
        <f>OB113+OF113+OJ113</f>
        <v>1.1122356822344321</v>
      </c>
      <c r="OG115" s="46"/>
      <c r="OI115" s="43"/>
      <c r="OJ115" s="43"/>
      <c r="OR115" s="43"/>
      <c r="OS115" s="45" t="s">
        <v>2</v>
      </c>
      <c r="OT115" s="45"/>
      <c r="OU115" s="46">
        <f>OQ113+OU113+OY113</f>
        <v>0.88939440476190479</v>
      </c>
      <c r="OV115" s="46"/>
      <c r="OX115" s="43"/>
      <c r="OY115" s="43"/>
      <c r="PG115" s="43"/>
      <c r="PH115" s="45" t="s">
        <v>2</v>
      </c>
      <c r="PI115" s="45"/>
      <c r="PJ115" s="46">
        <f>PF113+PJ113+PN113</f>
        <v>5.736512910561661</v>
      </c>
      <c r="PK115" s="46"/>
      <c r="PM115" s="43"/>
      <c r="PN115" s="43"/>
      <c r="PW115" s="43"/>
      <c r="PX115" s="45" t="s">
        <v>2</v>
      </c>
      <c r="PY115" s="45"/>
      <c r="PZ115" s="46">
        <f>PV113+PZ113+QD113</f>
        <v>26.161212684676435</v>
      </c>
      <c r="QA115" s="46"/>
      <c r="QC115" s="43"/>
      <c r="QD115" s="43"/>
    </row>
    <row r="116" spans="17:446" x14ac:dyDescent="0.25">
      <c r="Q116" s="47"/>
      <c r="R116" s="47"/>
      <c r="T116" s="43"/>
      <c r="W116" s="47">
        <f>SUM(W114:W115)</f>
        <v>4.1007661431623932</v>
      </c>
      <c r="X116" s="47"/>
      <c r="Y116" t="s">
        <v>29</v>
      </c>
      <c r="Z116" s="43"/>
      <c r="AA116" s="43"/>
      <c r="AH116" s="47"/>
      <c r="AI116" s="47"/>
      <c r="AK116" s="43"/>
      <c r="AN116" s="47">
        <f>SUM(AN114:AN115)</f>
        <v>4.1131454616910865</v>
      </c>
      <c r="AO116" s="47"/>
      <c r="AP116" t="s">
        <v>29</v>
      </c>
      <c r="AQ116" s="43"/>
      <c r="AR116" s="43"/>
      <c r="AX116" s="47"/>
      <c r="AY116" s="47"/>
      <c r="BA116" s="43"/>
      <c r="BD116" s="47">
        <f>SUM(BD114:BD115)</f>
        <v>4.5290665224358975</v>
      </c>
      <c r="BE116" s="47"/>
      <c r="BF116" t="s">
        <v>29</v>
      </c>
      <c r="BG116" s="43"/>
      <c r="BH116" s="43"/>
      <c r="BN116" s="47"/>
      <c r="BO116" s="47"/>
      <c r="BQ116" s="43"/>
      <c r="BT116" s="47">
        <f>SUM(BT114:BT115)</f>
        <v>3.4984222985347984</v>
      </c>
      <c r="BU116" s="47"/>
      <c r="BV116" t="s">
        <v>29</v>
      </c>
      <c r="BW116" s="43"/>
      <c r="BX116" s="43"/>
      <c r="CD116" s="47"/>
      <c r="CE116" s="47"/>
      <c r="CG116" s="43"/>
      <c r="CJ116" s="47">
        <f>SUM(CJ114:CJ115)</f>
        <v>1.7896028785103786</v>
      </c>
      <c r="CK116" s="47"/>
      <c r="CL116" t="s">
        <v>29</v>
      </c>
      <c r="CM116" s="43"/>
      <c r="CN116" s="43"/>
      <c r="CS116" s="47"/>
      <c r="CT116" s="47"/>
      <c r="CV116" s="43"/>
      <c r="CY116" s="47">
        <f>SUM(CY114:CY115)</f>
        <v>4.3972770428876675</v>
      </c>
      <c r="CZ116" s="47"/>
      <c r="DA116" t="s">
        <v>29</v>
      </c>
      <c r="DB116" s="43"/>
      <c r="DC116" s="43"/>
      <c r="DH116" s="47"/>
      <c r="DI116" s="47"/>
      <c r="DK116" s="43"/>
      <c r="DN116" s="47">
        <f>SUM(DN114:DN115)</f>
        <v>18.327514204059828</v>
      </c>
      <c r="DO116" s="47"/>
      <c r="DP116" t="s">
        <v>29</v>
      </c>
      <c r="DQ116" s="43"/>
      <c r="DR116" s="43"/>
      <c r="DW116" s="47"/>
      <c r="DX116" s="47"/>
      <c r="DZ116" s="43"/>
      <c r="EC116" s="47">
        <f>SUM(EC114:EC115)</f>
        <v>5.2966850816544566</v>
      </c>
      <c r="ED116" s="47"/>
      <c r="EE116" t="s">
        <v>29</v>
      </c>
      <c r="EF116" s="43"/>
      <c r="EG116" s="43"/>
      <c r="EL116" s="47"/>
      <c r="EM116" s="47"/>
      <c r="EO116" s="43"/>
      <c r="ER116" s="47">
        <f>SUM(ER114:ER115)</f>
        <v>4.9526291048534796</v>
      </c>
      <c r="ES116" s="47"/>
      <c r="ET116" t="s">
        <v>29</v>
      </c>
      <c r="EU116" s="43"/>
      <c r="EV116" s="43"/>
      <c r="FA116" s="47"/>
      <c r="FB116" s="47"/>
      <c r="FD116" s="43"/>
      <c r="FG116" s="47">
        <f>SUM(FG114:FG115)</f>
        <v>4.9960522069597069</v>
      </c>
      <c r="FH116" s="47"/>
      <c r="FI116" t="s">
        <v>29</v>
      </c>
      <c r="FJ116" s="43"/>
      <c r="FK116" s="43"/>
      <c r="FP116" s="47"/>
      <c r="FQ116" s="47"/>
      <c r="FS116" s="43"/>
      <c r="FV116" s="47">
        <f>SUM(FV114:FV115)</f>
        <v>4.8686450984432241</v>
      </c>
      <c r="FW116" s="47"/>
      <c r="FX116" t="s">
        <v>29</v>
      </c>
      <c r="FY116" s="43"/>
      <c r="FZ116" s="43"/>
      <c r="GE116" s="47"/>
      <c r="GF116" s="47"/>
      <c r="GH116" s="43"/>
      <c r="GK116" s="47">
        <f>SUM(GK114:GK115)</f>
        <v>4.4451502472527471</v>
      </c>
      <c r="GL116" s="47"/>
      <c r="GM116" t="s">
        <v>29</v>
      </c>
      <c r="GN116" s="43"/>
      <c r="GO116" s="43"/>
      <c r="GT116" s="47"/>
      <c r="GU116" s="47"/>
      <c r="GW116" s="43"/>
      <c r="GZ116" s="47">
        <f>SUM(GZ114:GZ115)</f>
        <v>23.902741294588346</v>
      </c>
      <c r="HA116" s="47"/>
      <c r="HB116" t="s">
        <v>29</v>
      </c>
      <c r="HC116" s="43"/>
      <c r="HD116" s="43"/>
      <c r="HJ116" s="47"/>
      <c r="HK116" s="47"/>
      <c r="HM116" s="43"/>
      <c r="HP116" s="47">
        <f>SUM(HP114:HP115)</f>
        <v>46.331021641810572</v>
      </c>
      <c r="HQ116" s="47"/>
      <c r="HR116" t="s">
        <v>29</v>
      </c>
      <c r="HS116" s="43"/>
      <c r="HT116" s="43"/>
      <c r="HY116" s="47"/>
      <c r="HZ116" s="47"/>
      <c r="IB116" s="43"/>
      <c r="IE116" s="47">
        <f>SUM(IE114:IE115)</f>
        <v>5.2652357814407811</v>
      </c>
      <c r="IF116" s="47"/>
      <c r="IG116" t="s">
        <v>29</v>
      </c>
      <c r="IH116" s="43"/>
      <c r="II116" s="43"/>
      <c r="IO116" s="47"/>
      <c r="IP116" s="47"/>
      <c r="IR116" s="43"/>
      <c r="IU116" s="47">
        <f>SUM(IU114:IU115)</f>
        <v>4.7879914339133096</v>
      </c>
      <c r="IV116" s="47"/>
      <c r="IW116" t="s">
        <v>29</v>
      </c>
      <c r="IX116" s="43"/>
      <c r="IY116" s="43"/>
      <c r="JE116" s="47"/>
      <c r="JF116" s="47"/>
      <c r="JH116" s="43"/>
      <c r="JK116" s="47">
        <f>SUM(JK114:JK115)</f>
        <v>3.9567382486263742</v>
      </c>
      <c r="JL116" s="47"/>
      <c r="JM116" t="s">
        <v>29</v>
      </c>
      <c r="JN116" s="43"/>
      <c r="JO116" s="43"/>
      <c r="JU116" s="47"/>
      <c r="JV116" s="47"/>
      <c r="JX116" s="43"/>
      <c r="KA116" s="47">
        <f>SUM(KA114:KA115)</f>
        <v>4.2943848092185597</v>
      </c>
      <c r="KB116" s="47"/>
      <c r="KC116" t="s">
        <v>29</v>
      </c>
      <c r="KD116" s="43"/>
      <c r="KE116" s="43"/>
      <c r="KJ116" s="47"/>
      <c r="KK116" s="47"/>
      <c r="KM116" s="43"/>
      <c r="KP116" s="47">
        <f>SUM(KP114:KP115)</f>
        <v>4.0860293253968258</v>
      </c>
      <c r="KQ116" s="47"/>
      <c r="KR116" t="s">
        <v>29</v>
      </c>
      <c r="KS116" s="43"/>
      <c r="KT116" s="43"/>
      <c r="KY116" s="47"/>
      <c r="KZ116" s="47"/>
      <c r="LB116" s="43"/>
      <c r="LE116" s="47">
        <f>SUM(LE114:LE115)</f>
        <v>22.39037959859585</v>
      </c>
      <c r="LF116" s="47"/>
      <c r="LG116" t="s">
        <v>29</v>
      </c>
      <c r="LH116" s="43"/>
      <c r="LI116" s="43"/>
      <c r="LO116" s="47"/>
      <c r="LP116" s="47"/>
      <c r="LR116" s="43"/>
      <c r="LU116" s="47">
        <f>SUM(LU114:LU115)</f>
        <v>68.725005657073083</v>
      </c>
      <c r="LV116" s="47"/>
      <c r="LW116" t="s">
        <v>29</v>
      </c>
      <c r="LX116" s="43"/>
      <c r="LY116" s="43"/>
      <c r="MD116" s="47"/>
      <c r="ME116" s="47"/>
      <c r="MG116" s="43"/>
      <c r="MJ116" s="47">
        <f>SUM(MJ114:MJ115)</f>
        <v>4.6315862904456662</v>
      </c>
      <c r="MK116" s="47"/>
      <c r="ML116" t="s">
        <v>29</v>
      </c>
      <c r="MM116" s="43"/>
      <c r="MN116" s="43"/>
      <c r="MT116" s="47"/>
      <c r="MU116" s="47"/>
      <c r="MW116" s="43"/>
      <c r="MZ116" s="47">
        <f>SUM(MZ114:MZ115)</f>
        <v>3.4532836446886446</v>
      </c>
      <c r="NA116" s="47"/>
      <c r="NB116" t="s">
        <v>29</v>
      </c>
      <c r="NC116" s="43"/>
      <c r="ND116" s="43"/>
      <c r="NJ116" s="47"/>
      <c r="NK116" s="47"/>
      <c r="NM116" s="43"/>
      <c r="NP116" s="47">
        <f>SUM(NP114:NP115)</f>
        <v>3.3327568032661787</v>
      </c>
      <c r="NQ116" s="47"/>
      <c r="NR116" t="s">
        <v>29</v>
      </c>
      <c r="NS116" s="43"/>
      <c r="NT116" s="43"/>
      <c r="NZ116" s="47"/>
      <c r="OA116" s="47"/>
      <c r="OC116" s="43"/>
      <c r="OF116" s="47">
        <f>SUM(OF114:OF115)</f>
        <v>2.9839323031135532</v>
      </c>
      <c r="OG116" s="47"/>
      <c r="OH116" t="s">
        <v>29</v>
      </c>
      <c r="OI116" s="43"/>
      <c r="OJ116" s="43"/>
      <c r="OO116" s="47"/>
      <c r="OP116" s="47"/>
      <c r="OR116" s="43"/>
      <c r="OU116" s="47">
        <f>SUM(OU114:OU115)</f>
        <v>2.4743607936507934</v>
      </c>
      <c r="OV116" s="47"/>
      <c r="OW116" t="s">
        <v>29</v>
      </c>
      <c r="OX116" s="43"/>
      <c r="OY116" s="43"/>
      <c r="PD116" s="47"/>
      <c r="PE116" s="47"/>
      <c r="PG116" s="43"/>
      <c r="PJ116" s="47">
        <f>SUM(PJ114:PJ115)</f>
        <v>16.875919835164837</v>
      </c>
      <c r="PK116" s="47"/>
      <c r="PL116" t="s">
        <v>29</v>
      </c>
      <c r="PM116" s="43"/>
      <c r="PN116" s="43"/>
      <c r="PT116" s="47"/>
      <c r="PU116" s="47"/>
      <c r="PW116" s="43"/>
      <c r="PZ116" s="47">
        <f>SUM(PZ114:PZ115)</f>
        <v>86.791880006105004</v>
      </c>
      <c r="QA116" s="47"/>
      <c r="QB116" t="s">
        <v>29</v>
      </c>
      <c r="QC116" s="43"/>
      <c r="QD116" s="43"/>
    </row>
    <row r="122" spans="17:446" x14ac:dyDescent="0.25">
      <c r="R122" s="44"/>
      <c r="AI122" s="44"/>
      <c r="AY122" s="44"/>
      <c r="BO122" s="44"/>
      <c r="CE122" s="44"/>
      <c r="CT122" s="44"/>
      <c r="DI122" s="44"/>
      <c r="DX122" s="44"/>
      <c r="EM122" s="44"/>
      <c r="FB122" s="44"/>
      <c r="FQ122" s="44"/>
      <c r="GF122" s="44"/>
      <c r="GU122" s="44"/>
      <c r="HK122" s="44"/>
      <c r="HZ122" s="44"/>
      <c r="IP122" s="44"/>
      <c r="JF122" s="44"/>
      <c r="JV122" s="44"/>
      <c r="KK122" s="44"/>
      <c r="KZ122" s="44"/>
      <c r="LP122" s="44"/>
      <c r="ME122" s="44"/>
      <c r="MU122" s="44"/>
      <c r="NK122" s="44"/>
      <c r="OA122" s="44"/>
      <c r="OP122" s="44"/>
      <c r="PE122" s="44"/>
      <c r="PU122" s="44"/>
    </row>
  </sheetData>
  <pageMargins left="0.25" right="0.25" top="0.75" bottom="0.75" header="0.3" footer="0.3"/>
  <pageSetup paperSize="9" scale="1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Ирина Ошмяна</dc:creator>
  <cp:lastModifiedBy>Ирина Ошмяна</cp:lastModifiedBy>
  <cp:lastPrinted>2013-11-26T06:10:46Z</cp:lastPrinted>
  <dcterms:created xsi:type="dcterms:W3CDTF">2013-11-11T05:45:15Z</dcterms:created>
  <dcterms:modified xsi:type="dcterms:W3CDTF">2013-12-06T13:56:12Z</dcterms:modified>
</cp:coreProperties>
</file>