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shared\CS513\Final\"/>
    </mc:Choice>
  </mc:AlternateContent>
  <xr:revisionPtr revIDLastSave="0" documentId="13_ncr:1_{C242B6A6-79B0-42AF-8C89-015618491AC8}" xr6:coauthVersionLast="47" xr6:coauthVersionMax="47" xr10:uidLastSave="{00000000-0000-0000-0000-000000000000}"/>
  <bookViews>
    <workbookView xWindow="-25755" yWindow="2250" windowWidth="25290" windowHeight="15885" activeTab="1" xr2:uid="{10FD74DB-2894-4BC9-A010-5B9EF5345072}"/>
  </bookViews>
  <sheets>
    <sheet name="Q1" sheetId="1" r:id="rId1"/>
    <sheet name="Q6"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2" l="1"/>
  <c r="D12" i="2" s="1"/>
  <c r="O12" i="2"/>
  <c r="O11" i="2"/>
  <c r="O13" i="2" s="1"/>
  <c r="Q13" i="2" s="1"/>
  <c r="G25" i="1"/>
  <c r="B27" i="1" s="1"/>
  <c r="B28" i="1" s="1"/>
  <c r="G24" i="1"/>
  <c r="E25" i="1"/>
  <c r="E24" i="1"/>
  <c r="F24" i="1"/>
  <c r="F25" i="1"/>
  <c r="D25" i="1"/>
  <c r="D24" i="1"/>
  <c r="C25" i="1"/>
  <c r="C24" i="1"/>
  <c r="B25" i="1"/>
  <c r="B24" i="1"/>
  <c r="B21" i="1"/>
  <c r="B20" i="1"/>
  <c r="G17" i="1"/>
  <c r="G18" i="1"/>
  <c r="G16" i="1"/>
  <c r="F17" i="1"/>
  <c r="E16" i="1"/>
  <c r="F16" i="1"/>
  <c r="E17" i="1"/>
  <c r="E18" i="1"/>
  <c r="F18" i="1"/>
  <c r="D18" i="1"/>
  <c r="D17" i="1"/>
  <c r="D16" i="1"/>
  <c r="C18" i="1"/>
  <c r="C17" i="1"/>
  <c r="C16" i="1"/>
  <c r="B18" i="1"/>
  <c r="B17" i="1"/>
  <c r="B16" i="1"/>
  <c r="F11" i="1"/>
  <c r="F3" i="1"/>
  <c r="F4" i="1"/>
  <c r="F5" i="1"/>
  <c r="F6" i="1"/>
  <c r="F7" i="1"/>
  <c r="F2" i="1"/>
  <c r="D8" i="1"/>
  <c r="E8" i="1"/>
  <c r="F8" i="1" s="1"/>
  <c r="C8" i="1"/>
  <c r="D14" i="2" l="1"/>
  <c r="O18" i="2" s="1"/>
  <c r="D13" i="2"/>
  <c r="B21" i="2"/>
  <c r="B20" i="2"/>
  <c r="D2" i="2" s="1"/>
  <c r="D11" i="2" l="1"/>
  <c r="O17" i="2" s="1"/>
  <c r="D7" i="2"/>
  <c r="D8" i="2"/>
  <c r="D10" i="2"/>
  <c r="D9" i="2"/>
  <c r="D3" i="2"/>
  <c r="D4" i="2"/>
  <c r="D5" i="2"/>
  <c r="D6" i="2"/>
  <c r="O16" i="2" l="1"/>
</calcChain>
</file>

<file path=xl/sharedStrings.xml><?xml version="1.0" encoding="utf-8"?>
<sst xmlns="http://schemas.openxmlformats.org/spreadsheetml/2006/main" count="147" uniqueCount="64">
  <si>
    <t>Ethnicity</t>
  </si>
  <si>
    <t>Age Category</t>
  </si>
  <si>
    <t>Alcohol</t>
  </si>
  <si>
    <t>Cocaine</t>
  </si>
  <si>
    <t>Heroin</t>
  </si>
  <si>
    <t>Row Total</t>
  </si>
  <si>
    <t>Black</t>
  </si>
  <si>
    <t>Hispanic</t>
  </si>
  <si>
    <t>White</t>
  </si>
  <si>
    <t>Column Total</t>
  </si>
  <si>
    <t>Old</t>
  </si>
  <si>
    <t>Young</t>
  </si>
  <si>
    <t>Candidate Split</t>
  </si>
  <si>
    <t>Child Nodes</t>
  </si>
  <si>
    <t>Root Node</t>
  </si>
  <si>
    <t>Ethnicity=Black</t>
  </si>
  <si>
    <t>Ethnicity=Hispanic</t>
  </si>
  <si>
    <t>Ethnicity=White</t>
  </si>
  <si>
    <t>Age=Old</t>
  </si>
  <si>
    <t>Age=Young</t>
  </si>
  <si>
    <t>H(T)</t>
  </si>
  <si>
    <t>bits</t>
  </si>
  <si>
    <t>Candidate 1</t>
  </si>
  <si>
    <t>P_i</t>
  </si>
  <si>
    <t>p_alcohol</t>
  </si>
  <si>
    <t>p_cocaine</t>
  </si>
  <si>
    <t>p_heroin</t>
  </si>
  <si>
    <t>Total</t>
  </si>
  <si>
    <t>H_S(T_i)</t>
  </si>
  <si>
    <t>H_S(T)</t>
  </si>
  <si>
    <t>Information Gain</t>
  </si>
  <si>
    <t>Candidate 2</t>
  </si>
  <si>
    <t>Select</t>
  </si>
  <si>
    <t>Tree</t>
  </si>
  <si>
    <t>Root</t>
  </si>
  <si>
    <t>/\</t>
  </si>
  <si>
    <t>/|\</t>
  </si>
  <si>
    <t>/|</t>
  </si>
  <si>
    <t>|\</t>
  </si>
  <si>
    <t>Since there are only two candidate splits here (split on age or on ethnicity), and since we decided to split on ethnicity first, must split on age for second level. Select node's classification by most common entry in table</t>
  </si>
  <si>
    <t>Since the Black node's children both have the same classification, can prune node.</t>
  </si>
  <si>
    <t>From</t>
  </si>
  <si>
    <t>To</t>
  </si>
  <si>
    <t>Weight</t>
  </si>
  <si>
    <t>x</t>
  </si>
  <si>
    <t>Node 1</t>
  </si>
  <si>
    <t>Node 2</t>
  </si>
  <si>
    <t>Node 3</t>
  </si>
  <si>
    <t>Node 4</t>
  </si>
  <si>
    <t>xx</t>
  </si>
  <si>
    <t>A</t>
  </si>
  <si>
    <t>B</t>
  </si>
  <si>
    <t>z</t>
  </si>
  <si>
    <t>Inputs</t>
  </si>
  <si>
    <t>Outputs</t>
  </si>
  <si>
    <t>Adjusted</t>
  </si>
  <si>
    <t>Adjusted Output</t>
  </si>
  <si>
    <t>Expected</t>
  </si>
  <si>
    <t>Error</t>
  </si>
  <si>
    <t>Learning Rate</t>
  </si>
  <si>
    <t>Sigma_j(z)</t>
  </si>
  <si>
    <t>Sigma_j(A)</t>
  </si>
  <si>
    <t>Sigma_j(B)</t>
  </si>
  <si>
    <t>Sigma_j(z) is Error times z node output times 1 minus z node output. The sigma_js for the hidden layer are node output times 1 - node output * node weight to output node times sigma_j(z). The adjusted weights are Actual weight + learning rate * sigma_j(to_node)*input(from_node)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</si>
</sst>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533399</xdr:colOff>
      <xdr:row>20</xdr:row>
      <xdr:rowOff>171449</xdr:rowOff>
    </xdr:from>
    <xdr:to>
      <xdr:col>7</xdr:col>
      <xdr:colOff>257174</xdr:colOff>
      <xdr:row>25</xdr:row>
      <xdr:rowOff>104775</xdr:rowOff>
    </xdr:to>
    <xdr:sp macro="" textlink="">
      <xdr:nvSpPr>
        <xdr:cNvPr id="4" name="Oval 3">
          <a:extLst>
            <a:ext uri="{FF2B5EF4-FFF2-40B4-BE49-F238E27FC236}">
              <a16:creationId xmlns:a16="http://schemas.microsoft.com/office/drawing/2014/main" id="{B6D8CC06-CD30-49F4-8792-FAEFC51E2F00}"/>
            </a:ext>
          </a:extLst>
        </xdr:cNvPr>
        <xdr:cNvSpPr/>
      </xdr:nvSpPr>
      <xdr:spPr>
        <a:xfrm>
          <a:off x="3581399" y="3981449"/>
          <a:ext cx="942975" cy="8858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Node 4</a:t>
          </a:r>
        </a:p>
      </xdr:txBody>
    </xdr:sp>
    <xdr:clientData/>
  </xdr:twoCellAnchor>
  <xdr:twoCellAnchor>
    <xdr:from>
      <xdr:col>5</xdr:col>
      <xdr:colOff>542924</xdr:colOff>
      <xdr:row>15</xdr:row>
      <xdr:rowOff>142874</xdr:rowOff>
    </xdr:from>
    <xdr:to>
      <xdr:col>7</xdr:col>
      <xdr:colOff>266699</xdr:colOff>
      <xdr:row>20</xdr:row>
      <xdr:rowOff>76200</xdr:rowOff>
    </xdr:to>
    <xdr:sp macro="" textlink="">
      <xdr:nvSpPr>
        <xdr:cNvPr id="5" name="Oval 4">
          <a:extLst>
            <a:ext uri="{FF2B5EF4-FFF2-40B4-BE49-F238E27FC236}">
              <a16:creationId xmlns:a16="http://schemas.microsoft.com/office/drawing/2014/main" id="{A87E7F1E-1596-4850-B8D8-2CA7D5AB30EA}"/>
            </a:ext>
          </a:extLst>
        </xdr:cNvPr>
        <xdr:cNvSpPr/>
      </xdr:nvSpPr>
      <xdr:spPr>
        <a:xfrm>
          <a:off x="3590924" y="3000374"/>
          <a:ext cx="942975" cy="8858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Node 3</a:t>
          </a:r>
        </a:p>
      </xdr:txBody>
    </xdr:sp>
    <xdr:clientData/>
  </xdr:twoCellAnchor>
  <xdr:twoCellAnchor>
    <xdr:from>
      <xdr:col>5</xdr:col>
      <xdr:colOff>542924</xdr:colOff>
      <xdr:row>10</xdr:row>
      <xdr:rowOff>95249</xdr:rowOff>
    </xdr:from>
    <xdr:to>
      <xdr:col>7</xdr:col>
      <xdr:colOff>266699</xdr:colOff>
      <xdr:row>15</xdr:row>
      <xdr:rowOff>28575</xdr:rowOff>
    </xdr:to>
    <xdr:sp macro="" textlink="">
      <xdr:nvSpPr>
        <xdr:cNvPr id="6" name="Oval 5">
          <a:extLst>
            <a:ext uri="{FF2B5EF4-FFF2-40B4-BE49-F238E27FC236}">
              <a16:creationId xmlns:a16="http://schemas.microsoft.com/office/drawing/2014/main" id="{D854A074-0C49-41F3-8B3A-CFD80A6D9A11}"/>
            </a:ext>
          </a:extLst>
        </xdr:cNvPr>
        <xdr:cNvSpPr/>
      </xdr:nvSpPr>
      <xdr:spPr>
        <a:xfrm>
          <a:off x="3590924" y="2000249"/>
          <a:ext cx="942975" cy="8858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Node 2</a:t>
          </a:r>
        </a:p>
      </xdr:txBody>
    </xdr:sp>
    <xdr:clientData/>
  </xdr:twoCellAnchor>
  <xdr:twoCellAnchor>
    <xdr:from>
      <xdr:col>5</xdr:col>
      <xdr:colOff>533399</xdr:colOff>
      <xdr:row>5</xdr:row>
      <xdr:rowOff>104774</xdr:rowOff>
    </xdr:from>
    <xdr:to>
      <xdr:col>7</xdr:col>
      <xdr:colOff>257174</xdr:colOff>
      <xdr:row>10</xdr:row>
      <xdr:rowOff>38100</xdr:rowOff>
    </xdr:to>
    <xdr:sp macro="" textlink="">
      <xdr:nvSpPr>
        <xdr:cNvPr id="7" name="Oval 6">
          <a:extLst>
            <a:ext uri="{FF2B5EF4-FFF2-40B4-BE49-F238E27FC236}">
              <a16:creationId xmlns:a16="http://schemas.microsoft.com/office/drawing/2014/main" id="{2D5FC875-28BE-46DB-AFBD-A9051B1F6D0F}"/>
            </a:ext>
          </a:extLst>
        </xdr:cNvPr>
        <xdr:cNvSpPr/>
      </xdr:nvSpPr>
      <xdr:spPr>
        <a:xfrm>
          <a:off x="3581399" y="1057274"/>
          <a:ext cx="942975" cy="8858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Node 1</a:t>
          </a:r>
        </a:p>
      </xdr:txBody>
    </xdr:sp>
    <xdr:clientData/>
  </xdr:twoCellAnchor>
  <xdr:twoCellAnchor>
    <xdr:from>
      <xdr:col>5</xdr:col>
      <xdr:colOff>542924</xdr:colOff>
      <xdr:row>0</xdr:row>
      <xdr:rowOff>104774</xdr:rowOff>
    </xdr:from>
    <xdr:to>
      <xdr:col>7</xdr:col>
      <xdr:colOff>266699</xdr:colOff>
      <xdr:row>5</xdr:row>
      <xdr:rowOff>38100</xdr:rowOff>
    </xdr:to>
    <xdr:sp macro="" textlink="">
      <xdr:nvSpPr>
        <xdr:cNvPr id="8" name="Oval 7">
          <a:extLst>
            <a:ext uri="{FF2B5EF4-FFF2-40B4-BE49-F238E27FC236}">
              <a16:creationId xmlns:a16="http://schemas.microsoft.com/office/drawing/2014/main" id="{F8081588-05C7-484B-96B4-122EFA90F0FD}"/>
            </a:ext>
          </a:extLst>
        </xdr:cNvPr>
        <xdr:cNvSpPr/>
      </xdr:nvSpPr>
      <xdr:spPr>
        <a:xfrm>
          <a:off x="3590924" y="104774"/>
          <a:ext cx="942975" cy="8858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x</a:t>
          </a:r>
        </a:p>
      </xdr:txBody>
    </xdr:sp>
    <xdr:clientData/>
  </xdr:twoCellAnchor>
  <xdr:twoCellAnchor>
    <xdr:from>
      <xdr:col>8</xdr:col>
      <xdr:colOff>371474</xdr:colOff>
      <xdr:row>17</xdr:row>
      <xdr:rowOff>123824</xdr:rowOff>
    </xdr:from>
    <xdr:to>
      <xdr:col>10</xdr:col>
      <xdr:colOff>95249</xdr:colOff>
      <xdr:row>22</xdr:row>
      <xdr:rowOff>57150</xdr:rowOff>
    </xdr:to>
    <xdr:sp macro="" textlink="">
      <xdr:nvSpPr>
        <xdr:cNvPr id="9" name="Oval 8">
          <a:extLst>
            <a:ext uri="{FF2B5EF4-FFF2-40B4-BE49-F238E27FC236}">
              <a16:creationId xmlns:a16="http://schemas.microsoft.com/office/drawing/2014/main" id="{9FEC9F48-BC9C-43AB-A723-542A3920839E}"/>
            </a:ext>
          </a:extLst>
        </xdr:cNvPr>
        <xdr:cNvSpPr/>
      </xdr:nvSpPr>
      <xdr:spPr>
        <a:xfrm>
          <a:off x="5248274" y="3362324"/>
          <a:ext cx="942975" cy="8858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a:t>
          </a:r>
        </a:p>
      </xdr:txBody>
    </xdr:sp>
    <xdr:clientData/>
  </xdr:twoCellAnchor>
  <xdr:twoCellAnchor>
    <xdr:from>
      <xdr:col>8</xdr:col>
      <xdr:colOff>400049</xdr:colOff>
      <xdr:row>10</xdr:row>
      <xdr:rowOff>95249</xdr:rowOff>
    </xdr:from>
    <xdr:to>
      <xdr:col>10</xdr:col>
      <xdr:colOff>123824</xdr:colOff>
      <xdr:row>15</xdr:row>
      <xdr:rowOff>28575</xdr:rowOff>
    </xdr:to>
    <xdr:sp macro="" textlink="">
      <xdr:nvSpPr>
        <xdr:cNvPr id="10" name="Oval 9">
          <a:extLst>
            <a:ext uri="{FF2B5EF4-FFF2-40B4-BE49-F238E27FC236}">
              <a16:creationId xmlns:a16="http://schemas.microsoft.com/office/drawing/2014/main" id="{DB8C696A-F1F4-4A5E-8327-BADE5710A0B1}"/>
            </a:ext>
          </a:extLst>
        </xdr:cNvPr>
        <xdr:cNvSpPr/>
      </xdr:nvSpPr>
      <xdr:spPr>
        <a:xfrm>
          <a:off x="5276849" y="2000249"/>
          <a:ext cx="942975" cy="8858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A</a:t>
          </a:r>
        </a:p>
      </xdr:txBody>
    </xdr:sp>
    <xdr:clientData/>
  </xdr:twoCellAnchor>
  <xdr:twoCellAnchor>
    <xdr:from>
      <xdr:col>8</xdr:col>
      <xdr:colOff>409574</xdr:colOff>
      <xdr:row>3</xdr:row>
      <xdr:rowOff>9524</xdr:rowOff>
    </xdr:from>
    <xdr:to>
      <xdr:col>10</xdr:col>
      <xdr:colOff>133349</xdr:colOff>
      <xdr:row>7</xdr:row>
      <xdr:rowOff>133350</xdr:rowOff>
    </xdr:to>
    <xdr:sp macro="" textlink="">
      <xdr:nvSpPr>
        <xdr:cNvPr id="11" name="Oval 10">
          <a:extLst>
            <a:ext uri="{FF2B5EF4-FFF2-40B4-BE49-F238E27FC236}">
              <a16:creationId xmlns:a16="http://schemas.microsoft.com/office/drawing/2014/main" id="{8DCE4D17-6686-467E-9601-A372FF79BFE1}"/>
            </a:ext>
          </a:extLst>
        </xdr:cNvPr>
        <xdr:cNvSpPr/>
      </xdr:nvSpPr>
      <xdr:spPr>
        <a:xfrm>
          <a:off x="5286374" y="581024"/>
          <a:ext cx="942975" cy="8858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xx</a:t>
          </a:r>
        </a:p>
      </xdr:txBody>
    </xdr:sp>
    <xdr:clientData/>
  </xdr:twoCellAnchor>
  <xdr:twoCellAnchor>
    <xdr:from>
      <xdr:col>11</xdr:col>
      <xdr:colOff>57149</xdr:colOff>
      <xdr:row>10</xdr:row>
      <xdr:rowOff>95249</xdr:rowOff>
    </xdr:from>
    <xdr:to>
      <xdr:col>12</xdr:col>
      <xdr:colOff>390524</xdr:colOff>
      <xdr:row>15</xdr:row>
      <xdr:rowOff>28575</xdr:rowOff>
    </xdr:to>
    <xdr:sp macro="" textlink="">
      <xdr:nvSpPr>
        <xdr:cNvPr id="12" name="Oval 11">
          <a:extLst>
            <a:ext uri="{FF2B5EF4-FFF2-40B4-BE49-F238E27FC236}">
              <a16:creationId xmlns:a16="http://schemas.microsoft.com/office/drawing/2014/main" id="{879B06E3-A6B2-491A-A740-08345614EE8E}"/>
            </a:ext>
          </a:extLst>
        </xdr:cNvPr>
        <xdr:cNvSpPr/>
      </xdr:nvSpPr>
      <xdr:spPr>
        <a:xfrm>
          <a:off x="6762749" y="2000249"/>
          <a:ext cx="942975" cy="8858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z</a:t>
          </a:r>
        </a:p>
      </xdr:txBody>
    </xdr:sp>
    <xdr:clientData/>
  </xdr:twoCellAnchor>
  <xdr:twoCellAnchor>
    <xdr:from>
      <xdr:col>7</xdr:col>
      <xdr:colOff>266699</xdr:colOff>
      <xdr:row>2</xdr:row>
      <xdr:rowOff>166687</xdr:rowOff>
    </xdr:from>
    <xdr:to>
      <xdr:col>8</xdr:col>
      <xdr:colOff>400049</xdr:colOff>
      <xdr:row>12</xdr:row>
      <xdr:rowOff>157162</xdr:rowOff>
    </xdr:to>
    <xdr:cxnSp macro="">
      <xdr:nvCxnSpPr>
        <xdr:cNvPr id="14" name="Straight Connector 13">
          <a:extLst>
            <a:ext uri="{FF2B5EF4-FFF2-40B4-BE49-F238E27FC236}">
              <a16:creationId xmlns:a16="http://schemas.microsoft.com/office/drawing/2014/main" id="{11FFB078-35A7-0486-A3E5-FCBEF19D5DE9}"/>
            </a:ext>
          </a:extLst>
        </xdr:cNvPr>
        <xdr:cNvCxnSpPr>
          <a:stCxn id="8" idx="6"/>
          <a:endCxn id="10" idx="2"/>
        </xdr:cNvCxnSpPr>
      </xdr:nvCxnSpPr>
      <xdr:spPr>
        <a:xfrm>
          <a:off x="4533899" y="547687"/>
          <a:ext cx="742950" cy="1895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266699</xdr:colOff>
      <xdr:row>2</xdr:row>
      <xdr:rowOff>166687</xdr:rowOff>
    </xdr:from>
    <xdr:to>
      <xdr:col>8</xdr:col>
      <xdr:colOff>371474</xdr:colOff>
      <xdr:row>19</xdr:row>
      <xdr:rowOff>185737</xdr:rowOff>
    </xdr:to>
    <xdr:cxnSp macro="">
      <xdr:nvCxnSpPr>
        <xdr:cNvPr id="16" name="Straight Connector 15">
          <a:extLst>
            <a:ext uri="{FF2B5EF4-FFF2-40B4-BE49-F238E27FC236}">
              <a16:creationId xmlns:a16="http://schemas.microsoft.com/office/drawing/2014/main" id="{ADA7CED2-E107-2A3A-9CDB-D1D5065BCF93}"/>
            </a:ext>
          </a:extLst>
        </xdr:cNvPr>
        <xdr:cNvCxnSpPr>
          <a:stCxn id="8" idx="6"/>
          <a:endCxn id="9" idx="2"/>
        </xdr:cNvCxnSpPr>
      </xdr:nvCxnSpPr>
      <xdr:spPr>
        <a:xfrm>
          <a:off x="4533899" y="547687"/>
          <a:ext cx="714375" cy="32575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133349</xdr:colOff>
      <xdr:row>5</xdr:row>
      <xdr:rowOff>71437</xdr:rowOff>
    </xdr:from>
    <xdr:to>
      <xdr:col>11</xdr:col>
      <xdr:colOff>57149</xdr:colOff>
      <xdr:row>12</xdr:row>
      <xdr:rowOff>157162</xdr:rowOff>
    </xdr:to>
    <xdr:cxnSp macro="">
      <xdr:nvCxnSpPr>
        <xdr:cNvPr id="18" name="Straight Connector 17">
          <a:extLst>
            <a:ext uri="{FF2B5EF4-FFF2-40B4-BE49-F238E27FC236}">
              <a16:creationId xmlns:a16="http://schemas.microsoft.com/office/drawing/2014/main" id="{92E64D37-47FA-4F48-04A9-17421F1CD74A}"/>
            </a:ext>
          </a:extLst>
        </xdr:cNvPr>
        <xdr:cNvCxnSpPr>
          <a:stCxn id="11" idx="6"/>
          <a:endCxn id="12" idx="2"/>
        </xdr:cNvCxnSpPr>
      </xdr:nvCxnSpPr>
      <xdr:spPr>
        <a:xfrm>
          <a:off x="6229349" y="1023937"/>
          <a:ext cx="533400" cy="1419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123824</xdr:colOff>
      <xdr:row>12</xdr:row>
      <xdr:rowOff>157162</xdr:rowOff>
    </xdr:from>
    <xdr:to>
      <xdr:col>11</xdr:col>
      <xdr:colOff>57149</xdr:colOff>
      <xdr:row>12</xdr:row>
      <xdr:rowOff>157162</xdr:rowOff>
    </xdr:to>
    <xdr:cxnSp macro="">
      <xdr:nvCxnSpPr>
        <xdr:cNvPr id="20" name="Straight Connector 19">
          <a:extLst>
            <a:ext uri="{FF2B5EF4-FFF2-40B4-BE49-F238E27FC236}">
              <a16:creationId xmlns:a16="http://schemas.microsoft.com/office/drawing/2014/main" id="{3FE8B4E7-875E-C5C0-58A5-B0C6CF270CF1}"/>
            </a:ext>
          </a:extLst>
        </xdr:cNvPr>
        <xdr:cNvCxnSpPr>
          <a:stCxn id="10" idx="6"/>
          <a:endCxn id="12" idx="2"/>
        </xdr:cNvCxnSpPr>
      </xdr:nvCxnSpPr>
      <xdr:spPr>
        <a:xfrm>
          <a:off x="6219824" y="2443162"/>
          <a:ext cx="5429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95249</xdr:colOff>
      <xdr:row>12</xdr:row>
      <xdr:rowOff>157162</xdr:rowOff>
    </xdr:from>
    <xdr:to>
      <xdr:col>11</xdr:col>
      <xdr:colOff>57149</xdr:colOff>
      <xdr:row>19</xdr:row>
      <xdr:rowOff>185737</xdr:rowOff>
    </xdr:to>
    <xdr:cxnSp macro="">
      <xdr:nvCxnSpPr>
        <xdr:cNvPr id="22" name="Straight Connector 21">
          <a:extLst>
            <a:ext uri="{FF2B5EF4-FFF2-40B4-BE49-F238E27FC236}">
              <a16:creationId xmlns:a16="http://schemas.microsoft.com/office/drawing/2014/main" id="{8E5D88DF-0C73-1E1E-CF8F-02B9BC0B7FFB}"/>
            </a:ext>
          </a:extLst>
        </xdr:cNvPr>
        <xdr:cNvCxnSpPr>
          <a:stCxn id="9" idx="6"/>
          <a:endCxn id="12" idx="2"/>
        </xdr:cNvCxnSpPr>
      </xdr:nvCxnSpPr>
      <xdr:spPr>
        <a:xfrm flipV="1">
          <a:off x="6191249" y="2443162"/>
          <a:ext cx="571500" cy="13620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257174</xdr:colOff>
      <xdr:row>7</xdr:row>
      <xdr:rowOff>166687</xdr:rowOff>
    </xdr:from>
    <xdr:to>
      <xdr:col>8</xdr:col>
      <xdr:colOff>400049</xdr:colOff>
      <xdr:row>12</xdr:row>
      <xdr:rowOff>157162</xdr:rowOff>
    </xdr:to>
    <xdr:cxnSp macro="">
      <xdr:nvCxnSpPr>
        <xdr:cNvPr id="27" name="Straight Connector 26">
          <a:extLst>
            <a:ext uri="{FF2B5EF4-FFF2-40B4-BE49-F238E27FC236}">
              <a16:creationId xmlns:a16="http://schemas.microsoft.com/office/drawing/2014/main" id="{9A7714DF-B762-C1D4-C7CF-ADAED8B1931D}"/>
            </a:ext>
          </a:extLst>
        </xdr:cNvPr>
        <xdr:cNvCxnSpPr>
          <a:stCxn id="7" idx="6"/>
          <a:endCxn id="10" idx="2"/>
        </xdr:cNvCxnSpPr>
      </xdr:nvCxnSpPr>
      <xdr:spPr>
        <a:xfrm>
          <a:off x="4524374" y="1500187"/>
          <a:ext cx="752475" cy="9429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257174</xdr:colOff>
      <xdr:row>7</xdr:row>
      <xdr:rowOff>166687</xdr:rowOff>
    </xdr:from>
    <xdr:to>
      <xdr:col>8</xdr:col>
      <xdr:colOff>371474</xdr:colOff>
      <xdr:row>19</xdr:row>
      <xdr:rowOff>185737</xdr:rowOff>
    </xdr:to>
    <xdr:cxnSp macro="">
      <xdr:nvCxnSpPr>
        <xdr:cNvPr id="29" name="Straight Connector 28">
          <a:extLst>
            <a:ext uri="{FF2B5EF4-FFF2-40B4-BE49-F238E27FC236}">
              <a16:creationId xmlns:a16="http://schemas.microsoft.com/office/drawing/2014/main" id="{1EA41BC6-D225-E3BF-5AAA-C61296A65287}"/>
            </a:ext>
          </a:extLst>
        </xdr:cNvPr>
        <xdr:cNvCxnSpPr>
          <a:stCxn id="7" idx="6"/>
          <a:endCxn id="9" idx="2"/>
        </xdr:cNvCxnSpPr>
      </xdr:nvCxnSpPr>
      <xdr:spPr>
        <a:xfrm>
          <a:off x="4524374" y="1500187"/>
          <a:ext cx="723900" cy="2305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266699</xdr:colOff>
      <xdr:row>2</xdr:row>
      <xdr:rowOff>166687</xdr:rowOff>
    </xdr:from>
    <xdr:to>
      <xdr:col>7</xdr:col>
      <xdr:colOff>266699</xdr:colOff>
      <xdr:row>2</xdr:row>
      <xdr:rowOff>166687</xdr:rowOff>
    </xdr:to>
    <xdr:cxnSp macro="">
      <xdr:nvCxnSpPr>
        <xdr:cNvPr id="31" name="Straight Connector 30">
          <a:extLst>
            <a:ext uri="{FF2B5EF4-FFF2-40B4-BE49-F238E27FC236}">
              <a16:creationId xmlns:a16="http://schemas.microsoft.com/office/drawing/2014/main" id="{D1CE7667-5AF7-7D5E-7988-A2F59E2110C4}"/>
            </a:ext>
          </a:extLst>
        </xdr:cNvPr>
        <xdr:cNvCxnSpPr>
          <a:stCxn id="8" idx="6"/>
          <a:endCxn id="8" idx="6"/>
        </xdr:cNvCxnSpPr>
      </xdr:nvCxnSpPr>
      <xdr:spPr>
        <a:xfrm>
          <a:off x="4533899" y="547687"/>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266699</xdr:colOff>
      <xdr:row>12</xdr:row>
      <xdr:rowOff>157162</xdr:rowOff>
    </xdr:from>
    <xdr:to>
      <xdr:col>8</xdr:col>
      <xdr:colOff>400049</xdr:colOff>
      <xdr:row>12</xdr:row>
      <xdr:rowOff>157162</xdr:rowOff>
    </xdr:to>
    <xdr:cxnSp macro="">
      <xdr:nvCxnSpPr>
        <xdr:cNvPr id="35" name="Straight Connector 34">
          <a:extLst>
            <a:ext uri="{FF2B5EF4-FFF2-40B4-BE49-F238E27FC236}">
              <a16:creationId xmlns:a16="http://schemas.microsoft.com/office/drawing/2014/main" id="{142DA219-A3C3-1E45-646F-DF92B5DA02CE}"/>
            </a:ext>
          </a:extLst>
        </xdr:cNvPr>
        <xdr:cNvCxnSpPr>
          <a:stCxn id="6" idx="6"/>
          <a:endCxn id="10" idx="2"/>
        </xdr:cNvCxnSpPr>
      </xdr:nvCxnSpPr>
      <xdr:spPr>
        <a:xfrm>
          <a:off x="4533899" y="2443162"/>
          <a:ext cx="7429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266699</xdr:colOff>
      <xdr:row>12</xdr:row>
      <xdr:rowOff>157162</xdr:rowOff>
    </xdr:from>
    <xdr:to>
      <xdr:col>8</xdr:col>
      <xdr:colOff>371474</xdr:colOff>
      <xdr:row>19</xdr:row>
      <xdr:rowOff>185737</xdr:rowOff>
    </xdr:to>
    <xdr:cxnSp macro="">
      <xdr:nvCxnSpPr>
        <xdr:cNvPr id="44" name="Straight Connector 43">
          <a:extLst>
            <a:ext uri="{FF2B5EF4-FFF2-40B4-BE49-F238E27FC236}">
              <a16:creationId xmlns:a16="http://schemas.microsoft.com/office/drawing/2014/main" id="{D2DA8B36-B99F-1A48-FD35-D5F4337B5696}"/>
            </a:ext>
          </a:extLst>
        </xdr:cNvPr>
        <xdr:cNvCxnSpPr>
          <a:stCxn id="6" idx="6"/>
          <a:endCxn id="9" idx="2"/>
        </xdr:cNvCxnSpPr>
      </xdr:nvCxnSpPr>
      <xdr:spPr>
        <a:xfrm>
          <a:off x="4533899" y="2443162"/>
          <a:ext cx="714375" cy="13620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266699</xdr:colOff>
      <xdr:row>18</xdr:row>
      <xdr:rowOff>14287</xdr:rowOff>
    </xdr:from>
    <xdr:to>
      <xdr:col>8</xdr:col>
      <xdr:colOff>371474</xdr:colOff>
      <xdr:row>19</xdr:row>
      <xdr:rowOff>185737</xdr:rowOff>
    </xdr:to>
    <xdr:cxnSp macro="">
      <xdr:nvCxnSpPr>
        <xdr:cNvPr id="46" name="Straight Connector 45">
          <a:extLst>
            <a:ext uri="{FF2B5EF4-FFF2-40B4-BE49-F238E27FC236}">
              <a16:creationId xmlns:a16="http://schemas.microsoft.com/office/drawing/2014/main" id="{07638610-0CBF-F6E5-83AE-E7ED443749FD}"/>
            </a:ext>
          </a:extLst>
        </xdr:cNvPr>
        <xdr:cNvCxnSpPr>
          <a:stCxn id="5" idx="6"/>
          <a:endCxn id="9" idx="2"/>
        </xdr:cNvCxnSpPr>
      </xdr:nvCxnSpPr>
      <xdr:spPr>
        <a:xfrm>
          <a:off x="4533899" y="3443287"/>
          <a:ext cx="714375" cy="361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266699</xdr:colOff>
      <xdr:row>12</xdr:row>
      <xdr:rowOff>157162</xdr:rowOff>
    </xdr:from>
    <xdr:to>
      <xdr:col>8</xdr:col>
      <xdr:colOff>400049</xdr:colOff>
      <xdr:row>18</xdr:row>
      <xdr:rowOff>14287</xdr:rowOff>
    </xdr:to>
    <xdr:cxnSp macro="">
      <xdr:nvCxnSpPr>
        <xdr:cNvPr id="48" name="Straight Connector 47">
          <a:extLst>
            <a:ext uri="{FF2B5EF4-FFF2-40B4-BE49-F238E27FC236}">
              <a16:creationId xmlns:a16="http://schemas.microsoft.com/office/drawing/2014/main" id="{173D2026-4CE3-EC71-37F6-6AA95F7915E4}"/>
            </a:ext>
          </a:extLst>
        </xdr:cNvPr>
        <xdr:cNvCxnSpPr>
          <a:stCxn id="5" idx="6"/>
          <a:endCxn id="10" idx="2"/>
        </xdr:cNvCxnSpPr>
      </xdr:nvCxnSpPr>
      <xdr:spPr>
        <a:xfrm flipV="1">
          <a:off x="4533899" y="2443162"/>
          <a:ext cx="742950" cy="1000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257174</xdr:colOff>
      <xdr:row>19</xdr:row>
      <xdr:rowOff>185737</xdr:rowOff>
    </xdr:from>
    <xdr:to>
      <xdr:col>8</xdr:col>
      <xdr:colOff>371474</xdr:colOff>
      <xdr:row>23</xdr:row>
      <xdr:rowOff>42862</xdr:rowOff>
    </xdr:to>
    <xdr:cxnSp macro="">
      <xdr:nvCxnSpPr>
        <xdr:cNvPr id="50" name="Straight Connector 49">
          <a:extLst>
            <a:ext uri="{FF2B5EF4-FFF2-40B4-BE49-F238E27FC236}">
              <a16:creationId xmlns:a16="http://schemas.microsoft.com/office/drawing/2014/main" id="{621FA77C-FE2B-9CBB-094F-2F77647A1940}"/>
            </a:ext>
          </a:extLst>
        </xdr:cNvPr>
        <xdr:cNvCxnSpPr>
          <a:stCxn id="4" idx="6"/>
          <a:endCxn id="9" idx="2"/>
        </xdr:cNvCxnSpPr>
      </xdr:nvCxnSpPr>
      <xdr:spPr>
        <a:xfrm flipV="1">
          <a:off x="4524374" y="3805237"/>
          <a:ext cx="723900" cy="619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257174</xdr:colOff>
      <xdr:row>12</xdr:row>
      <xdr:rowOff>157162</xdr:rowOff>
    </xdr:from>
    <xdr:to>
      <xdr:col>8</xdr:col>
      <xdr:colOff>400049</xdr:colOff>
      <xdr:row>23</xdr:row>
      <xdr:rowOff>42862</xdr:rowOff>
    </xdr:to>
    <xdr:cxnSp macro="">
      <xdr:nvCxnSpPr>
        <xdr:cNvPr id="52" name="Straight Connector 51">
          <a:extLst>
            <a:ext uri="{FF2B5EF4-FFF2-40B4-BE49-F238E27FC236}">
              <a16:creationId xmlns:a16="http://schemas.microsoft.com/office/drawing/2014/main" id="{BF6CE612-8B83-62C4-028E-A1CBCCACABA9}"/>
            </a:ext>
          </a:extLst>
        </xdr:cNvPr>
        <xdr:cNvCxnSpPr>
          <a:stCxn id="4" idx="6"/>
          <a:endCxn id="10" idx="2"/>
        </xdr:cNvCxnSpPr>
      </xdr:nvCxnSpPr>
      <xdr:spPr>
        <a:xfrm flipV="1">
          <a:off x="4524374" y="2443162"/>
          <a:ext cx="752475" cy="1981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32B33-E8B3-4AFF-897D-FECD83B40A2B}">
  <dimension ref="A1:O34"/>
  <sheetViews>
    <sheetView workbookViewId="0">
      <selection activeCell="G21" sqref="G21"/>
    </sheetView>
  </sheetViews>
  <sheetFormatPr defaultRowHeight="15" x14ac:dyDescent="0.25"/>
  <cols>
    <col min="1" max="1" width="16.140625" bestFit="1" customWidth="1"/>
    <col min="2" max="2" width="14.42578125" bestFit="1" customWidth="1"/>
    <col min="3" max="3" width="17.42578125" bestFit="1" customWidth="1"/>
    <col min="4" max="4" width="15.28515625" bestFit="1" customWidth="1"/>
    <col min="5" max="5" width="9.85546875" bestFit="1" customWidth="1"/>
    <col min="6" max="6" width="9.7109375" bestFit="1" customWidth="1"/>
    <col min="7" max="7" width="10.42578125" bestFit="1" customWidth="1"/>
    <col min="8" max="8" width="10.7109375" bestFit="1" customWidth="1"/>
    <col min="9" max="10" width="8" bestFit="1" customWidth="1"/>
    <col min="11" max="11" width="7.7109375" bestFit="1" customWidth="1"/>
    <col min="12" max="12" width="8.42578125" bestFit="1" customWidth="1"/>
    <col min="13" max="13" width="7" bestFit="1" customWidth="1"/>
    <col min="14" max="14" width="7.7109375" bestFit="1" customWidth="1"/>
    <col min="15" max="15" width="7" bestFit="1" customWidth="1"/>
  </cols>
  <sheetData>
    <row r="1" spans="1:15" x14ac:dyDescent="0.25">
      <c r="A1" s="2" t="s">
        <v>0</v>
      </c>
      <c r="B1" s="2" t="s">
        <v>1</v>
      </c>
      <c r="C1" s="2" t="s">
        <v>2</v>
      </c>
      <c r="D1" s="2" t="s">
        <v>3</v>
      </c>
      <c r="E1" s="2" t="s">
        <v>4</v>
      </c>
      <c r="F1" s="2" t="s">
        <v>5</v>
      </c>
      <c r="G1" s="2"/>
      <c r="L1" s="1" t="s">
        <v>33</v>
      </c>
    </row>
    <row r="2" spans="1:15" x14ac:dyDescent="0.25">
      <c r="A2" s="2" t="s">
        <v>6</v>
      </c>
      <c r="B2" s="2" t="s">
        <v>10</v>
      </c>
      <c r="C2" s="2">
        <v>30</v>
      </c>
      <c r="D2" s="2">
        <v>48</v>
      </c>
      <c r="E2" s="2">
        <v>17</v>
      </c>
      <c r="F2" s="2">
        <f>SUM(C2:E2)</f>
        <v>95</v>
      </c>
      <c r="G2" s="2"/>
      <c r="I2" s="1"/>
      <c r="J2" s="1"/>
      <c r="K2" s="1"/>
      <c r="L2" s="1" t="s">
        <v>34</v>
      </c>
      <c r="M2" s="1"/>
      <c r="N2" s="1"/>
      <c r="O2" s="1"/>
    </row>
    <row r="3" spans="1:15" x14ac:dyDescent="0.25">
      <c r="A3" s="2"/>
      <c r="B3" s="2" t="s">
        <v>11</v>
      </c>
      <c r="C3" s="2">
        <v>25</v>
      </c>
      <c r="D3" s="2">
        <v>72</v>
      </c>
      <c r="E3" s="2">
        <v>13</v>
      </c>
      <c r="F3" s="2">
        <f t="shared" ref="F3:F8" si="0">SUM(C3:E3)</f>
        <v>110</v>
      </c>
      <c r="G3" s="2"/>
      <c r="I3" s="1"/>
      <c r="J3" s="1"/>
      <c r="K3" s="1"/>
      <c r="L3" s="1" t="s">
        <v>36</v>
      </c>
      <c r="M3" s="1"/>
      <c r="N3" s="1"/>
      <c r="O3" s="1"/>
    </row>
    <row r="4" spans="1:15" x14ac:dyDescent="0.25">
      <c r="A4" s="2" t="s">
        <v>7</v>
      </c>
      <c r="B4" s="2" t="s">
        <v>10</v>
      </c>
      <c r="C4" s="2">
        <v>7</v>
      </c>
      <c r="D4" s="2">
        <v>0</v>
      </c>
      <c r="E4" s="2">
        <v>5</v>
      </c>
      <c r="F4" s="2">
        <f t="shared" si="0"/>
        <v>12</v>
      </c>
      <c r="G4" s="2"/>
      <c r="I4" s="1"/>
      <c r="J4" s="1" t="s">
        <v>6</v>
      </c>
      <c r="K4" s="1"/>
      <c r="L4" s="1" t="s">
        <v>7</v>
      </c>
      <c r="M4" s="1"/>
      <c r="N4" s="1" t="s">
        <v>8</v>
      </c>
      <c r="O4" s="1"/>
    </row>
    <row r="5" spans="1:15" x14ac:dyDescent="0.25">
      <c r="A5" s="2"/>
      <c r="B5" s="2" t="s">
        <v>11</v>
      </c>
      <c r="C5" s="2">
        <v>8</v>
      </c>
      <c r="D5" s="2">
        <v>7</v>
      </c>
      <c r="E5" s="2">
        <v>19</v>
      </c>
      <c r="F5" s="2">
        <f t="shared" si="0"/>
        <v>34</v>
      </c>
      <c r="G5" s="2"/>
      <c r="I5" s="1"/>
      <c r="J5" s="1" t="s">
        <v>37</v>
      </c>
      <c r="K5" s="1"/>
      <c r="L5" s="1" t="s">
        <v>35</v>
      </c>
      <c r="M5" s="1"/>
      <c r="N5" s="1" t="s">
        <v>38</v>
      </c>
      <c r="O5" s="1"/>
    </row>
    <row r="6" spans="1:15" x14ac:dyDescent="0.25">
      <c r="A6" s="2" t="s">
        <v>8</v>
      </c>
      <c r="B6" s="2" t="s">
        <v>10</v>
      </c>
      <c r="C6" s="2">
        <v>60</v>
      </c>
      <c r="D6" s="2">
        <v>2</v>
      </c>
      <c r="E6" s="2">
        <v>17</v>
      </c>
      <c r="F6" s="2">
        <f t="shared" si="0"/>
        <v>79</v>
      </c>
      <c r="G6" s="2"/>
      <c r="I6" s="1" t="s">
        <v>10</v>
      </c>
      <c r="J6" s="1" t="s">
        <v>11</v>
      </c>
      <c r="K6" s="1" t="s">
        <v>10</v>
      </c>
      <c r="L6" s="1"/>
      <c r="M6" s="1" t="s">
        <v>11</v>
      </c>
      <c r="N6" s="1" t="s">
        <v>10</v>
      </c>
      <c r="O6" s="1" t="s">
        <v>11</v>
      </c>
    </row>
    <row r="7" spans="1:15" x14ac:dyDescent="0.25">
      <c r="A7" s="2"/>
      <c r="B7" s="2" t="s">
        <v>11</v>
      </c>
      <c r="C7" s="2">
        <v>26</v>
      </c>
      <c r="D7" s="2">
        <v>10</v>
      </c>
      <c r="E7" s="2">
        <v>34</v>
      </c>
      <c r="F7" s="2">
        <f t="shared" si="0"/>
        <v>70</v>
      </c>
      <c r="G7" s="2"/>
      <c r="I7" t="s">
        <v>3</v>
      </c>
      <c r="J7" s="1" t="s">
        <v>3</v>
      </c>
      <c r="K7" t="s">
        <v>2</v>
      </c>
      <c r="M7" t="s">
        <v>4</v>
      </c>
      <c r="N7" s="1" t="s">
        <v>2</v>
      </c>
      <c r="O7" t="s">
        <v>4</v>
      </c>
    </row>
    <row r="8" spans="1:15" x14ac:dyDescent="0.25">
      <c r="A8" s="2" t="s">
        <v>9</v>
      </c>
      <c r="B8" s="2"/>
      <c r="C8" s="2">
        <f>SUM(C2:C7)</f>
        <v>156</v>
      </c>
      <c r="D8" s="2">
        <f t="shared" ref="D8:E8" si="1">SUM(D2:D7)</f>
        <v>139</v>
      </c>
      <c r="E8" s="2">
        <f t="shared" si="1"/>
        <v>105</v>
      </c>
      <c r="F8" s="2">
        <f t="shared" si="0"/>
        <v>400</v>
      </c>
      <c r="G8" s="2"/>
    </row>
    <row r="9" spans="1:15" x14ac:dyDescent="0.25">
      <c r="A9" s="2"/>
      <c r="B9" s="2"/>
      <c r="C9" s="2"/>
      <c r="D9" s="2"/>
      <c r="E9" s="2"/>
      <c r="F9" s="2"/>
      <c r="G9" s="2"/>
      <c r="I9" s="3" t="s">
        <v>40</v>
      </c>
      <c r="J9" s="3"/>
      <c r="K9" s="3"/>
      <c r="L9" s="3"/>
      <c r="M9" s="3"/>
      <c r="N9" s="3"/>
      <c r="O9" s="3"/>
    </row>
    <row r="10" spans="1:15" x14ac:dyDescent="0.25">
      <c r="A10" s="2" t="s">
        <v>14</v>
      </c>
      <c r="B10" s="2"/>
      <c r="C10" s="2"/>
      <c r="D10" s="2"/>
      <c r="E10" s="2"/>
      <c r="F10" s="2" t="s">
        <v>20</v>
      </c>
      <c r="G10" s="2"/>
      <c r="I10" s="3"/>
      <c r="J10" s="3"/>
      <c r="K10" s="3"/>
      <c r="L10" s="3"/>
      <c r="M10" s="3"/>
      <c r="N10" s="3"/>
      <c r="O10" s="3"/>
    </row>
    <row r="11" spans="1:15" x14ac:dyDescent="0.25">
      <c r="A11" s="2" t="s">
        <v>12</v>
      </c>
      <c r="B11" s="2" t="s">
        <v>13</v>
      </c>
      <c r="C11" s="2"/>
      <c r="D11" s="2"/>
      <c r="E11" s="2"/>
      <c r="F11" s="2">
        <f>-C8/F8*LOG(C8/F8,2)-D8/F8*LOG(D8/F8,2)-E8/F8*LOG(E8/F8,2)</f>
        <v>1.5662278532596718</v>
      </c>
      <c r="G11" s="2" t="s">
        <v>21</v>
      </c>
    </row>
    <row r="12" spans="1:15" x14ac:dyDescent="0.25">
      <c r="A12" s="2">
        <v>1</v>
      </c>
      <c r="B12" s="2" t="s">
        <v>15</v>
      </c>
      <c r="C12" s="2" t="s">
        <v>16</v>
      </c>
      <c r="D12" s="2" t="s">
        <v>17</v>
      </c>
      <c r="E12" s="2"/>
      <c r="F12" s="2"/>
      <c r="G12" s="2"/>
      <c r="L12" s="1" t="s">
        <v>33</v>
      </c>
    </row>
    <row r="13" spans="1:15" x14ac:dyDescent="0.25">
      <c r="A13" s="2">
        <v>2</v>
      </c>
      <c r="B13" s="2" t="s">
        <v>18</v>
      </c>
      <c r="C13" s="2" t="s">
        <v>19</v>
      </c>
      <c r="D13" s="2"/>
      <c r="E13" s="2"/>
      <c r="F13" s="2"/>
      <c r="G13" s="2"/>
      <c r="I13" s="1"/>
      <c r="J13" s="1"/>
      <c r="K13" s="1"/>
      <c r="L13" s="1" t="s">
        <v>34</v>
      </c>
      <c r="M13" s="1"/>
      <c r="N13" s="1"/>
      <c r="O13" s="1"/>
    </row>
    <row r="14" spans="1:15" x14ac:dyDescent="0.25">
      <c r="A14" s="2"/>
      <c r="B14" s="2"/>
      <c r="C14" s="2"/>
      <c r="D14" s="2"/>
      <c r="E14" s="2"/>
      <c r="F14" s="2"/>
      <c r="G14" s="2"/>
      <c r="I14" s="1"/>
      <c r="J14" s="1"/>
      <c r="K14" s="1"/>
      <c r="L14" s="1" t="s">
        <v>36</v>
      </c>
      <c r="M14" s="1"/>
      <c r="N14" s="1"/>
      <c r="O14" s="1"/>
    </row>
    <row r="15" spans="1:15" x14ac:dyDescent="0.25">
      <c r="A15" s="2" t="s">
        <v>22</v>
      </c>
      <c r="B15" s="2" t="s">
        <v>27</v>
      </c>
      <c r="C15" s="2" t="s">
        <v>23</v>
      </c>
      <c r="D15" s="2" t="s">
        <v>24</v>
      </c>
      <c r="E15" s="2" t="s">
        <v>25</v>
      </c>
      <c r="F15" s="2" t="s">
        <v>26</v>
      </c>
      <c r="G15" s="2" t="s">
        <v>28</v>
      </c>
      <c r="I15" s="1"/>
      <c r="J15" s="1" t="s">
        <v>6</v>
      </c>
      <c r="K15" s="1"/>
      <c r="L15" s="1" t="s">
        <v>7</v>
      </c>
      <c r="M15" s="1"/>
      <c r="N15" s="1" t="s">
        <v>8</v>
      </c>
      <c r="O15" s="1"/>
    </row>
    <row r="16" spans="1:15" x14ac:dyDescent="0.25">
      <c r="A16" s="2" t="s">
        <v>6</v>
      </c>
      <c r="B16" s="2">
        <f>F2+F3</f>
        <v>205</v>
      </c>
      <c r="C16" s="2">
        <f>B16/F8</f>
        <v>0.51249999999999996</v>
      </c>
      <c r="D16" s="2">
        <f>(C2+C3)/$B16</f>
        <v>0.26829268292682928</v>
      </c>
      <c r="E16" s="2">
        <f t="shared" ref="E16:F16" si="2">(D2+D3)/$B16</f>
        <v>0.58536585365853655</v>
      </c>
      <c r="F16" s="2">
        <f t="shared" si="2"/>
        <v>0.14634146341463414</v>
      </c>
      <c r="G16" s="2">
        <f>-D16*LOG(D16,2)-E16*LOG(E16,2)-F16*LOG(F16,2)</f>
        <v>1.367244130797475</v>
      </c>
      <c r="I16" s="1"/>
      <c r="J16" s="1" t="s">
        <v>3</v>
      </c>
      <c r="K16" s="1"/>
      <c r="L16" s="1" t="s">
        <v>35</v>
      </c>
      <c r="M16" s="1"/>
      <c r="N16" s="1" t="s">
        <v>38</v>
      </c>
      <c r="O16" s="1"/>
    </row>
    <row r="17" spans="1:15" x14ac:dyDescent="0.25">
      <c r="A17" s="2" t="s">
        <v>7</v>
      </c>
      <c r="B17" s="2">
        <f>F4+F5</f>
        <v>46</v>
      </c>
      <c r="C17" s="2">
        <f>B17/F8</f>
        <v>0.115</v>
      </c>
      <c r="D17" s="2">
        <f>(C4+C5)/$B17</f>
        <v>0.32608695652173914</v>
      </c>
      <c r="E17" s="2">
        <f t="shared" ref="E17" si="3">(D4+D5)/$B17</f>
        <v>0.15217391304347827</v>
      </c>
      <c r="F17" s="2">
        <f>(E4+E5)/$B17</f>
        <v>0.52173913043478259</v>
      </c>
      <c r="G17" s="2">
        <f t="shared" ref="G17:G18" si="4">-D17*LOG(D17,2)-E17*LOG(E17,2)-F17*LOG(F17,2)</f>
        <v>1.4302153602779095</v>
      </c>
      <c r="I17" s="1"/>
      <c r="J17" s="1"/>
      <c r="K17" s="1" t="s">
        <v>10</v>
      </c>
      <c r="L17" s="1"/>
      <c r="M17" s="1" t="s">
        <v>11</v>
      </c>
      <c r="N17" s="1" t="s">
        <v>10</v>
      </c>
      <c r="O17" s="1" t="s">
        <v>11</v>
      </c>
    </row>
    <row r="18" spans="1:15" x14ac:dyDescent="0.25">
      <c r="A18" s="2" t="s">
        <v>8</v>
      </c>
      <c r="B18" s="2">
        <f>F6+F7</f>
        <v>149</v>
      </c>
      <c r="C18" s="2">
        <f>B18/F8</f>
        <v>0.3725</v>
      </c>
      <c r="D18" s="2">
        <f>(C6+C7)/$B18</f>
        <v>0.57718120805369133</v>
      </c>
      <c r="E18" s="2">
        <f t="shared" ref="E18:F18" si="5">(D6+D7)/$B18</f>
        <v>8.0536912751677847E-2</v>
      </c>
      <c r="F18" s="2">
        <f t="shared" si="5"/>
        <v>0.34228187919463088</v>
      </c>
      <c r="G18" s="2">
        <f t="shared" si="4"/>
        <v>1.2797590482904797</v>
      </c>
      <c r="J18" s="1"/>
      <c r="K18" t="s">
        <v>2</v>
      </c>
      <c r="M18" t="s">
        <v>4</v>
      </c>
      <c r="N18" s="1" t="s">
        <v>2</v>
      </c>
      <c r="O18" t="s">
        <v>4</v>
      </c>
    </row>
    <row r="19" spans="1:15" x14ac:dyDescent="0.25">
      <c r="A19" s="2"/>
      <c r="B19" s="2"/>
      <c r="C19" s="2"/>
      <c r="D19" s="2"/>
      <c r="E19" s="2"/>
      <c r="F19" s="2"/>
      <c r="G19" s="2"/>
    </row>
    <row r="20" spans="1:15" x14ac:dyDescent="0.25">
      <c r="A20" s="2" t="s">
        <v>29</v>
      </c>
      <c r="B20" s="2">
        <f>C16*G16+C17*G17+C18*G18</f>
        <v>1.3418976289538691</v>
      </c>
      <c r="C20" s="2" t="s">
        <v>21</v>
      </c>
      <c r="D20" s="2"/>
      <c r="E20" s="2"/>
      <c r="F20" s="2"/>
      <c r="G20" s="2"/>
    </row>
    <row r="21" spans="1:15" x14ac:dyDescent="0.25">
      <c r="A21" s="2" t="s">
        <v>30</v>
      </c>
      <c r="B21" s="2">
        <f>F11-B20</f>
        <v>0.22433022430580274</v>
      </c>
      <c r="C21" s="2" t="s">
        <v>21</v>
      </c>
      <c r="D21" s="2"/>
      <c r="E21" s="2"/>
      <c r="F21" s="2"/>
      <c r="G21" s="2"/>
    </row>
    <row r="22" spans="1:15" x14ac:dyDescent="0.25">
      <c r="A22" s="2"/>
      <c r="B22" s="2"/>
      <c r="C22" s="2"/>
      <c r="D22" s="2"/>
      <c r="E22" s="2"/>
      <c r="F22" s="2"/>
      <c r="G22" s="2"/>
    </row>
    <row r="23" spans="1:15" x14ac:dyDescent="0.25">
      <c r="A23" s="2" t="s">
        <v>31</v>
      </c>
      <c r="B23" s="2" t="s">
        <v>27</v>
      </c>
      <c r="C23" s="2" t="s">
        <v>23</v>
      </c>
      <c r="D23" s="2" t="s">
        <v>24</v>
      </c>
      <c r="E23" s="2" t="s">
        <v>25</v>
      </c>
      <c r="F23" s="2" t="s">
        <v>26</v>
      </c>
      <c r="G23" s="2" t="s">
        <v>28</v>
      </c>
    </row>
    <row r="24" spans="1:15" x14ac:dyDescent="0.25">
      <c r="A24" s="2" t="s">
        <v>10</v>
      </c>
      <c r="B24" s="2">
        <f>F2+F4+F6</f>
        <v>186</v>
      </c>
      <c r="C24" s="2">
        <f>B24/F8</f>
        <v>0.46500000000000002</v>
      </c>
      <c r="D24" s="2">
        <f>(C2+C4+C6)/$B24</f>
        <v>0.521505376344086</v>
      </c>
      <c r="E24" s="2">
        <f>(D2+D4+D6)/$B24</f>
        <v>0.26881720430107525</v>
      </c>
      <c r="F24" s="2">
        <f t="shared" ref="F24" si="6">(E2+E4+E6)/$B24</f>
        <v>0.20967741935483872</v>
      </c>
      <c r="G24" s="2">
        <f>-D24*LOG(D24,2)-E24*LOG(E24,2)-F24*LOG(F24,2)</f>
        <v>1.4718736405891319</v>
      </c>
    </row>
    <row r="25" spans="1:15" x14ac:dyDescent="0.25">
      <c r="A25" s="2" t="s">
        <v>11</v>
      </c>
      <c r="B25" s="2">
        <f>F3+F5+F7</f>
        <v>214</v>
      </c>
      <c r="C25" s="2">
        <f>B25/F8</f>
        <v>0.53500000000000003</v>
      </c>
      <c r="D25" s="2">
        <f>(C3+C5+C7)/$B25</f>
        <v>0.27570093457943923</v>
      </c>
      <c r="E25" s="2">
        <f>(D3+D5+D7)/$B25</f>
        <v>0.41588785046728971</v>
      </c>
      <c r="F25" s="2">
        <f t="shared" ref="F25" si="7">(E3+E5+E7)/$B25</f>
        <v>0.30841121495327101</v>
      </c>
      <c r="G25" s="2">
        <f>-D25*LOG(D25,2)-E25*LOG(E25,2)-F25*LOG(F25,2)</f>
        <v>1.5622790090833154</v>
      </c>
    </row>
    <row r="26" spans="1:15" x14ac:dyDescent="0.25">
      <c r="A26" s="2"/>
      <c r="B26" s="2"/>
      <c r="C26" s="2"/>
      <c r="D26" s="2"/>
      <c r="E26" s="2"/>
      <c r="F26" s="2"/>
      <c r="G26" s="2"/>
    </row>
    <row r="27" spans="1:15" x14ac:dyDescent="0.25">
      <c r="A27" s="2" t="s">
        <v>29</v>
      </c>
      <c r="B27" s="2">
        <f>C24*G24+C25*G25</f>
        <v>1.5202405127335201</v>
      </c>
      <c r="C27" s="2" t="s">
        <v>21</v>
      </c>
      <c r="D27" s="2"/>
      <c r="E27" s="2"/>
      <c r="F27" s="2"/>
      <c r="G27" s="2"/>
    </row>
    <row r="28" spans="1:15" x14ac:dyDescent="0.25">
      <c r="A28" s="2" t="s">
        <v>30</v>
      </c>
      <c r="B28" s="2">
        <f>F11-B27</f>
        <v>4.5987340526151721E-2</v>
      </c>
      <c r="C28" s="2" t="s">
        <v>21</v>
      </c>
      <c r="D28" s="2"/>
      <c r="E28" s="2"/>
      <c r="F28" s="2"/>
      <c r="G28" s="2"/>
    </row>
    <row r="29" spans="1:15" x14ac:dyDescent="0.25">
      <c r="A29" s="2"/>
      <c r="B29" s="2"/>
      <c r="C29" s="2"/>
      <c r="D29" s="2"/>
      <c r="E29" s="2"/>
      <c r="F29" s="2"/>
      <c r="G29" s="2"/>
    </row>
    <row r="30" spans="1:15" x14ac:dyDescent="0.25">
      <c r="A30" s="2" t="s">
        <v>32</v>
      </c>
      <c r="B30" s="2" t="s">
        <v>22</v>
      </c>
      <c r="C30" s="2"/>
      <c r="D30" s="2"/>
      <c r="E30" s="2"/>
      <c r="F30" s="2"/>
      <c r="G30" s="2"/>
    </row>
    <row r="31" spans="1:15" x14ac:dyDescent="0.25">
      <c r="A31" s="2"/>
      <c r="B31" s="2"/>
      <c r="C31" s="2"/>
      <c r="D31" s="2"/>
      <c r="E31" s="2"/>
      <c r="F31" s="2"/>
      <c r="G31" s="2"/>
    </row>
    <row r="32" spans="1:15" ht="15" customHeight="1" x14ac:dyDescent="0.25">
      <c r="A32" s="4" t="s">
        <v>39</v>
      </c>
      <c r="B32" s="4"/>
      <c r="C32" s="4"/>
      <c r="D32" s="4"/>
      <c r="E32" s="4"/>
      <c r="F32" s="4"/>
      <c r="G32" s="4"/>
    </row>
    <row r="33" spans="1:7" x14ac:dyDescent="0.25">
      <c r="A33" s="4"/>
      <c r="B33" s="4"/>
      <c r="C33" s="4"/>
      <c r="D33" s="4"/>
      <c r="E33" s="4"/>
      <c r="F33" s="4"/>
      <c r="G33" s="4"/>
    </row>
    <row r="34" spans="1:7" x14ac:dyDescent="0.25">
      <c r="A34" s="4"/>
      <c r="B34" s="4"/>
      <c r="C34" s="4"/>
      <c r="D34" s="4"/>
      <c r="E34" s="4"/>
      <c r="F34" s="4"/>
      <c r="G34" s="4"/>
    </row>
  </sheetData>
  <mergeCells count="2">
    <mergeCell ref="I9:O10"/>
    <mergeCell ref="A32:G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41102-5810-4FF9-BE4D-D4792203A7F3}">
  <dimension ref="A1:Q27"/>
  <sheetViews>
    <sheetView tabSelected="1" workbookViewId="0">
      <selection activeCell="D5" sqref="D5"/>
    </sheetView>
  </sheetViews>
  <sheetFormatPr defaultRowHeight="15" x14ac:dyDescent="0.25"/>
  <cols>
    <col min="1" max="1" width="13.140625" bestFit="1" customWidth="1"/>
    <col min="14" max="14" width="15.85546875" bestFit="1" customWidth="1"/>
  </cols>
  <sheetData>
    <row r="1" spans="1:17" x14ac:dyDescent="0.25">
      <c r="A1" t="s">
        <v>41</v>
      </c>
      <c r="B1" t="s">
        <v>42</v>
      </c>
      <c r="C1" t="s">
        <v>43</v>
      </c>
      <c r="D1" t="s">
        <v>55</v>
      </c>
      <c r="N1" t="s">
        <v>53</v>
      </c>
    </row>
    <row r="2" spans="1:17" x14ac:dyDescent="0.25">
      <c r="A2" t="s">
        <v>44</v>
      </c>
      <c r="B2" t="s">
        <v>50</v>
      </c>
      <c r="C2">
        <v>0.5</v>
      </c>
      <c r="D2">
        <f>C2+$B$18*$B$20*O2</f>
        <v>0.49958658831797698</v>
      </c>
      <c r="N2" t="s">
        <v>44</v>
      </c>
      <c r="O2">
        <v>1</v>
      </c>
    </row>
    <row r="3" spans="1:17" x14ac:dyDescent="0.25">
      <c r="A3" t="s">
        <v>45</v>
      </c>
      <c r="B3" t="s">
        <v>50</v>
      </c>
      <c r="C3">
        <v>0.6</v>
      </c>
      <c r="D3">
        <f t="shared" ref="D3:D6" si="0">C3+$B$18*$B$20*O3</f>
        <v>0.59983463532719072</v>
      </c>
      <c r="N3" t="s">
        <v>45</v>
      </c>
      <c r="O3">
        <v>0.4</v>
      </c>
    </row>
    <row r="4" spans="1:17" x14ac:dyDescent="0.25">
      <c r="A4" t="s">
        <v>46</v>
      </c>
      <c r="B4" t="s">
        <v>50</v>
      </c>
      <c r="C4">
        <v>0.8</v>
      </c>
      <c r="D4">
        <f t="shared" si="0"/>
        <v>0.79971061182258396</v>
      </c>
      <c r="N4" t="s">
        <v>46</v>
      </c>
      <c r="O4">
        <v>0.7</v>
      </c>
    </row>
    <row r="5" spans="1:17" x14ac:dyDescent="0.25">
      <c r="A5" t="s">
        <v>47</v>
      </c>
      <c r="B5" t="s">
        <v>50</v>
      </c>
      <c r="C5">
        <v>0.6</v>
      </c>
      <c r="D5">
        <f t="shared" si="0"/>
        <v>0.59971061182258389</v>
      </c>
      <c r="N5" t="s">
        <v>47</v>
      </c>
      <c r="O5">
        <v>0.7</v>
      </c>
    </row>
    <row r="6" spans="1:17" x14ac:dyDescent="0.25">
      <c r="A6" t="s">
        <v>48</v>
      </c>
      <c r="B6" t="s">
        <v>50</v>
      </c>
      <c r="C6">
        <v>0.2</v>
      </c>
      <c r="D6">
        <f t="shared" si="0"/>
        <v>0.19991731766359541</v>
      </c>
      <c r="N6" t="s">
        <v>48</v>
      </c>
      <c r="O6">
        <v>0.2</v>
      </c>
    </row>
    <row r="7" spans="1:17" x14ac:dyDescent="0.25">
      <c r="A7" t="s">
        <v>44</v>
      </c>
      <c r="B7" t="s">
        <v>51</v>
      </c>
      <c r="C7">
        <v>0.7</v>
      </c>
      <c r="D7">
        <f>C7+$B$18*$B$21*O2</f>
        <v>0.69963736395628251</v>
      </c>
      <c r="N7" t="s">
        <v>49</v>
      </c>
      <c r="O7">
        <v>1</v>
      </c>
    </row>
    <row r="8" spans="1:17" x14ac:dyDescent="0.25">
      <c r="A8" t="s">
        <v>45</v>
      </c>
      <c r="B8" t="s">
        <v>51</v>
      </c>
      <c r="C8">
        <v>0.9</v>
      </c>
      <c r="D8">
        <f t="shared" ref="D8:D11" si="1">C8+$B$18*$B$21*O3</f>
        <v>0.899854945582513</v>
      </c>
    </row>
    <row r="9" spans="1:17" x14ac:dyDescent="0.25">
      <c r="A9" t="s">
        <v>46</v>
      </c>
      <c r="B9" t="s">
        <v>51</v>
      </c>
      <c r="C9">
        <v>0.8</v>
      </c>
      <c r="D9">
        <f t="shared" si="1"/>
        <v>0.79974615476939781</v>
      </c>
    </row>
    <row r="10" spans="1:17" x14ac:dyDescent="0.25">
      <c r="A10" t="s">
        <v>47</v>
      </c>
      <c r="B10" t="s">
        <v>51</v>
      </c>
      <c r="C10">
        <v>0.4</v>
      </c>
      <c r="D10">
        <f t="shared" si="1"/>
        <v>0.39974615476939779</v>
      </c>
      <c r="N10" t="s">
        <v>54</v>
      </c>
    </row>
    <row r="11" spans="1:17" x14ac:dyDescent="0.25">
      <c r="A11" t="s">
        <v>48</v>
      </c>
      <c r="B11" t="s">
        <v>51</v>
      </c>
      <c r="C11">
        <v>0.2</v>
      </c>
      <c r="D11">
        <f t="shared" si="1"/>
        <v>0.19992747279125653</v>
      </c>
      <c r="N11" t="s">
        <v>50</v>
      </c>
      <c r="O11">
        <f>1/(1+EXP(-SUMPRODUCT(O2:O6,C2:C6)))</f>
        <v>0.85320966019861766</v>
      </c>
    </row>
    <row r="12" spans="1:17" x14ac:dyDescent="0.25">
      <c r="A12" t="s">
        <v>49</v>
      </c>
      <c r="B12" t="s">
        <v>52</v>
      </c>
      <c r="C12">
        <v>0.5</v>
      </c>
      <c r="D12">
        <f>C12+$B$18*$B$19*O7</f>
        <v>0.4963323575106045</v>
      </c>
      <c r="N12" t="s">
        <v>51</v>
      </c>
      <c r="O12">
        <f>1/(1+EXP(-SUMPRODUCT(O2:O6,C7:C11)))</f>
        <v>0.8743521434846544</v>
      </c>
      <c r="P12" t="s">
        <v>57</v>
      </c>
      <c r="Q12" t="s">
        <v>58</v>
      </c>
    </row>
    <row r="13" spans="1:17" x14ac:dyDescent="0.25">
      <c r="A13" t="s">
        <v>50</v>
      </c>
      <c r="B13" t="s">
        <v>52</v>
      </c>
      <c r="C13">
        <v>0.9</v>
      </c>
      <c r="D13">
        <f>C13+$B$18*$B$19*O11</f>
        <v>0.89687073199789291</v>
      </c>
      <c r="N13" t="s">
        <v>52</v>
      </c>
      <c r="O13">
        <f>1/(1+EXP(-(O7*C12+O11*C13+O12*C14)))</f>
        <v>0.88643230033488507</v>
      </c>
      <c r="P13">
        <v>0.85</v>
      </c>
      <c r="Q13">
        <f>P13-O13</f>
        <v>-3.6432300334885093E-2</v>
      </c>
    </row>
    <row r="14" spans="1:17" x14ac:dyDescent="0.25">
      <c r="A14" t="s">
        <v>51</v>
      </c>
      <c r="B14" t="s">
        <v>52</v>
      </c>
      <c r="C14">
        <v>0.9</v>
      </c>
      <c r="D14">
        <f>C14+$B$18*$B$19*O12</f>
        <v>0.89679318892786164</v>
      </c>
    </row>
    <row r="15" spans="1:17" x14ac:dyDescent="0.25">
      <c r="N15" t="s">
        <v>56</v>
      </c>
    </row>
    <row r="16" spans="1:17" x14ac:dyDescent="0.25">
      <c r="N16" t="s">
        <v>50</v>
      </c>
      <c r="O16">
        <f>1/(1+EXP(-SUMPRODUCT(O2:O6,D2:D6)))</f>
        <v>0.85309675063791146</v>
      </c>
    </row>
    <row r="17" spans="1:15" x14ac:dyDescent="0.25">
      <c r="N17" t="s">
        <v>51</v>
      </c>
      <c r="O17">
        <f>1/(1+EXP(-SUMPRODUCT(O2:O6,D7:D11)))</f>
        <v>0.87426526795856263</v>
      </c>
    </row>
    <row r="18" spans="1:15" x14ac:dyDescent="0.25">
      <c r="A18" t="s">
        <v>59</v>
      </c>
      <c r="B18">
        <v>1</v>
      </c>
      <c r="N18" t="s">
        <v>52</v>
      </c>
      <c r="O18">
        <f>1/(1+EXP(-(O7*D12+O11*D13+O12*D14)))</f>
        <v>0.88550877425743846</v>
      </c>
    </row>
    <row r="19" spans="1:15" x14ac:dyDescent="0.25">
      <c r="A19" t="s">
        <v>60</v>
      </c>
      <c r="B19">
        <f>Q13*O13*(1-O13)</f>
        <v>-3.6676424893955042E-3</v>
      </c>
    </row>
    <row r="20" spans="1:15" x14ac:dyDescent="0.25">
      <c r="A20" t="s">
        <v>61</v>
      </c>
      <c r="B20">
        <f>O11*(1-O11)*C13*B19</f>
        <v>-4.1341168202301123E-4</v>
      </c>
    </row>
    <row r="21" spans="1:15" x14ac:dyDescent="0.25">
      <c r="A21" t="s">
        <v>62</v>
      </c>
      <c r="B21">
        <f>O12*(1-O12)*C14*B19</f>
        <v>-3.6263604371747523E-4</v>
      </c>
    </row>
    <row r="22" spans="1:15" x14ac:dyDescent="0.25">
      <c r="A22" s="3" t="s">
        <v>63</v>
      </c>
      <c r="B22" s="3"/>
      <c r="C22" s="3"/>
      <c r="D22" s="3"/>
      <c r="E22" s="3"/>
      <c r="F22" s="3"/>
    </row>
    <row r="23" spans="1:15" x14ac:dyDescent="0.25">
      <c r="A23" s="3"/>
      <c r="B23" s="3"/>
      <c r="C23" s="3"/>
      <c r="D23" s="3"/>
      <c r="E23" s="3"/>
      <c r="F23" s="3"/>
    </row>
    <row r="24" spans="1:15" x14ac:dyDescent="0.25">
      <c r="A24" s="3"/>
      <c r="B24" s="3"/>
      <c r="C24" s="3"/>
      <c r="D24" s="3"/>
      <c r="E24" s="3"/>
      <c r="F24" s="3"/>
    </row>
    <row r="25" spans="1:15" x14ac:dyDescent="0.25">
      <c r="A25" s="3"/>
      <c r="B25" s="3"/>
      <c r="C25" s="3"/>
      <c r="D25" s="3"/>
      <c r="E25" s="3"/>
      <c r="F25" s="3"/>
    </row>
    <row r="26" spans="1:15" x14ac:dyDescent="0.25">
      <c r="A26" s="3"/>
      <c r="B26" s="3"/>
      <c r="C26" s="3"/>
      <c r="D26" s="3"/>
      <c r="E26" s="3"/>
      <c r="F26" s="3"/>
    </row>
    <row r="27" spans="1:15" x14ac:dyDescent="0.25">
      <c r="A27" s="3"/>
      <c r="B27" s="3"/>
      <c r="C27" s="3"/>
      <c r="D27" s="3"/>
      <c r="E27" s="3"/>
      <c r="F27" s="3"/>
    </row>
  </sheetData>
  <mergeCells count="1">
    <mergeCell ref="A22:F2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Q1</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 fischer</dc:creator>
  <cp:lastModifiedBy>aidan fischer</cp:lastModifiedBy>
  <dcterms:created xsi:type="dcterms:W3CDTF">2023-12-17T15:26:17Z</dcterms:created>
  <dcterms:modified xsi:type="dcterms:W3CDTF">2023-12-17T20:26:48Z</dcterms:modified>
</cp:coreProperties>
</file>