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CS513\HW5\"/>
    </mc:Choice>
  </mc:AlternateContent>
  <xr:revisionPtr revIDLastSave="0" documentId="8_{91BFD82A-C20A-4133-8D91-01BCD075EE9B}" xr6:coauthVersionLast="47" xr6:coauthVersionMax="47" xr10:uidLastSave="{00000000-0000-0000-0000-000000000000}"/>
  <bookViews>
    <workbookView xWindow="-28875" yWindow="1845" windowWidth="28800" windowHeight="15885" xr2:uid="{5F545AE8-4116-4FD5-B71D-B56CC5C95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B26" i="1"/>
  <c r="B25" i="1"/>
  <c r="F21" i="1"/>
  <c r="F20" i="1"/>
  <c r="F19" i="1"/>
  <c r="F18" i="1"/>
  <c r="E21" i="1"/>
  <c r="E20" i="1"/>
  <c r="E19" i="1"/>
  <c r="E18" i="1"/>
  <c r="B18" i="1"/>
  <c r="J4" i="1"/>
  <c r="J5" i="1"/>
  <c r="J6" i="1"/>
  <c r="J7" i="1"/>
  <c r="J8" i="1"/>
  <c r="J9" i="1"/>
  <c r="J10" i="1"/>
  <c r="J11" i="1"/>
  <c r="J12" i="1"/>
  <c r="J13" i="1"/>
  <c r="J3" i="1"/>
  <c r="K4" i="1"/>
  <c r="K5" i="1"/>
  <c r="K6" i="1"/>
  <c r="K7" i="1"/>
  <c r="K8" i="1"/>
  <c r="K9" i="1"/>
  <c r="K10" i="1"/>
  <c r="K11" i="1"/>
  <c r="K12" i="1"/>
  <c r="K13" i="1"/>
  <c r="K3" i="1"/>
  <c r="H18" i="1" l="1"/>
  <c r="C18" i="1"/>
  <c r="G18" i="1" s="1"/>
  <c r="I18" i="1" l="1"/>
</calcChain>
</file>

<file path=xl/sharedStrings.xml><?xml version="1.0" encoding="utf-8"?>
<sst xmlns="http://schemas.openxmlformats.org/spreadsheetml/2006/main" count="61" uniqueCount="33">
  <si>
    <t>Data</t>
  </si>
  <si>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</si>
  <si>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</si>
  <si>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</si>
  <si>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</si>
  <si>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</si>
  <si>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</si>
  <si>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</si>
  <si>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</si>
  <si>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</si>
  <si>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</si>
  <si>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Discretization</t>
  </si>
  <si>
    <t>Tree</t>
  </si>
  <si>
    <t>Split</t>
  </si>
  <si>
    <t>PL</t>
  </si>
  <si>
    <t>PR</t>
  </si>
  <si>
    <t>Level</t>
  </si>
  <si>
    <t>P(j|tL)</t>
  </si>
  <si>
    <t>P(j|tR)</t>
  </si>
  <si>
    <t>2PL PR</t>
  </si>
  <si>
    <t>Phi(s|t)</t>
  </si>
  <si>
    <t>L1</t>
  </si>
  <si>
    <t>L2</t>
  </si>
  <si>
    <t>L3</t>
  </si>
  <si>
    <t>L4</t>
  </si>
  <si>
    <t>q(s|t)</t>
  </si>
  <si>
    <t>Age&lt;=30</t>
  </si>
  <si>
    <t>Total Entropy</t>
  </si>
  <si>
    <t>Pj</t>
  </si>
  <si>
    <t>-Pj*LOG(Pj)</t>
  </si>
  <si>
    <t>&lt;=30</t>
  </si>
  <si>
    <t>&gt;30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</si>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</sst>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594-3A53-4221-92C6-34DC59858F87}">
  <dimension ref="A1:K27"/>
  <sheetViews>
    <sheetView tabSelected="1" topLeftCell="A13" workbookViewId="0">
      <selection activeCell="A31" sqref="A31"/>
    </sheetView>
  </sheetViews>
  <sheetFormatPr defaultRowHeight="15" x14ac:dyDescent="0.25"/>
  <cols>
    <col min="1" max="1" width="15.140625" customWidth="1"/>
    <col min="2" max="2" width="13" customWidth="1"/>
    <col min="3" max="3" width="10.140625" customWidth="1"/>
    <col min="8" max="8" width="13.5703125" customWidth="1"/>
  </cols>
  <sheetData>
    <row r="1" spans="1:11" x14ac:dyDescent="0.25">
      <c r="A1" t="s">
        <v>0</v>
      </c>
      <c r="G1" t="s">
        <v>11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B3" t="s">
        <v>5</v>
      </c>
      <c r="C3" t="s">
        <v>6</v>
      </c>
      <c r="D3">
        <v>45</v>
      </c>
      <c r="E3">
        <v>48000</v>
      </c>
      <c r="H3" t="s">
        <v>5</v>
      </c>
      <c r="I3" t="s">
        <v>6</v>
      </c>
      <c r="J3" t="str">
        <f>IF(D3&lt;=30,"&lt;=30",IF(D3&lt;=40,"&lt;=40","&lt;=50"))</f>
        <v>&lt;=50</v>
      </c>
      <c r="K3" t="str">
        <f>IF(E3&lt;35000,"Level 1",IF(E3&lt;45000,"Level 2",IF(E4&lt;55000,"Level 3", "Level 4")))</f>
        <v>Level 3</v>
      </c>
    </row>
    <row r="4" spans="1:11" x14ac:dyDescent="0.25">
      <c r="C4" t="s">
        <v>7</v>
      </c>
      <c r="D4">
        <v>25</v>
      </c>
      <c r="E4">
        <v>25000</v>
      </c>
      <c r="I4" t="s">
        <v>7</v>
      </c>
      <c r="J4" t="str">
        <f t="shared" ref="J4:J13" si="0">IF(D4&lt;=30,"&lt;=30",IF(D4&lt;=40,"&lt;=40","&lt;=50"))</f>
        <v>&lt;=30</v>
      </c>
      <c r="K4" t="str">
        <f t="shared" ref="K4:K13" si="1">IF(E4&lt;35000,"Level 1",IF(E4&lt;45000,"Level 2",IF(E5&lt;55000,"Level 3", "Level 4")))</f>
        <v>Level 1</v>
      </c>
    </row>
    <row r="5" spans="1:11" x14ac:dyDescent="0.25">
      <c r="C5" t="s">
        <v>7</v>
      </c>
      <c r="D5">
        <v>33</v>
      </c>
      <c r="E5">
        <v>35000</v>
      </c>
      <c r="I5" t="s">
        <v>7</v>
      </c>
      <c r="J5" t="str">
        <f t="shared" si="0"/>
        <v>&lt;=40</v>
      </c>
      <c r="K5" t="str">
        <f t="shared" si="1"/>
        <v>Level 2</v>
      </c>
    </row>
    <row r="6" spans="1:11" x14ac:dyDescent="0.25">
      <c r="B6" t="s">
        <v>8</v>
      </c>
      <c r="C6" t="s">
        <v>7</v>
      </c>
      <c r="D6">
        <v>25</v>
      </c>
      <c r="E6">
        <v>45000</v>
      </c>
      <c r="H6" t="s">
        <v>8</v>
      </c>
      <c r="I6" t="s">
        <v>7</v>
      </c>
      <c r="J6" t="str">
        <f t="shared" si="0"/>
        <v>&lt;=30</v>
      </c>
      <c r="K6" t="str">
        <f t="shared" si="1"/>
        <v>Level 4</v>
      </c>
    </row>
    <row r="7" spans="1:11" x14ac:dyDescent="0.25">
      <c r="C7" t="s">
        <v>6</v>
      </c>
      <c r="D7">
        <v>35</v>
      </c>
      <c r="E7">
        <v>65000</v>
      </c>
      <c r="I7" t="s">
        <v>6</v>
      </c>
      <c r="J7" t="str">
        <f t="shared" si="0"/>
        <v>&lt;=40</v>
      </c>
      <c r="K7" t="str">
        <f t="shared" si="1"/>
        <v>Level 3</v>
      </c>
    </row>
    <row r="8" spans="1:11" x14ac:dyDescent="0.25">
      <c r="C8" t="s">
        <v>7</v>
      </c>
      <c r="D8">
        <v>26</v>
      </c>
      <c r="E8">
        <v>45000</v>
      </c>
      <c r="I8" t="s">
        <v>7</v>
      </c>
      <c r="J8" t="str">
        <f t="shared" si="0"/>
        <v>&lt;=30</v>
      </c>
      <c r="K8" t="str">
        <f t="shared" si="1"/>
        <v>Level 4</v>
      </c>
    </row>
    <row r="9" spans="1:11" x14ac:dyDescent="0.25">
      <c r="C9" t="s">
        <v>6</v>
      </c>
      <c r="D9">
        <v>45</v>
      </c>
      <c r="E9">
        <v>70000</v>
      </c>
      <c r="I9" t="s">
        <v>6</v>
      </c>
      <c r="J9" t="str">
        <f t="shared" si="0"/>
        <v>&lt;=50</v>
      </c>
      <c r="K9" t="str">
        <f t="shared" si="1"/>
        <v>Level 3</v>
      </c>
    </row>
    <row r="10" spans="1:11" x14ac:dyDescent="0.25">
      <c r="B10" t="s">
        <v>9</v>
      </c>
      <c r="C10" t="s">
        <v>6</v>
      </c>
      <c r="D10">
        <v>40</v>
      </c>
      <c r="E10">
        <v>50000</v>
      </c>
      <c r="H10" t="s">
        <v>9</v>
      </c>
      <c r="I10" t="s">
        <v>6</v>
      </c>
      <c r="J10" t="str">
        <f t="shared" si="0"/>
        <v>&lt;=40</v>
      </c>
      <c r="K10" t="str">
        <f t="shared" si="1"/>
        <v>Level 3</v>
      </c>
    </row>
    <row r="11" spans="1:11" x14ac:dyDescent="0.25">
      <c r="C11" t="s">
        <v>7</v>
      </c>
      <c r="D11">
        <v>30</v>
      </c>
      <c r="E11">
        <v>40000</v>
      </c>
      <c r="I11" t="s">
        <v>7</v>
      </c>
      <c r="J11" t="str">
        <f t="shared" si="0"/>
        <v>&lt;=30</v>
      </c>
      <c r="K11" t="str">
        <f t="shared" si="1"/>
        <v>Level 2</v>
      </c>
    </row>
    <row r="12" spans="1:11" x14ac:dyDescent="0.25">
      <c r="B12" t="s">
        <v>10</v>
      </c>
      <c r="C12" t="s">
        <v>6</v>
      </c>
      <c r="D12">
        <v>50</v>
      </c>
      <c r="E12">
        <v>40000</v>
      </c>
      <c r="H12" t="s">
        <v>10</v>
      </c>
      <c r="I12" t="s">
        <v>6</v>
      </c>
      <c r="J12" t="str">
        <f t="shared" si="0"/>
        <v>&lt;=50</v>
      </c>
      <c r="K12" t="str">
        <f t="shared" si="1"/>
        <v>Level 2</v>
      </c>
    </row>
    <row r="13" spans="1:11" x14ac:dyDescent="0.25">
      <c r="C13" t="s">
        <v>7</v>
      </c>
      <c r="D13">
        <v>25</v>
      </c>
      <c r="E13">
        <v>25000</v>
      </c>
      <c r="I13" t="s">
        <v>7</v>
      </c>
      <c r="J13" t="str">
        <f t="shared" si="0"/>
        <v>&lt;=30</v>
      </c>
      <c r="K13" t="str">
        <f t="shared" si="1"/>
        <v>Level 1</v>
      </c>
    </row>
    <row r="15" spans="1:11" x14ac:dyDescent="0.25">
      <c r="A15" t="s">
        <v>12</v>
      </c>
    </row>
    <row r="17" spans="1:9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25</v>
      </c>
      <c r="I17" t="s">
        <v>20</v>
      </c>
    </row>
    <row r="18" spans="1:9" x14ac:dyDescent="0.25">
      <c r="A18" t="s">
        <v>26</v>
      </c>
      <c r="B18">
        <f>COUNTIF(J3:J13,"*40")/COUNTA($J$3:$J$13)</f>
        <v>0.27272727272727271</v>
      </c>
      <c r="C18">
        <f>1-B18</f>
        <v>0.72727272727272729</v>
      </c>
      <c r="D18" t="s">
        <v>21</v>
      </c>
      <c r="E18">
        <f>COUNTIFS($J$3:$J$13,"*30",$K$3:$K$13,"Level 1")/COUNTIF($J$3:$J$13,"*30")</f>
        <v>0.4</v>
      </c>
      <c r="F18">
        <f>COUNTIFS($J$3:$J$13,"&lt;&gt;*30",$K$3:$K$13,"Level 1")/COUNTIF($J$3:$J$13,"&lt;&gt;*30")</f>
        <v>0</v>
      </c>
      <c r="G18">
        <f>B18*C18</f>
        <v>0.19834710743801651</v>
      </c>
      <c r="H18">
        <f>ABS(E18-F18)+ABS(E19-F19)+ABS(E20-F20)+ABS(E21-F21)</f>
        <v>1.6</v>
      </c>
      <c r="I18">
        <f>G18*H18</f>
        <v>0.31735537190082641</v>
      </c>
    </row>
    <row r="19" spans="1:9" x14ac:dyDescent="0.25">
      <c r="D19" t="s">
        <v>22</v>
      </c>
      <c r="E19">
        <f>COUNTIFS($J$3:$J$13,"*30",$K$3:$K$13,"Level 2")/COUNTIF($J$3:$J$13,"*30")</f>
        <v>0.2</v>
      </c>
      <c r="F19">
        <f>COUNTIFS($J$3:$J$13,"&lt;&gt;*30",$K$3:$K$13,"Level 2")/COUNTIF($J$3:$J$13,"&lt;&gt;*30")</f>
        <v>0.33333333333333331</v>
      </c>
    </row>
    <row r="20" spans="1:9" x14ac:dyDescent="0.25">
      <c r="D20" t="s">
        <v>23</v>
      </c>
      <c r="E20">
        <f>COUNTIFS($J$3:$J$13,"*30",$K$3:$K$13,"Level 3")/COUNTIF($J$3:$J$13,"*30")</f>
        <v>0</v>
      </c>
      <c r="F20">
        <f>COUNTIFS($J$3:$J$13,"&lt;&gt;*30",$K$3:$K$13,"Level 3")/COUNTIF($J$3:$J$13,"&lt;&gt;*30")</f>
        <v>0.66666666666666663</v>
      </c>
    </row>
    <row r="21" spans="1:9" x14ac:dyDescent="0.25">
      <c r="D21" t="s">
        <v>24</v>
      </c>
      <c r="E21">
        <f>COUNTIFS($J$3:$J$13,"*30",$K$3:$K$13,"Level 4")/COUNTIF($J$3:$J$13,"*30")</f>
        <v>0.4</v>
      </c>
      <c r="F21">
        <f>COUNTIFS($J$3:$J$13,"&lt;&gt;*30",$K$3:$K$13,"Level 4")/COUNTIF($J$3:$J$13,"&lt;&gt;*30")</f>
        <v>0</v>
      </c>
    </row>
    <row r="23" spans="1:9" x14ac:dyDescent="0.25">
      <c r="A23" t="s">
        <v>27</v>
      </c>
    </row>
    <row r="24" spans="1:9" x14ac:dyDescent="0.25">
      <c r="B24" t="s">
        <v>28</v>
      </c>
      <c r="C24" s="1" t="s">
        <v>29</v>
      </c>
    </row>
    <row r="25" spans="1:9" x14ac:dyDescent="0.25">
      <c r="A25" t="s">
        <v>30</v>
      </c>
      <c r="B25">
        <f>B18</f>
        <v>0.27272727272727271</v>
      </c>
      <c r="C25">
        <f>-B25*LOG(B25,2)</f>
        <v>0.51121885034076575</v>
      </c>
    </row>
    <row r="26" spans="1:9" x14ac:dyDescent="0.25">
      <c r="A26" t="s">
        <v>31</v>
      </c>
      <c r="B26">
        <f>C18</f>
        <v>0.72727272727272729</v>
      </c>
      <c r="C26">
        <f>-B26*LOG(B26,2)</f>
        <v>0.33413208628167074</v>
      </c>
    </row>
    <row r="27" spans="1:9" x14ac:dyDescent="0.25">
      <c r="A27" t="s">
        <v>32</v>
      </c>
      <c r="C27">
        <f>C25+C26</f>
        <v>0.84535093662243654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fischer</dc:creator>
  <cp:lastModifiedBy>aidan fischer</cp:lastModifiedBy>
  <dcterms:created xsi:type="dcterms:W3CDTF">2023-10-27T17:02:27Z</dcterms:created>
  <dcterms:modified xsi:type="dcterms:W3CDTF">2023-10-27T18:02:16Z</dcterms:modified>
</cp:coreProperties>
</file>