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uni usi\tesi\new (10 teams)\"/>
    </mc:Choice>
  </mc:AlternateContent>
  <bookViews>
    <workbookView xWindow="0" yWindow="0" windowWidth="22260" windowHeight="12648" tabRatio="621" firstSheet="1" activeTab="4"/>
  </bookViews>
  <sheets>
    <sheet name="Analisi Teams" sheetId="6" r:id="rId1"/>
    <sheet name="Campionato" sheetId="5" r:id="rId2"/>
    <sheet name="efficienza off.-dif." sheetId="13" r:id="rId3"/>
    <sheet name="DEA- teams" sheetId="8" r:id="rId4"/>
    <sheet name="DEA- teams (risultati)" sheetId="14" r:id="rId5"/>
    <sheet name="squadra max-min punti Dunkest" sheetId="15" r:id="rId6"/>
  </sheets>
  <definedNames>
    <definedName name="_xlnm._FilterDatabase" localSheetId="4" hidden="1">'DEA- teams (risultati)'!$J$4:$K$4</definedName>
    <definedName name="_xlnm._FilterDatabase" localSheetId="5" hidden="1">'squadra max-min punti Dunkest'!$A$1:$D$1</definedName>
    <definedName name="Input_costs">'DEA- teams'!$C$20:$C$29</definedName>
    <definedName name="Output_values">'DEA- teams'!$E$20:$E$29</definedName>
    <definedName name="Selected_team">'DEA- teams'!$C$3</definedName>
    <definedName name="Selected_team_input_cost">'DEA- teams'!$C$32</definedName>
    <definedName name="Selected_team_output_value">'DEA- teams'!$C$35</definedName>
    <definedName name="solver_adj" localSheetId="3" hidden="1">'DEA- teams'!$C$17,'DEA- teams'!$F$17:$I$17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'DEA- teams'!$C$20:$C$29</definedName>
    <definedName name="solver_lhs2" localSheetId="3" hidden="1">'DEA- teams'!$C$32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'DEA- teams'!$C$35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hs1" localSheetId="3" hidden="1">Output_values</definedName>
    <definedName name="solver_rhs2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Unit_costs_of_input">#REF!</definedName>
    <definedName name="Unit_costs_of_inputs">'DEA- teams'!$C$17</definedName>
    <definedName name="Unit_prices_of_outputs">'DEA- teams'!$F$17:$I$17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8" l="1"/>
  <c r="E22" i="8"/>
  <c r="E23" i="8"/>
  <c r="E24" i="8"/>
  <c r="E25" i="8"/>
  <c r="E26" i="8"/>
  <c r="E27" i="8"/>
  <c r="E28" i="8"/>
  <c r="E29" i="8"/>
  <c r="E20" i="8"/>
  <c r="C20" i="8"/>
  <c r="C21" i="8"/>
  <c r="C22" i="8"/>
  <c r="C23" i="8"/>
  <c r="C24" i="8"/>
  <c r="C25" i="8"/>
  <c r="C26" i="8"/>
  <c r="C27" i="8"/>
  <c r="C28" i="8"/>
  <c r="C29" i="8"/>
  <c r="J25" i="13"/>
  <c r="K25" i="13"/>
  <c r="L25" i="13"/>
  <c r="M25" i="13"/>
  <c r="N25" i="13"/>
  <c r="O25" i="13"/>
  <c r="P25" i="13"/>
  <c r="Q25" i="13"/>
  <c r="R25" i="13"/>
  <c r="S25" i="13"/>
  <c r="K52" i="13"/>
  <c r="L52" i="13"/>
  <c r="M52" i="13"/>
  <c r="N52" i="13"/>
  <c r="O52" i="13"/>
  <c r="P52" i="13"/>
  <c r="Q52" i="13"/>
  <c r="R52" i="13"/>
  <c r="S52" i="13"/>
  <c r="J52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4" i="13"/>
  <c r="K26" i="13"/>
  <c r="L26" i="13"/>
  <c r="M26" i="13"/>
  <c r="N26" i="13"/>
  <c r="O26" i="13"/>
  <c r="P26" i="13"/>
  <c r="Q26" i="13"/>
  <c r="R26" i="13"/>
  <c r="S26" i="13"/>
  <c r="J26" i="13"/>
  <c r="C35" i="8" l="1"/>
  <c r="Y4" i="13"/>
  <c r="C32" i="8"/>
  <c r="Y8" i="13"/>
  <c r="Y7" i="13"/>
  <c r="Y5" i="13"/>
  <c r="Y10" i="13"/>
  <c r="Y6" i="13"/>
  <c r="Y13" i="13"/>
  <c r="Y11" i="13"/>
  <c r="Y12" i="13"/>
  <c r="Y9" i="13"/>
  <c r="K53" i="13" l="1"/>
  <c r="L53" i="13"/>
  <c r="M53" i="13"/>
  <c r="N53" i="13"/>
  <c r="O53" i="13"/>
  <c r="P53" i="13"/>
  <c r="Q53" i="13"/>
  <c r="R53" i="13"/>
  <c r="S53" i="13"/>
  <c r="J53" i="13"/>
  <c r="V12" i="13" l="1"/>
  <c r="V13" i="13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</calcChain>
</file>

<file path=xl/sharedStrings.xml><?xml version="1.0" encoding="utf-8"?>
<sst xmlns="http://schemas.openxmlformats.org/spreadsheetml/2006/main" count="931" uniqueCount="123">
  <si>
    <t>James</t>
  </si>
  <si>
    <t>A</t>
  </si>
  <si>
    <t>Durant</t>
  </si>
  <si>
    <t>Simmons</t>
  </si>
  <si>
    <t>Tatum</t>
  </si>
  <si>
    <t>Sabonis</t>
  </si>
  <si>
    <t>Kuzma</t>
  </si>
  <si>
    <t>Bell</t>
  </si>
  <si>
    <t>Theis</t>
  </si>
  <si>
    <t>Anunoby</t>
  </si>
  <si>
    <t>Brooks</t>
  </si>
  <si>
    <t>Towns</t>
  </si>
  <si>
    <t>C</t>
  </si>
  <si>
    <t>Cousins</t>
  </si>
  <si>
    <t>Lopez</t>
  </si>
  <si>
    <t>Kanter</t>
  </si>
  <si>
    <t>Baynes</t>
  </si>
  <si>
    <t>Poeltl</t>
  </si>
  <si>
    <t>Westbrook</t>
  </si>
  <si>
    <t>G</t>
  </si>
  <si>
    <t>Harden</t>
  </si>
  <si>
    <t>Irving</t>
  </si>
  <si>
    <t>Collison</t>
  </si>
  <si>
    <t>Lamb</t>
  </si>
  <si>
    <t>Dinwiddie</t>
  </si>
  <si>
    <t>Vanvleet</t>
  </si>
  <si>
    <t>Murray</t>
  </si>
  <si>
    <t>Mitchell</t>
  </si>
  <si>
    <t>Jack</t>
  </si>
  <si>
    <t>Kerr</t>
  </si>
  <si>
    <t>Mcmillan</t>
  </si>
  <si>
    <t>Triano</t>
  </si>
  <si>
    <t>B</t>
  </si>
  <si>
    <t>D</t>
  </si>
  <si>
    <t>F</t>
  </si>
  <si>
    <t>H</t>
  </si>
  <si>
    <t>I</t>
  </si>
  <si>
    <t>L</t>
  </si>
  <si>
    <t>74.4</t>
  </si>
  <si>
    <t>94.9</t>
  </si>
  <si>
    <t>76.4</t>
  </si>
  <si>
    <t>90.5</t>
  </si>
  <si>
    <t>E</t>
  </si>
  <si>
    <t>Giornata</t>
  </si>
  <si>
    <t>Casa</t>
  </si>
  <si>
    <t>Trasferta</t>
  </si>
  <si>
    <t>giornata</t>
  </si>
  <si>
    <t>game1</t>
  </si>
  <si>
    <t>game2</t>
  </si>
  <si>
    <t>game3</t>
  </si>
  <si>
    <t>game4</t>
  </si>
  <si>
    <t>game5</t>
  </si>
  <si>
    <t>team</t>
  </si>
  <si>
    <t>n° Win</t>
  </si>
  <si>
    <t>punteggio</t>
  </si>
  <si>
    <t>Cr spesi</t>
  </si>
  <si>
    <t>n° Loose</t>
  </si>
  <si>
    <t>partite di giornata</t>
  </si>
  <si>
    <t>vittorie di giornata</t>
  </si>
  <si>
    <t>classifica</t>
  </si>
  <si>
    <t>Game&lt;100</t>
  </si>
  <si>
    <t>efficienza offensiva (punti segnati)</t>
  </si>
  <si>
    <t>efficienza difensiva (punti subiti)</t>
  </si>
  <si>
    <t>eff. Offensiva</t>
  </si>
  <si>
    <t>pt Home</t>
  </si>
  <si>
    <t>pt Out</t>
  </si>
  <si>
    <t>Mean</t>
  </si>
  <si>
    <t>eff. Difensiva</t>
  </si>
  <si>
    <t>Cr</t>
  </si>
  <si>
    <t xml:space="preserve">n° wins </t>
  </si>
  <si>
    <t>media efficienza offensiva</t>
  </si>
  <si>
    <t>media efficienza difensiva</t>
  </si>
  <si>
    <t>Inputs used</t>
  </si>
  <si>
    <t>Output produced</t>
  </si>
  <si>
    <t>Unit costs of inputs</t>
  </si>
  <si>
    <t>Unit prices of outpus</t>
  </si>
  <si>
    <t>Selected team:</t>
  </si>
  <si>
    <r>
      <rPr>
        <b/>
        <sz val="11"/>
        <color theme="1"/>
        <rFont val="Calibri"/>
        <family val="2"/>
      </rPr>
      <t>Δ</t>
    </r>
    <r>
      <rPr>
        <b/>
        <i/>
        <sz val="7.7"/>
        <color theme="1"/>
        <rFont val="Calibri"/>
        <family val="2"/>
      </rPr>
      <t xml:space="preserve"> punti</t>
    </r>
  </si>
  <si>
    <t>Game&gt;100</t>
  </si>
  <si>
    <t>constraint input cost must be equal to 1</t>
  </si>
  <si>
    <t>Selected  team input cost</t>
  </si>
  <si>
    <t>Maximize selected team's output value (efficient if =1)</t>
  </si>
  <si>
    <t>Selected team output value</t>
  </si>
  <si>
    <t>DEA for teams: valutazione dell'efficienza di una squadra</t>
  </si>
  <si>
    <t>Δ Pt</t>
  </si>
  <si>
    <t xml:space="preserve">input costs </t>
  </si>
  <si>
    <t>output values</t>
  </si>
  <si>
    <t>&gt;=</t>
  </si>
  <si>
    <t xml:space="preserve"> =</t>
  </si>
  <si>
    <t>range name used</t>
  </si>
  <si>
    <t>Input_costs</t>
  </si>
  <si>
    <t>Output_values</t>
  </si>
  <si>
    <t>Selected_team</t>
  </si>
  <si>
    <t>Selected_team_input_cost</t>
  </si>
  <si>
    <t>Selected_team_output_value</t>
  </si>
  <si>
    <t>Unit_costs_of_inputs</t>
  </si>
  <si>
    <t>Unit_prices_of_outputs</t>
  </si>
  <si>
    <t xml:space="preserve"> model!$C$20:$C$29</t>
  </si>
  <si>
    <t xml:space="preserve"> model!$E$20:$E$29</t>
  </si>
  <si>
    <t xml:space="preserve"> model!$C$3</t>
  </si>
  <si>
    <t xml:space="preserve"> model!$C$32</t>
  </si>
  <si>
    <t xml:space="preserve"> model!$C$35</t>
  </si>
  <si>
    <t xml:space="preserve"> model!$C$17</t>
  </si>
  <si>
    <t xml:space="preserve"> model!$F$17:$I$17</t>
  </si>
  <si>
    <t>prices</t>
  </si>
  <si>
    <t xml:space="preserve"> eff off</t>
  </si>
  <si>
    <t>eff dif</t>
  </si>
  <si>
    <t xml:space="preserve">team OUT </t>
  </si>
  <si>
    <r>
      <rPr>
        <b/>
        <sz val="11"/>
        <color rgb="FFFF0000"/>
        <rFont val="Calibri"/>
        <family val="2"/>
      </rPr>
      <t>Δ</t>
    </r>
    <r>
      <rPr>
        <b/>
        <i/>
        <sz val="7.7"/>
        <color rgb="FFFF0000"/>
        <rFont val="Calibri"/>
        <family val="2"/>
      </rPr>
      <t xml:space="preserve"> punti</t>
    </r>
  </si>
  <si>
    <t>G2</t>
  </si>
  <si>
    <t>Teams</t>
  </si>
  <si>
    <t>Points per game - Teams (PPGT)</t>
  </si>
  <si>
    <t>Game</t>
  </si>
  <si>
    <t xml:space="preserve">DEA: analisi con efficienza difensiva considerata come output negativo </t>
  </si>
  <si>
    <t>DEA: analisi con efficienza difensiva considerata come output positivo</t>
  </si>
  <si>
    <t>Confronto analisi</t>
  </si>
  <si>
    <t>PLAYER</t>
  </si>
  <si>
    <t>PUNTI TOT</t>
  </si>
  <si>
    <t>PREZZO (SET. 2018)</t>
  </si>
  <si>
    <t>RUOLO</t>
  </si>
  <si>
    <t>HC</t>
  </si>
  <si>
    <t>posizione</t>
  </si>
  <si>
    <t>Effienza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</si>
</sst>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b/>
      <i/>
      <sz val="7.7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7.7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-0.249977111117893"/>
        <bgColor theme="8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217">
    <xf numFmtId="0" fontId="0" fillId="0" borderId="0" xfId="0"/>
    <xf numFmtId="0" fontId="0" fillId="0" borderId="5" xfId="0" applyBorder="1"/>
    <xf numFmtId="0" fontId="0" fillId="0" borderId="5" xfId="0" applyFill="1" applyBorder="1"/>
    <xf numFmtId="0" fontId="4" fillId="0" borderId="0" xfId="0" applyFont="1" applyAlignment="1">
      <alignment horizontal="center" vertical="center"/>
    </xf>
    <xf numFmtId="0" fontId="0" fillId="3" borderId="5" xfId="0" applyFill="1" applyBorder="1"/>
    <xf numFmtId="0" fontId="4" fillId="0" borderId="0" xfId="0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0" xfId="0" applyBorder="1"/>
    <xf numFmtId="0" fontId="0" fillId="2" borderId="0" xfId="0" applyFill="1"/>
    <xf numFmtId="0" fontId="0" fillId="2" borderId="0" xfId="0" applyFill="1" applyAlignment="1">
      <alignment horizontal="center" vertical="top"/>
    </xf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0" fillId="0" borderId="5" xfId="0" applyBorder="1" applyAlignment="1">
      <alignment wrapText="1"/>
    </xf>
    <xf numFmtId="0" fontId="0" fillId="0" borderId="4" xfId="0" applyFill="1" applyBorder="1"/>
    <xf numFmtId="0" fontId="0" fillId="0" borderId="6" xfId="0" applyBorder="1" applyAlignment="1">
      <alignment wrapText="1"/>
    </xf>
    <xf numFmtId="0" fontId="0" fillId="0" borderId="7" xfId="0" applyFill="1" applyBorder="1"/>
    <xf numFmtId="0" fontId="0" fillId="0" borderId="8" xfId="0" applyBorder="1" applyAlignment="1">
      <alignment wrapText="1"/>
    </xf>
    <xf numFmtId="0" fontId="0" fillId="0" borderId="20" xfId="0" applyBorder="1" applyAlignment="1">
      <alignment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8" xfId="0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2" borderId="0" xfId="0" applyFont="1" applyFill="1"/>
    <xf numFmtId="0" fontId="6" fillId="7" borderId="18" xfId="0" applyFont="1" applyFill="1" applyBorder="1"/>
    <xf numFmtId="0" fontId="6" fillId="0" borderId="18" xfId="0" applyFont="1" applyBorder="1"/>
    <xf numFmtId="0" fontId="6" fillId="7" borderId="21" xfId="0" applyFont="1" applyFill="1" applyBorder="1"/>
    <xf numFmtId="0" fontId="3" fillId="6" borderId="15" xfId="0" applyFont="1" applyFill="1" applyBorder="1"/>
    <xf numFmtId="0" fontId="3" fillId="6" borderId="29" xfId="0" applyFont="1" applyFill="1" applyBorder="1"/>
    <xf numFmtId="0" fontId="3" fillId="6" borderId="14" xfId="0" applyFont="1" applyFill="1" applyBorder="1"/>
    <xf numFmtId="0" fontId="1" fillId="0" borderId="15" xfId="0" applyFont="1" applyBorder="1"/>
    <xf numFmtId="0" fontId="3" fillId="6" borderId="26" xfId="0" applyFont="1" applyFill="1" applyBorder="1"/>
    <xf numFmtId="0" fontId="3" fillId="6" borderId="27" xfId="0" applyFont="1" applyFill="1" applyBorder="1"/>
    <xf numFmtId="0" fontId="3" fillId="6" borderId="28" xfId="0" applyFont="1" applyFill="1" applyBorder="1"/>
    <xf numFmtId="0" fontId="7" fillId="2" borderId="21" xfId="0" applyFont="1" applyFill="1" applyBorder="1"/>
    <xf numFmtId="2" fontId="1" fillId="0" borderId="29" xfId="0" applyNumberFormat="1" applyFont="1" applyBorder="1"/>
    <xf numFmtId="0" fontId="6" fillId="7" borderId="4" xfId="0" applyFont="1" applyFill="1" applyBorder="1"/>
    <xf numFmtId="0" fontId="6" fillId="7" borderId="5" xfId="0" applyFont="1" applyFill="1" applyBorder="1" applyAlignment="1">
      <alignment wrapText="1"/>
    </xf>
    <xf numFmtId="0" fontId="6" fillId="0" borderId="4" xfId="0" applyFont="1" applyBorder="1"/>
    <xf numFmtId="0" fontId="6" fillId="0" borderId="5" xfId="0" applyFont="1" applyBorder="1" applyAlignment="1">
      <alignment wrapText="1"/>
    </xf>
    <xf numFmtId="0" fontId="0" fillId="0" borderId="3" xfId="0" applyBorder="1"/>
    <xf numFmtId="0" fontId="6" fillId="7" borderId="19" xfId="0" applyFont="1" applyFill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7" borderId="23" xfId="0" applyFont="1" applyFill="1" applyBorder="1" applyAlignment="1">
      <alignment wrapText="1"/>
    </xf>
    <xf numFmtId="0" fontId="6" fillId="7" borderId="24" xfId="0" applyFont="1" applyFill="1" applyBorder="1" applyAlignment="1">
      <alignment wrapText="1"/>
    </xf>
    <xf numFmtId="0" fontId="6" fillId="7" borderId="1" xfId="0" applyFont="1" applyFill="1" applyBorder="1"/>
    <xf numFmtId="0" fontId="6" fillId="7" borderId="7" xfId="0" applyFont="1" applyFill="1" applyBorder="1"/>
    <xf numFmtId="0" fontId="7" fillId="0" borderId="30" xfId="0" applyFont="1" applyBorder="1"/>
    <xf numFmtId="0" fontId="0" fillId="0" borderId="2" xfId="0" applyFill="1" applyBorder="1"/>
    <xf numFmtId="0" fontId="0" fillId="0" borderId="2" xfId="0" applyBorder="1"/>
    <xf numFmtId="2" fontId="7" fillId="0" borderId="11" xfId="0" applyNumberFormat="1" applyFont="1" applyBorder="1"/>
    <xf numFmtId="0" fontId="1" fillId="2" borderId="5" xfId="0" applyFont="1" applyFill="1" applyBorder="1"/>
    <xf numFmtId="0" fontId="5" fillId="6" borderId="29" xfId="0" applyFont="1" applyFill="1" applyBorder="1"/>
    <xf numFmtId="2" fontId="1" fillId="0" borderId="5" xfId="0" applyNumberFormat="1" applyFont="1" applyFill="1" applyBorder="1"/>
    <xf numFmtId="1" fontId="0" fillId="0" borderId="4" xfId="0" applyNumberFormat="1" applyFont="1" applyFill="1" applyBorder="1" applyAlignment="1">
      <alignment horizontal="right"/>
    </xf>
    <xf numFmtId="1" fontId="0" fillId="0" borderId="22" xfId="0" applyNumberFormat="1" applyFont="1" applyFill="1" applyBorder="1" applyAlignment="1">
      <alignment horizontal="right"/>
    </xf>
    <xf numFmtId="0" fontId="0" fillId="3" borderId="31" xfId="0" applyFill="1" applyBorder="1"/>
    <xf numFmtId="0" fontId="0" fillId="5" borderId="34" xfId="0" applyFill="1" applyBorder="1"/>
    <xf numFmtId="0" fontId="0" fillId="5" borderId="27" xfId="0" applyFill="1" applyBorder="1"/>
    <xf numFmtId="0" fontId="0" fillId="5" borderId="28" xfId="0" applyFill="1" applyBorder="1"/>
    <xf numFmtId="0" fontId="0" fillId="0" borderId="17" xfId="0" applyBorder="1"/>
    <xf numFmtId="0" fontId="1" fillId="3" borderId="31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vertical="center"/>
    </xf>
    <xf numFmtId="0" fontId="4" fillId="3" borderId="26" xfId="0" applyFont="1" applyFill="1" applyBorder="1" applyAlignment="1">
      <alignment horizontal="center" vertical="center"/>
    </xf>
    <xf numFmtId="0" fontId="0" fillId="0" borderId="31" xfId="0" applyFill="1" applyBorder="1"/>
    <xf numFmtId="0" fontId="1" fillId="3" borderId="31" xfId="0" applyFont="1" applyFill="1" applyBorder="1"/>
    <xf numFmtId="0" fontId="10" fillId="3" borderId="34" xfId="0" applyFont="1" applyFill="1" applyBorder="1" applyAlignment="1">
      <alignment horizontal="center" vertical="center"/>
    </xf>
    <xf numFmtId="0" fontId="0" fillId="0" borderId="13" xfId="0" applyBorder="1"/>
    <xf numFmtId="0" fontId="11" fillId="6" borderId="2" xfId="0" applyFont="1" applyFill="1" applyBorder="1"/>
    <xf numFmtId="0" fontId="1" fillId="9" borderId="35" xfId="0" applyFont="1" applyFill="1" applyBorder="1" applyAlignment="1">
      <alignment horizontal="center" vertical="top"/>
    </xf>
    <xf numFmtId="0" fontId="0" fillId="0" borderId="1" xfId="0" applyFont="1" applyFill="1" applyBorder="1"/>
    <xf numFmtId="0" fontId="1" fillId="3" borderId="32" xfId="0" applyFont="1" applyFill="1" applyBorder="1" applyAlignment="1">
      <alignment horizontal="center" vertical="top"/>
    </xf>
    <xf numFmtId="0" fontId="0" fillId="0" borderId="4" xfId="0" applyFont="1" applyFill="1" applyBorder="1"/>
    <xf numFmtId="0" fontId="1" fillId="9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2" fontId="0" fillId="4" borderId="5" xfId="0" applyNumberFormat="1" applyFont="1" applyFill="1" applyBorder="1"/>
    <xf numFmtId="2" fontId="0" fillId="2" borderId="5" xfId="0" applyNumberFormat="1" applyFont="1" applyFill="1" applyBorder="1"/>
    <xf numFmtId="2" fontId="0" fillId="4" borderId="2" xfId="0" applyNumberFormat="1" applyFont="1" applyFill="1" applyBorder="1"/>
    <xf numFmtId="2" fontId="0" fillId="2" borderId="23" xfId="0" applyNumberFormat="1" applyFont="1" applyFill="1" applyBorder="1"/>
    <xf numFmtId="0" fontId="1" fillId="0" borderId="13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ill="1" applyBorder="1"/>
    <xf numFmtId="0" fontId="4" fillId="3" borderId="31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top"/>
    </xf>
    <xf numFmtId="0" fontId="0" fillId="2" borderId="39" xfId="0" applyFont="1" applyFill="1" applyBorder="1" applyAlignment="1">
      <alignment horizontal="center" vertical="top"/>
    </xf>
    <xf numFmtId="0" fontId="0" fillId="4" borderId="39" xfId="0" applyFont="1" applyFill="1" applyBorder="1" applyAlignment="1">
      <alignment horizontal="center" vertical="top"/>
    </xf>
    <xf numFmtId="0" fontId="0" fillId="2" borderId="4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5" borderId="31" xfId="0" applyFont="1" applyFill="1" applyBorder="1"/>
    <xf numFmtId="0" fontId="1" fillId="0" borderId="19" xfId="0" applyFont="1" applyBorder="1"/>
    <xf numFmtId="0" fontId="1" fillId="0" borderId="24" xfId="0" applyFont="1" applyBorder="1"/>
    <xf numFmtId="0" fontId="3" fillId="10" borderId="16" xfId="0" applyFont="1" applyFill="1" applyBorder="1" applyAlignment="1">
      <alignment horizontal="center" vertical="top"/>
    </xf>
    <xf numFmtId="0" fontId="3" fillId="8" borderId="18" xfId="0" applyFont="1" applyFill="1" applyBorder="1" applyAlignment="1">
      <alignment horizontal="center" vertical="top"/>
    </xf>
    <xf numFmtId="0" fontId="3" fillId="10" borderId="18" xfId="0" applyFont="1" applyFill="1" applyBorder="1" applyAlignment="1">
      <alignment horizontal="center" vertical="top"/>
    </xf>
    <xf numFmtId="0" fontId="3" fillId="8" borderId="21" xfId="0" applyFont="1" applyFill="1" applyBorder="1" applyAlignment="1">
      <alignment horizontal="center" vertical="top"/>
    </xf>
    <xf numFmtId="0" fontId="12" fillId="8" borderId="26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/>
    </xf>
    <xf numFmtId="0" fontId="12" fillId="8" borderId="28" xfId="0" applyFont="1" applyFill="1" applyBorder="1"/>
    <xf numFmtId="0" fontId="0" fillId="2" borderId="0" xfId="0" applyFill="1" applyBorder="1" applyAlignment="1">
      <alignment horizontal="center" vertical="top"/>
    </xf>
    <xf numFmtId="0" fontId="12" fillId="8" borderId="31" xfId="0" applyFont="1" applyFill="1" applyBorder="1"/>
    <xf numFmtId="0" fontId="3" fillId="10" borderId="47" xfId="0" applyFont="1" applyFill="1" applyBorder="1" applyAlignment="1">
      <alignment horizontal="center" vertical="top"/>
    </xf>
    <xf numFmtId="0" fontId="3" fillId="8" borderId="44" xfId="0" applyFont="1" applyFill="1" applyBorder="1" applyAlignment="1">
      <alignment horizontal="center" vertical="top"/>
    </xf>
    <xf numFmtId="0" fontId="3" fillId="10" borderId="44" xfId="0" applyFont="1" applyFill="1" applyBorder="1" applyAlignment="1">
      <alignment horizontal="center" vertical="top"/>
    </xf>
    <xf numFmtId="0" fontId="3" fillId="8" borderId="48" xfId="0" applyFont="1" applyFill="1" applyBorder="1" applyAlignment="1">
      <alignment horizontal="center" vertical="top"/>
    </xf>
    <xf numFmtId="0" fontId="0" fillId="0" borderId="22" xfId="0" applyBorder="1"/>
    <xf numFmtId="0" fontId="0" fillId="0" borderId="44" xfId="0" applyBorder="1"/>
    <xf numFmtId="0" fontId="0" fillId="0" borderId="48" xfId="0" applyBorder="1"/>
    <xf numFmtId="0" fontId="12" fillId="8" borderId="49" xfId="0" applyFont="1" applyFill="1" applyBorder="1" applyAlignment="1">
      <alignment horizontal="center" vertical="center"/>
    </xf>
    <xf numFmtId="0" fontId="0" fillId="0" borderId="43" xfId="0" applyBorder="1"/>
    <xf numFmtId="0" fontId="0" fillId="11" borderId="44" xfId="0" applyFill="1" applyBorder="1"/>
    <xf numFmtId="0" fontId="0" fillId="11" borderId="18" xfId="0" applyFill="1" applyBorder="1"/>
    <xf numFmtId="0" fontId="0" fillId="11" borderId="5" xfId="0" applyFill="1" applyBorder="1"/>
    <xf numFmtId="0" fontId="0" fillId="11" borderId="4" xfId="0" applyFill="1" applyBorder="1"/>
    <xf numFmtId="0" fontId="0" fillId="11" borderId="6" xfId="0" applyFill="1" applyBorder="1"/>
    <xf numFmtId="0" fontId="1" fillId="11" borderId="19" xfId="0" applyFont="1" applyFill="1" applyBorder="1"/>
    <xf numFmtId="0" fontId="0" fillId="11" borderId="2" xfId="0" applyFont="1" applyFill="1" applyBorder="1"/>
    <xf numFmtId="0" fontId="0" fillId="11" borderId="2" xfId="0" applyFill="1" applyBorder="1"/>
    <xf numFmtId="0" fontId="1" fillId="11" borderId="17" xfId="0" applyFont="1" applyFill="1" applyBorder="1"/>
    <xf numFmtId="0" fontId="12" fillId="8" borderId="41" xfId="0" applyFont="1" applyFill="1" applyBorder="1" applyAlignment="1">
      <alignment vertical="center"/>
    </xf>
    <xf numFmtId="0" fontId="12" fillId="8" borderId="42" xfId="0" applyFont="1" applyFill="1" applyBorder="1" applyAlignment="1">
      <alignment vertical="center"/>
    </xf>
    <xf numFmtId="0" fontId="0" fillId="2" borderId="5" xfId="0" applyFont="1" applyFill="1" applyBorder="1"/>
    <xf numFmtId="0" fontId="16" fillId="2" borderId="18" xfId="0" applyFont="1" applyFill="1" applyBorder="1"/>
    <xf numFmtId="0" fontId="16" fillId="4" borderId="18" xfId="0" applyFont="1" applyFill="1" applyBorder="1"/>
    <xf numFmtId="0" fontId="16" fillId="2" borderId="18" xfId="0" applyFont="1" applyFill="1" applyBorder="1" applyAlignment="1">
      <alignment horizontal="left"/>
    </xf>
    <xf numFmtId="0" fontId="16" fillId="4" borderId="18" xfId="0" applyFont="1" applyFill="1" applyBorder="1" applyAlignment="1">
      <alignment horizontal="left"/>
    </xf>
    <xf numFmtId="0" fontId="0" fillId="4" borderId="18" xfId="0" applyFont="1" applyFill="1" applyBorder="1" applyAlignment="1">
      <alignment horizontal="left"/>
    </xf>
    <xf numFmtId="0" fontId="16" fillId="2" borderId="21" xfId="0" applyFont="1" applyFill="1" applyBorder="1"/>
    <xf numFmtId="0" fontId="0" fillId="2" borderId="23" xfId="0" applyFont="1" applyFill="1" applyBorder="1"/>
    <xf numFmtId="0" fontId="0" fillId="0" borderId="5" xfId="0" applyFont="1" applyFill="1" applyBorder="1"/>
    <xf numFmtId="0" fontId="16" fillId="0" borderId="4" xfId="0" applyFont="1" applyFill="1" applyBorder="1"/>
    <xf numFmtId="0" fontId="16" fillId="0" borderId="22" xfId="0" applyFont="1" applyFill="1" applyBorder="1"/>
    <xf numFmtId="0" fontId="3" fillId="12" borderId="30" xfId="0" applyFont="1" applyFill="1" applyBorder="1"/>
    <xf numFmtId="0" fontId="2" fillId="12" borderId="11" xfId="0" applyFont="1" applyFill="1" applyBorder="1"/>
    <xf numFmtId="0" fontId="3" fillId="12" borderId="11" xfId="0" applyFont="1" applyFill="1" applyBorder="1"/>
    <xf numFmtId="0" fontId="3" fillId="12" borderId="37" xfId="0" applyFont="1" applyFill="1" applyBorder="1"/>
    <xf numFmtId="0" fontId="0" fillId="2" borderId="2" xfId="0" applyFont="1" applyFill="1" applyBorder="1"/>
    <xf numFmtId="0" fontId="16" fillId="2" borderId="9" xfId="0" applyFont="1" applyFill="1" applyBorder="1"/>
    <xf numFmtId="0" fontId="0" fillId="0" borderId="10" xfId="0" applyFont="1" applyFill="1" applyBorder="1"/>
    <xf numFmtId="0" fontId="0" fillId="2" borderId="10" xfId="0" applyFont="1" applyFill="1" applyBorder="1"/>
    <xf numFmtId="0" fontId="16" fillId="4" borderId="21" xfId="0" applyFont="1" applyFill="1" applyBorder="1"/>
    <xf numFmtId="0" fontId="0" fillId="0" borderId="23" xfId="0" applyFont="1" applyFill="1" applyBorder="1"/>
    <xf numFmtId="0" fontId="16" fillId="2" borderId="16" xfId="0" applyFont="1" applyFill="1" applyBorder="1"/>
    <xf numFmtId="0" fontId="16" fillId="2" borderId="9" xfId="0" applyFont="1" applyFill="1" applyBorder="1" applyAlignment="1">
      <alignment horizontal="left"/>
    </xf>
    <xf numFmtId="0" fontId="16" fillId="0" borderId="1" xfId="0" applyFont="1" applyFill="1" applyBorder="1"/>
    <xf numFmtId="0" fontId="16" fillId="4" borderId="9" xfId="0" applyFont="1" applyFill="1" applyBorder="1"/>
    <xf numFmtId="0" fontId="16" fillId="2" borderId="21" xfId="0" applyFont="1" applyFill="1" applyBorder="1" applyAlignment="1">
      <alignment horizontal="left"/>
    </xf>
    <xf numFmtId="0" fontId="1" fillId="2" borderId="0" xfId="0" applyFont="1" applyFill="1"/>
    <xf numFmtId="2" fontId="0" fillId="4" borderId="19" xfId="0" applyNumberFormat="1" applyFont="1" applyFill="1" applyBorder="1"/>
    <xf numFmtId="2" fontId="0" fillId="4" borderId="24" xfId="0" applyNumberFormat="1" applyFont="1" applyFill="1" applyBorder="1"/>
    <xf numFmtId="0" fontId="0" fillId="0" borderId="44" xfId="0" applyFill="1" applyBorder="1"/>
    <xf numFmtId="0" fontId="0" fillId="0" borderId="18" xfId="0" applyFill="1" applyBorder="1"/>
    <xf numFmtId="0" fontId="1" fillId="0" borderId="19" xfId="0" applyFont="1" applyFill="1" applyBorder="1"/>
    <xf numFmtId="0" fontId="3" fillId="8" borderId="47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3" fillId="6" borderId="20" xfId="0" applyFont="1" applyFill="1" applyBorder="1" applyAlignment="1">
      <alignment horizontal="center" vertical="top"/>
    </xf>
    <xf numFmtId="0" fontId="3" fillId="6" borderId="8" xfId="0" applyFont="1" applyFill="1" applyBorder="1" applyAlignment="1">
      <alignment horizontal="center" vertical="top"/>
    </xf>
    <xf numFmtId="0" fontId="5" fillId="7" borderId="20" xfId="0" applyFont="1" applyFill="1" applyBorder="1" applyAlignment="1">
      <alignment horizontal="center" vertical="top"/>
    </xf>
    <xf numFmtId="0" fontId="5" fillId="7" borderId="8" xfId="0" applyFont="1" applyFill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7" borderId="20" xfId="0" applyFont="1" applyFill="1" applyBorder="1" applyAlignment="1">
      <alignment horizontal="center" vertical="top"/>
    </xf>
    <xf numFmtId="0" fontId="6" fillId="7" borderId="8" xfId="0" applyFont="1" applyFill="1" applyBorder="1" applyAlignment="1">
      <alignment horizontal="center" vertical="top"/>
    </xf>
    <xf numFmtId="1" fontId="0" fillId="0" borderId="17" xfId="0" applyNumberFormat="1" applyBorder="1"/>
    <xf numFmtId="2" fontId="0" fillId="0" borderId="5" xfId="0" applyNumberFormat="1" applyBorder="1"/>
    <xf numFmtId="0" fontId="0" fillId="11" borderId="47" xfId="0" applyFont="1" applyFill="1" applyBorder="1"/>
    <xf numFmtId="0" fontId="0" fillId="11" borderId="16" xfId="0" applyFill="1" applyBorder="1"/>
    <xf numFmtId="0" fontId="0" fillId="11" borderId="1" xfId="0" applyFill="1" applyBorder="1"/>
    <xf numFmtId="0" fontId="0" fillId="11" borderId="3" xfId="0" applyFill="1" applyBorder="1"/>
    <xf numFmtId="0" fontId="3" fillId="10" borderId="48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10" fontId="0" fillId="11" borderId="50" xfId="1" applyNumberFormat="1" applyFont="1" applyFill="1" applyBorder="1"/>
    <xf numFmtId="10" fontId="0" fillId="11" borderId="32" xfId="1" applyNumberFormat="1" applyFont="1" applyFill="1" applyBorder="1"/>
    <xf numFmtId="10" fontId="0" fillId="0" borderId="32" xfId="1" applyNumberFormat="1" applyFont="1" applyBorder="1"/>
    <xf numFmtId="10" fontId="0" fillId="0" borderId="33" xfId="1" applyNumberFormat="1" applyFont="1" applyFill="1" applyBorder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0" xfId="0" applyFont="1" applyFill="1"/>
    <xf numFmtId="0" fontId="1" fillId="3" borderId="5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2" fillId="8" borderId="41" xfId="0" applyFont="1" applyFill="1" applyBorder="1" applyAlignment="1">
      <alignment horizontal="center" vertical="center"/>
    </xf>
    <xf numFmtId="0" fontId="12" fillId="8" borderId="42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/>
    </xf>
    <xf numFmtId="0" fontId="3" fillId="8" borderId="4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105">
    <dxf>
      <border diagonalUp="0" diagonalDown="0">
        <left style="thin">
          <color indexed="64"/>
        </left>
        <right/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/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theme="8" tint="-0.249977111117893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indexed="64"/>
        </top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theme="8" tint="-0.249977111117893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249977111117893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249977111117893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8:K39" totalsRowShown="0" headerRowDxfId="104" headerRowBorderDxfId="103" tableBorderDxfId="102" totalsRowBorderDxfId="101">
  <tableColumns count="11">
    <tableColumn id="1" name="Game" dataDxfId="100"/>
    <tableColumn id="2" name="A" dataDxfId="99"/>
    <tableColumn id="3" name="B" dataDxfId="98"/>
    <tableColumn id="4" name="C" dataDxfId="97"/>
    <tableColumn id="5" name="D" dataDxfId="96"/>
    <tableColumn id="6" name="E" dataDxfId="95"/>
    <tableColumn id="7" name="F" dataDxfId="94"/>
    <tableColumn id="8" name="G2" dataDxfId="93"/>
    <tableColumn id="9" name="H" dataDxfId="92"/>
    <tableColumn id="10" name="I" dataDxfId="91"/>
    <tableColumn id="11" name="L" dataDxfId="90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7" name="Tabella7" displayName="Tabella7" ref="F3:K24" totalsRowShown="0" headerRowDxfId="89" headerRowBorderDxfId="88" tableBorderDxfId="87" totalsRowBorderDxfId="86">
  <tableColumns count="6">
    <tableColumn id="1" name="giornata" dataDxfId="85"/>
    <tableColumn id="2" name="game1" dataDxfId="84"/>
    <tableColumn id="3" name="game2" dataDxfId="83"/>
    <tableColumn id="4" name="game3" dataDxfId="82"/>
    <tableColumn id="5" name="game4" dataDxfId="81"/>
    <tableColumn id="6" name="game5" dataDxfId="80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8" name="Tabella8" displayName="Tabella8" ref="N3:R13" totalsRowShown="0" headerRowDxfId="79" dataDxfId="77" headerRowBorderDxfId="78" tableBorderDxfId="76" totalsRowBorderDxfId="75">
  <sortState ref="N4:R13">
    <sortCondition descending="1" ref="R3:R13"/>
  </sortState>
  <tableColumns count="5">
    <tableColumn id="7" name="team" dataDxfId="74"/>
    <tableColumn id="2" name="n° Win" dataDxfId="73">
      <calculatedColumnFormula>COUNTIF(Tabella7[[game1]:[game5]],#REF!)</calculatedColumnFormula>
    </tableColumn>
    <tableColumn id="5" name="n° Loose" dataDxfId="72">
      <calculatedColumnFormula>21-Tabella8[[#This Row],[n° Win]]</calculatedColumnFormula>
    </tableColumn>
    <tableColumn id="8" name="punteggio" dataDxfId="71"/>
    <tableColumn id="3" name="posizione" dataDxfId="70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3" name="Tabella3" displayName="Tabella3" ref="B3:D108" totalsRowShown="0" headerRowDxfId="69" headerRowBorderDxfId="68" tableBorderDxfId="67" totalsRowBorderDxfId="66">
  <tableColumns count="3">
    <tableColumn id="1" name="Giornata" dataDxfId="65"/>
    <tableColumn id="2" name="Casa" dataDxfId="64"/>
    <tableColumn id="3" name="Trasferta" dataDxfId="63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id="9" name="Tabella310" displayName="Tabella310" ref="B3:G108" totalsRowShown="0" headerRowDxfId="62" headerRowBorderDxfId="61" tableBorderDxfId="60" totalsRowBorderDxfId="59">
  <tableColumns count="6">
    <tableColumn id="1" name="Giornata" dataDxfId="58"/>
    <tableColumn id="2" name="Casa" dataDxfId="57"/>
    <tableColumn id="3" name="Trasferta" dataDxfId="56"/>
    <tableColumn id="4" name="pt Home" dataDxfId="55"/>
    <tableColumn id="5" name="pt Out" dataDxfId="54"/>
    <tableColumn id="6" name="Δ Pt" dataDxfId="53">
      <calculatedColumnFormula>Tabella310[[#This Row],[pt Home]]-Tabella310[[#This Row],[pt Out]]</calculatedColumnFormula>
    </tableColumn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id="10" name="Tabella111" displayName="Tabella111" ref="I3:S26" totalsRowCount="1" headerRowDxfId="52" totalsRowDxfId="49" headerRowBorderDxfId="51" tableBorderDxfId="50" totalsRowBorderDxfId="48">
  <tableColumns count="11">
    <tableColumn id="1" name="Giornata" totalsRowLabel="Game&gt;100" dataDxfId="47" totalsRowDxfId="46"/>
    <tableColumn id="2" name="A" totalsRowFunction="custom" dataDxfId="45" totalsRowDxfId="44">
      <totalsRowFormula>COUNTIF(J4:J24,"&gt;100")</totalsRowFormula>
    </tableColumn>
    <tableColumn id="3" name="B" totalsRowFunction="custom" dataDxfId="43" totalsRowDxfId="42">
      <totalsRowFormula>COUNTIF(K4:K24,"&gt;100")</totalsRowFormula>
    </tableColumn>
    <tableColumn id="4" name="C" totalsRowFunction="custom" dataDxfId="41" totalsRowDxfId="40">
      <totalsRowFormula>COUNTIF(L4:L24,"&gt;100")</totalsRowFormula>
    </tableColumn>
    <tableColumn id="5" name="D" totalsRowFunction="custom" dataDxfId="39" totalsRowDxfId="38">
      <totalsRowFormula>COUNTIF(M4:M24,"&gt;100")</totalsRowFormula>
    </tableColumn>
    <tableColumn id="6" name="E" totalsRowFunction="custom" dataDxfId="37" totalsRowDxfId="36">
      <totalsRowFormula>COUNTIF(N4:N24,"&gt;100")</totalsRowFormula>
    </tableColumn>
    <tableColumn id="7" name="F" totalsRowFunction="custom" dataDxfId="35" totalsRowDxfId="34">
      <totalsRowFormula>COUNTIF(O4:O24,"&gt;100")</totalsRowFormula>
    </tableColumn>
    <tableColumn id="8" name="G" totalsRowFunction="custom" dataDxfId="33" totalsRowDxfId="32">
      <totalsRowFormula>COUNTIF(P4:P24,"&gt;100")</totalsRowFormula>
    </tableColumn>
    <tableColumn id="9" name="H" totalsRowFunction="custom" dataDxfId="31" totalsRowDxfId="30">
      <totalsRowFormula>COUNTIF(Q4:Q24,"&gt;100")</totalsRowFormula>
    </tableColumn>
    <tableColumn id="10" name="I" totalsRowFunction="custom" dataDxfId="29" totalsRowDxfId="28">
      <totalsRowFormula>COUNTIF(R4:R24,"&gt;100")</totalsRowFormula>
    </tableColumn>
    <tableColumn id="11" name="L" totalsRowFunction="custom" dataDxfId="27" totalsRowDxfId="26">
      <totalsRowFormula>COUNTIF(S4:S24,"&gt;100")</totalsRow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id="13" name="Tabella814" displayName="Tabella814" ref="U3:Y13" totalsRowShown="0" headerRowDxfId="25" dataDxfId="23" headerRowBorderDxfId="24" tableBorderDxfId="22" totalsRowBorderDxfId="21">
  <autoFilter ref="U3:Y13"/>
  <sortState ref="U4:X13">
    <sortCondition ref="U3:U13"/>
  </sortState>
  <tableColumns count="5">
    <tableColumn id="1" name="team" dataDxfId="20"/>
    <tableColumn id="4" name="Cr spesi" dataDxfId="19"/>
    <tableColumn id="6" name="eff. Offensiva" dataDxfId="18"/>
    <tableColumn id="2" name="eff. Difensiva" dataDxfId="17"/>
    <tableColumn id="3" name="Δ Pt" dataDxfId="16">
      <calculatedColumnFormula>SUMIF(Tabella310[[Casa]:[Trasferta]],Tabella814[[#This Row],[team]],Tabella310[Δ Pt])/21</calculatedColumnFormula>
    </tableColumn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id="11" name="Tabella11" displayName="Tabella11" ref="I30:S53" headerRowDxfId="15" totalsRowDxfId="12" headerRowBorderDxfId="14" tableBorderDxfId="13">
  <tableColumns count="11">
    <tableColumn id="1" name="Giornata" totalsRowLabel="Totale" dataDxfId="11"/>
    <tableColumn id="2" name="A" dataDxfId="10" totalsRowDxfId="9"/>
    <tableColumn id="3" name="B" dataDxfId="8"/>
    <tableColumn id="4" name="C" dataDxfId="7"/>
    <tableColumn id="5" name="D" dataDxfId="6"/>
    <tableColumn id="6" name="E" dataDxfId="5"/>
    <tableColumn id="7" name="F" dataDxfId="4"/>
    <tableColumn id="8" name="G" dataDxfId="3"/>
    <tableColumn id="9" name="H" dataDxfId="2"/>
    <tableColumn id="10" name="I" dataDxfId="1"/>
    <tableColumn id="11" name="L" totalsRowFunction="su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B4" sqref="B4:K4"/>
    </sheetView>
  </sheetViews>
  <sheetFormatPr defaultColWidth="9.33203125" defaultRowHeight="14.4" x14ac:dyDescent="0.3"/>
  <cols>
    <col min="1" max="1" width="6.33203125" style="12" bestFit="1" customWidth="1"/>
    <col min="2" max="10" width="10.6640625" style="12" customWidth="1"/>
    <col min="11" max="11" width="10.6640625" style="11" customWidth="1"/>
    <col min="12" max="16384" width="9.33203125" style="11"/>
  </cols>
  <sheetData>
    <row r="2" spans="2:11" x14ac:dyDescent="0.3">
      <c r="B2" s="204" t="s">
        <v>110</v>
      </c>
      <c r="C2" s="204"/>
      <c r="D2" s="204"/>
      <c r="E2" s="204"/>
      <c r="F2" s="204"/>
      <c r="G2" s="204"/>
      <c r="H2" s="204"/>
      <c r="I2" s="204"/>
      <c r="J2" s="204"/>
      <c r="K2" s="204"/>
    </row>
    <row r="3" spans="2:11" x14ac:dyDescent="0.3">
      <c r="B3" s="182" t="s">
        <v>1</v>
      </c>
      <c r="C3" s="182" t="s">
        <v>32</v>
      </c>
      <c r="D3" s="182" t="s">
        <v>12</v>
      </c>
      <c r="E3" s="182" t="s">
        <v>33</v>
      </c>
      <c r="F3" s="182" t="s">
        <v>42</v>
      </c>
      <c r="G3" s="182" t="s">
        <v>34</v>
      </c>
      <c r="H3" s="182" t="s">
        <v>19</v>
      </c>
      <c r="I3" s="182" t="s">
        <v>35</v>
      </c>
      <c r="J3" s="182" t="s">
        <v>36</v>
      </c>
      <c r="K3" s="183" t="s">
        <v>37</v>
      </c>
    </row>
    <row r="4" spans="2:11" x14ac:dyDescent="0.3">
      <c r="B4" s="184" t="s">
        <v>38</v>
      </c>
      <c r="C4" s="184" t="s">
        <v>39</v>
      </c>
      <c r="D4" s="184">
        <v>79</v>
      </c>
      <c r="E4" s="184">
        <v>79</v>
      </c>
      <c r="F4" s="184">
        <v>73</v>
      </c>
      <c r="G4" s="184" t="s">
        <v>40</v>
      </c>
      <c r="H4" s="184">
        <v>89</v>
      </c>
      <c r="I4" s="184" t="s">
        <v>41</v>
      </c>
      <c r="J4" s="184">
        <v>66</v>
      </c>
      <c r="K4" s="185">
        <v>67.900000000000006</v>
      </c>
    </row>
    <row r="5" spans="2:11" x14ac:dyDescent="0.3">
      <c r="B5" s="186" t="s">
        <v>6</v>
      </c>
      <c r="C5" s="186" t="s">
        <v>7</v>
      </c>
      <c r="D5" s="186" t="s">
        <v>3</v>
      </c>
      <c r="E5" s="186" t="s">
        <v>4</v>
      </c>
      <c r="F5" s="186" t="s">
        <v>7</v>
      </c>
      <c r="G5" s="186" t="s">
        <v>8</v>
      </c>
      <c r="H5" s="186" t="s">
        <v>6</v>
      </c>
      <c r="I5" s="186" t="s">
        <v>0</v>
      </c>
      <c r="J5" s="186" t="s">
        <v>7</v>
      </c>
      <c r="K5" s="187" t="s">
        <v>0</v>
      </c>
    </row>
    <row r="6" spans="2:11" x14ac:dyDescent="0.3">
      <c r="B6" s="188" t="s">
        <v>10</v>
      </c>
      <c r="C6" s="188" t="s">
        <v>10</v>
      </c>
      <c r="D6" s="188" t="s">
        <v>8</v>
      </c>
      <c r="E6" s="188" t="s">
        <v>10</v>
      </c>
      <c r="F6" s="188" t="s">
        <v>4</v>
      </c>
      <c r="G6" s="188" t="s">
        <v>5</v>
      </c>
      <c r="H6" s="188" t="s">
        <v>4</v>
      </c>
      <c r="I6" s="188" t="s">
        <v>7</v>
      </c>
      <c r="J6" s="188" t="s">
        <v>10</v>
      </c>
      <c r="K6" s="189" t="s">
        <v>8</v>
      </c>
    </row>
    <row r="7" spans="2:11" x14ac:dyDescent="0.3">
      <c r="B7" s="186" t="s">
        <v>5</v>
      </c>
      <c r="C7" s="186" t="s">
        <v>2</v>
      </c>
      <c r="D7" s="186" t="s">
        <v>10</v>
      </c>
      <c r="E7" s="186" t="s">
        <v>5</v>
      </c>
      <c r="F7" s="186" t="s">
        <v>9</v>
      </c>
      <c r="G7" s="186" t="s">
        <v>9</v>
      </c>
      <c r="H7" s="186" t="s">
        <v>0</v>
      </c>
      <c r="I7" s="186" t="s">
        <v>6</v>
      </c>
      <c r="J7" s="186" t="s">
        <v>6</v>
      </c>
      <c r="K7" s="187" t="s">
        <v>10</v>
      </c>
    </row>
    <row r="8" spans="2:11" x14ac:dyDescent="0.3">
      <c r="B8" s="188" t="s">
        <v>7</v>
      </c>
      <c r="C8" s="188" t="s">
        <v>5</v>
      </c>
      <c r="D8" s="188" t="s">
        <v>5</v>
      </c>
      <c r="E8" s="188" t="s">
        <v>8</v>
      </c>
      <c r="F8" s="188" t="s">
        <v>8</v>
      </c>
      <c r="G8" s="188" t="s">
        <v>6</v>
      </c>
      <c r="H8" s="188" t="s">
        <v>9</v>
      </c>
      <c r="I8" s="188" t="s">
        <v>8</v>
      </c>
      <c r="J8" s="188" t="s">
        <v>9</v>
      </c>
      <c r="K8" s="189" t="s">
        <v>9</v>
      </c>
    </row>
    <row r="9" spans="2:11" x14ac:dyDescent="0.3">
      <c r="B9" s="186" t="s">
        <v>14</v>
      </c>
      <c r="C9" s="186" t="s">
        <v>17</v>
      </c>
      <c r="D9" s="186" t="s">
        <v>17</v>
      </c>
      <c r="E9" s="186" t="s">
        <v>15</v>
      </c>
      <c r="F9" s="186" t="s">
        <v>13</v>
      </c>
      <c r="G9" s="186" t="s">
        <v>16</v>
      </c>
      <c r="H9" s="186" t="s">
        <v>16</v>
      </c>
      <c r="I9" s="186" t="s">
        <v>15</v>
      </c>
      <c r="J9" s="186" t="s">
        <v>17</v>
      </c>
      <c r="K9" s="187" t="s">
        <v>17</v>
      </c>
    </row>
    <row r="10" spans="2:11" x14ac:dyDescent="0.3">
      <c r="B10" s="188" t="s">
        <v>15</v>
      </c>
      <c r="C10" s="188" t="s">
        <v>13</v>
      </c>
      <c r="D10" s="188" t="s">
        <v>16</v>
      </c>
      <c r="E10" s="188" t="s">
        <v>17</v>
      </c>
      <c r="F10" s="188" t="s">
        <v>14</v>
      </c>
      <c r="G10" s="188" t="s">
        <v>14</v>
      </c>
      <c r="H10" s="188" t="s">
        <v>17</v>
      </c>
      <c r="I10" s="188" t="s">
        <v>14</v>
      </c>
      <c r="J10" s="188" t="s">
        <v>11</v>
      </c>
      <c r="K10" s="189" t="s">
        <v>15</v>
      </c>
    </row>
    <row r="11" spans="2:11" x14ac:dyDescent="0.3">
      <c r="B11" s="186" t="s">
        <v>23</v>
      </c>
      <c r="C11" s="186" t="s">
        <v>27</v>
      </c>
      <c r="D11" s="186" t="s">
        <v>28</v>
      </c>
      <c r="E11" s="186" t="s">
        <v>20</v>
      </c>
      <c r="F11" s="186" t="s">
        <v>24</v>
      </c>
      <c r="G11" s="186" t="s">
        <v>20</v>
      </c>
      <c r="H11" s="186" t="s">
        <v>23</v>
      </c>
      <c r="I11" s="186" t="s">
        <v>28</v>
      </c>
      <c r="J11" s="186" t="s">
        <v>23</v>
      </c>
      <c r="K11" s="187" t="s">
        <v>23</v>
      </c>
    </row>
    <row r="12" spans="2:11" x14ac:dyDescent="0.3">
      <c r="B12" s="188" t="s">
        <v>21</v>
      </c>
      <c r="C12" s="188" t="s">
        <v>20</v>
      </c>
      <c r="D12" s="188" t="s">
        <v>25</v>
      </c>
      <c r="E12" s="188" t="s">
        <v>24</v>
      </c>
      <c r="F12" s="188" t="s">
        <v>26</v>
      </c>
      <c r="G12" s="188" t="s">
        <v>24</v>
      </c>
      <c r="H12" s="188" t="s">
        <v>27</v>
      </c>
      <c r="I12" s="188" t="s">
        <v>25</v>
      </c>
      <c r="J12" s="188" t="s">
        <v>27</v>
      </c>
      <c r="K12" s="189" t="s">
        <v>24</v>
      </c>
    </row>
    <row r="13" spans="2:11" x14ac:dyDescent="0.3">
      <c r="B13" s="186" t="s">
        <v>24</v>
      </c>
      <c r="C13" s="186" t="s">
        <v>26</v>
      </c>
      <c r="D13" s="186" t="s">
        <v>20</v>
      </c>
      <c r="E13" s="186" t="s">
        <v>28</v>
      </c>
      <c r="F13" s="186" t="s">
        <v>27</v>
      </c>
      <c r="G13" s="186" t="s">
        <v>22</v>
      </c>
      <c r="H13" s="186" t="s">
        <v>26</v>
      </c>
      <c r="I13" s="186" t="s">
        <v>23</v>
      </c>
      <c r="J13" s="186" t="s">
        <v>22</v>
      </c>
      <c r="K13" s="187" t="s">
        <v>25</v>
      </c>
    </row>
    <row r="14" spans="2:11" x14ac:dyDescent="0.3">
      <c r="B14" s="188" t="s">
        <v>26</v>
      </c>
      <c r="C14" s="188" t="s">
        <v>22</v>
      </c>
      <c r="D14" s="188" t="s">
        <v>23</v>
      </c>
      <c r="E14" s="188" t="s">
        <v>27</v>
      </c>
      <c r="F14" s="188" t="s">
        <v>25</v>
      </c>
      <c r="G14" s="188" t="s">
        <v>25</v>
      </c>
      <c r="H14" s="188" t="s">
        <v>18</v>
      </c>
      <c r="I14" s="188" t="s">
        <v>18</v>
      </c>
      <c r="J14" s="188" t="s">
        <v>28</v>
      </c>
      <c r="K14" s="189" t="s">
        <v>26</v>
      </c>
    </row>
    <row r="15" spans="2:11" x14ac:dyDescent="0.3">
      <c r="B15" s="181" t="s">
        <v>31</v>
      </c>
      <c r="C15" s="181" t="s">
        <v>31</v>
      </c>
      <c r="D15" s="181" t="s">
        <v>29</v>
      </c>
      <c r="E15" s="181" t="s">
        <v>30</v>
      </c>
      <c r="F15" s="181" t="s">
        <v>29</v>
      </c>
      <c r="G15" s="181" t="s">
        <v>31</v>
      </c>
      <c r="H15" s="181" t="s">
        <v>29</v>
      </c>
      <c r="I15" s="181" t="s">
        <v>30</v>
      </c>
      <c r="J15" s="181" t="s">
        <v>30</v>
      </c>
      <c r="K15" s="180" t="s">
        <v>31</v>
      </c>
    </row>
    <row r="16" spans="2:11" x14ac:dyDescent="0.3">
      <c r="B16" s="125"/>
      <c r="C16" s="125"/>
      <c r="D16" s="125"/>
      <c r="E16" s="125"/>
      <c r="F16" s="125"/>
      <c r="G16" s="125"/>
      <c r="H16" s="125"/>
      <c r="I16" s="125"/>
      <c r="J16" s="125"/>
      <c r="K16" s="125"/>
    </row>
    <row r="17" spans="1:11" x14ac:dyDescent="0.3">
      <c r="B17" s="204" t="s">
        <v>111</v>
      </c>
      <c r="C17" s="204"/>
      <c r="D17" s="204"/>
      <c r="E17" s="204"/>
      <c r="F17" s="204"/>
      <c r="G17" s="204"/>
      <c r="H17" s="204"/>
      <c r="I17" s="204"/>
      <c r="J17" s="204"/>
      <c r="K17" s="204"/>
    </row>
    <row r="18" spans="1:11" x14ac:dyDescent="0.3">
      <c r="A18" s="33" t="s">
        <v>112</v>
      </c>
      <c r="B18" s="34" t="s">
        <v>1</v>
      </c>
      <c r="C18" s="34" t="s">
        <v>32</v>
      </c>
      <c r="D18" s="34" t="s">
        <v>12</v>
      </c>
      <c r="E18" s="34" t="s">
        <v>33</v>
      </c>
      <c r="F18" s="34" t="s">
        <v>42</v>
      </c>
      <c r="G18" s="34" t="s">
        <v>34</v>
      </c>
      <c r="H18" s="34" t="s">
        <v>109</v>
      </c>
      <c r="I18" s="34" t="s">
        <v>35</v>
      </c>
      <c r="J18" s="34" t="s">
        <v>36</v>
      </c>
      <c r="K18" s="35" t="s">
        <v>37</v>
      </c>
    </row>
    <row r="19" spans="1:11" x14ac:dyDescent="0.3">
      <c r="A19" s="6">
        <v>1</v>
      </c>
      <c r="B19" s="1">
        <v>134</v>
      </c>
      <c r="C19" s="1">
        <v>167</v>
      </c>
      <c r="D19" s="1">
        <v>105</v>
      </c>
      <c r="E19" s="1">
        <v>100</v>
      </c>
      <c r="F19" s="1">
        <v>107</v>
      </c>
      <c r="G19" s="1">
        <v>109</v>
      </c>
      <c r="H19" s="1">
        <v>130</v>
      </c>
      <c r="I19" s="1">
        <v>111</v>
      </c>
      <c r="J19" s="1">
        <v>110</v>
      </c>
      <c r="K19" s="7">
        <v>104</v>
      </c>
    </row>
    <row r="20" spans="1:11" x14ac:dyDescent="0.3">
      <c r="A20" s="6">
        <v>2</v>
      </c>
      <c r="B20" s="1">
        <v>124</v>
      </c>
      <c r="C20" s="1">
        <v>140</v>
      </c>
      <c r="D20" s="1">
        <v>94</v>
      </c>
      <c r="E20" s="1">
        <v>105</v>
      </c>
      <c r="F20" s="1">
        <v>102</v>
      </c>
      <c r="G20" s="1">
        <v>109</v>
      </c>
      <c r="H20" s="1">
        <v>112</v>
      </c>
      <c r="I20" s="1">
        <v>100</v>
      </c>
      <c r="J20" s="1">
        <v>96</v>
      </c>
      <c r="K20" s="7">
        <v>109</v>
      </c>
    </row>
    <row r="21" spans="1:11" x14ac:dyDescent="0.3">
      <c r="A21" s="6">
        <v>3</v>
      </c>
      <c r="B21" s="1">
        <v>130</v>
      </c>
      <c r="C21" s="1">
        <v>154</v>
      </c>
      <c r="D21" s="1">
        <v>113</v>
      </c>
      <c r="E21" s="1">
        <v>127</v>
      </c>
      <c r="F21" s="1">
        <v>124</v>
      </c>
      <c r="G21" s="1">
        <v>113</v>
      </c>
      <c r="H21" s="1">
        <v>176</v>
      </c>
      <c r="I21" s="1">
        <v>158</v>
      </c>
      <c r="J21" s="1">
        <v>126</v>
      </c>
      <c r="K21" s="7">
        <v>123</v>
      </c>
    </row>
    <row r="22" spans="1:11" x14ac:dyDescent="0.3">
      <c r="A22" s="6">
        <v>4</v>
      </c>
      <c r="B22" s="1">
        <v>119</v>
      </c>
      <c r="C22" s="1">
        <v>143</v>
      </c>
      <c r="D22" s="1">
        <v>97</v>
      </c>
      <c r="E22" s="1">
        <v>103</v>
      </c>
      <c r="F22" s="1">
        <v>107</v>
      </c>
      <c r="G22" s="1">
        <v>122</v>
      </c>
      <c r="H22" s="1">
        <v>134</v>
      </c>
      <c r="I22" s="1">
        <v>130</v>
      </c>
      <c r="J22" s="1">
        <v>112</v>
      </c>
      <c r="K22" s="7">
        <v>103</v>
      </c>
    </row>
    <row r="23" spans="1:11" x14ac:dyDescent="0.3">
      <c r="A23" s="6">
        <v>5</v>
      </c>
      <c r="B23" s="1">
        <v>135</v>
      </c>
      <c r="C23" s="1">
        <v>145</v>
      </c>
      <c r="D23" s="1">
        <v>115</v>
      </c>
      <c r="E23" s="1">
        <v>146</v>
      </c>
      <c r="F23" s="1">
        <v>121</v>
      </c>
      <c r="G23" s="1">
        <v>111</v>
      </c>
      <c r="H23" s="1">
        <v>121</v>
      </c>
      <c r="I23" s="1">
        <v>99</v>
      </c>
      <c r="J23" s="1">
        <v>97</v>
      </c>
      <c r="K23" s="7">
        <v>108</v>
      </c>
    </row>
    <row r="24" spans="1:11" x14ac:dyDescent="0.3">
      <c r="A24" s="6">
        <v>6</v>
      </c>
      <c r="B24" s="1">
        <v>133</v>
      </c>
      <c r="C24" s="1">
        <v>156</v>
      </c>
      <c r="D24" s="1">
        <v>120</v>
      </c>
      <c r="E24" s="1">
        <v>141</v>
      </c>
      <c r="F24" s="1">
        <v>141</v>
      </c>
      <c r="G24" s="1">
        <v>126</v>
      </c>
      <c r="H24" s="1">
        <v>136</v>
      </c>
      <c r="I24" s="1">
        <v>134</v>
      </c>
      <c r="J24" s="1">
        <v>94</v>
      </c>
      <c r="K24" s="7">
        <v>120</v>
      </c>
    </row>
    <row r="25" spans="1:11" x14ac:dyDescent="0.3">
      <c r="A25" s="6">
        <v>7</v>
      </c>
      <c r="B25" s="1">
        <v>133</v>
      </c>
      <c r="C25" s="1">
        <v>131</v>
      </c>
      <c r="D25" s="1">
        <v>101</v>
      </c>
      <c r="E25" s="1">
        <v>112</v>
      </c>
      <c r="F25" s="1">
        <v>96</v>
      </c>
      <c r="G25" s="1">
        <v>99</v>
      </c>
      <c r="H25" s="1">
        <v>187</v>
      </c>
      <c r="I25" s="1">
        <v>157</v>
      </c>
      <c r="J25" s="1">
        <v>120</v>
      </c>
      <c r="K25" s="7">
        <v>133</v>
      </c>
    </row>
    <row r="26" spans="1:11" x14ac:dyDescent="0.3">
      <c r="A26" s="6">
        <v>8</v>
      </c>
      <c r="B26" s="1">
        <v>113</v>
      </c>
      <c r="C26" s="1">
        <v>129</v>
      </c>
      <c r="D26" s="1">
        <v>92</v>
      </c>
      <c r="E26" s="1">
        <v>104</v>
      </c>
      <c r="F26" s="1">
        <v>105</v>
      </c>
      <c r="G26" s="1">
        <v>95</v>
      </c>
      <c r="H26" s="1">
        <v>125</v>
      </c>
      <c r="I26" s="1">
        <v>122</v>
      </c>
      <c r="J26" s="1">
        <v>89</v>
      </c>
      <c r="K26" s="7">
        <v>94</v>
      </c>
    </row>
    <row r="27" spans="1:11" x14ac:dyDescent="0.3">
      <c r="A27" s="6">
        <v>9</v>
      </c>
      <c r="B27" s="1">
        <v>78</v>
      </c>
      <c r="C27" s="1">
        <v>138</v>
      </c>
      <c r="D27" s="1">
        <v>99</v>
      </c>
      <c r="E27" s="1">
        <v>123</v>
      </c>
      <c r="F27" s="1">
        <v>95</v>
      </c>
      <c r="G27" s="1">
        <v>104</v>
      </c>
      <c r="H27" s="1">
        <v>112</v>
      </c>
      <c r="I27" s="1">
        <v>109</v>
      </c>
      <c r="J27" s="1">
        <v>87</v>
      </c>
      <c r="K27" s="7">
        <v>83</v>
      </c>
    </row>
    <row r="28" spans="1:11" x14ac:dyDescent="0.3">
      <c r="A28" s="6">
        <v>10</v>
      </c>
      <c r="B28" s="1">
        <v>129</v>
      </c>
      <c r="C28" s="1">
        <v>184</v>
      </c>
      <c r="D28" s="1">
        <v>125</v>
      </c>
      <c r="E28" s="1">
        <v>157</v>
      </c>
      <c r="F28" s="1">
        <v>120</v>
      </c>
      <c r="G28" s="1">
        <v>137</v>
      </c>
      <c r="H28" s="1">
        <v>144</v>
      </c>
      <c r="I28" s="1">
        <v>107</v>
      </c>
      <c r="J28" s="1">
        <v>146</v>
      </c>
      <c r="K28" s="7">
        <v>131</v>
      </c>
    </row>
    <row r="29" spans="1:11" x14ac:dyDescent="0.3">
      <c r="A29" s="6">
        <v>11</v>
      </c>
      <c r="B29" s="1">
        <v>118</v>
      </c>
      <c r="C29" s="1">
        <v>144</v>
      </c>
      <c r="D29" s="1">
        <v>127</v>
      </c>
      <c r="E29" s="1">
        <v>147</v>
      </c>
      <c r="F29" s="1">
        <v>90</v>
      </c>
      <c r="G29" s="1">
        <v>159</v>
      </c>
      <c r="H29" s="1">
        <v>144</v>
      </c>
      <c r="I29" s="1">
        <v>127</v>
      </c>
      <c r="J29" s="1">
        <v>120</v>
      </c>
      <c r="K29" s="7">
        <v>119</v>
      </c>
    </row>
    <row r="30" spans="1:11" x14ac:dyDescent="0.3">
      <c r="A30" s="6">
        <v>12</v>
      </c>
      <c r="B30" s="1">
        <v>143</v>
      </c>
      <c r="C30" s="1">
        <v>87</v>
      </c>
      <c r="D30" s="1">
        <v>102</v>
      </c>
      <c r="E30" s="1">
        <v>114</v>
      </c>
      <c r="F30" s="1">
        <v>104</v>
      </c>
      <c r="G30" s="1">
        <v>110</v>
      </c>
      <c r="H30" s="1">
        <v>117</v>
      </c>
      <c r="I30" s="1">
        <v>122</v>
      </c>
      <c r="J30" s="1">
        <v>103</v>
      </c>
      <c r="K30" s="7">
        <v>93</v>
      </c>
    </row>
    <row r="31" spans="1:11" x14ac:dyDescent="0.3">
      <c r="A31" s="6">
        <v>13</v>
      </c>
      <c r="B31" s="1">
        <v>119</v>
      </c>
      <c r="C31" s="1">
        <v>136</v>
      </c>
      <c r="D31" s="1">
        <v>113</v>
      </c>
      <c r="E31" s="1">
        <v>131</v>
      </c>
      <c r="F31" s="1">
        <v>121</v>
      </c>
      <c r="G31" s="1">
        <v>149</v>
      </c>
      <c r="H31" s="1">
        <v>148</v>
      </c>
      <c r="I31" s="1">
        <v>120</v>
      </c>
      <c r="J31" s="1">
        <v>123</v>
      </c>
      <c r="K31" s="7">
        <v>104</v>
      </c>
    </row>
    <row r="32" spans="1:11" x14ac:dyDescent="0.3">
      <c r="A32" s="6">
        <v>14</v>
      </c>
      <c r="B32" s="1">
        <v>126</v>
      </c>
      <c r="C32" s="1">
        <v>125</v>
      </c>
      <c r="D32" s="1">
        <v>114</v>
      </c>
      <c r="E32" s="1">
        <v>127</v>
      </c>
      <c r="F32" s="1">
        <v>98</v>
      </c>
      <c r="G32" s="1">
        <v>81</v>
      </c>
      <c r="H32" s="1">
        <v>120</v>
      </c>
      <c r="I32" s="1">
        <v>128</v>
      </c>
      <c r="J32" s="1">
        <v>84</v>
      </c>
      <c r="K32" s="7">
        <v>111</v>
      </c>
    </row>
    <row r="33" spans="1:11" x14ac:dyDescent="0.3">
      <c r="A33" s="6">
        <v>15</v>
      </c>
      <c r="B33" s="1">
        <v>115</v>
      </c>
      <c r="C33" s="1">
        <v>183</v>
      </c>
      <c r="D33" s="1">
        <v>109</v>
      </c>
      <c r="E33" s="1">
        <v>164</v>
      </c>
      <c r="F33" s="1">
        <v>148</v>
      </c>
      <c r="G33" s="1">
        <v>128</v>
      </c>
      <c r="H33" s="1">
        <v>161</v>
      </c>
      <c r="I33" s="1">
        <v>148</v>
      </c>
      <c r="J33" s="1">
        <v>153</v>
      </c>
      <c r="K33" s="7">
        <v>121</v>
      </c>
    </row>
    <row r="34" spans="1:11" x14ac:dyDescent="0.3">
      <c r="A34" s="6">
        <v>16</v>
      </c>
      <c r="B34" s="1">
        <v>106</v>
      </c>
      <c r="C34" s="1">
        <v>136</v>
      </c>
      <c r="D34" s="1">
        <v>126</v>
      </c>
      <c r="E34" s="1">
        <v>129</v>
      </c>
      <c r="F34" s="1">
        <v>123</v>
      </c>
      <c r="G34" s="1">
        <v>126</v>
      </c>
      <c r="H34" s="1">
        <v>149</v>
      </c>
      <c r="I34" s="1">
        <v>118</v>
      </c>
      <c r="J34" s="1">
        <v>97</v>
      </c>
      <c r="K34" s="7">
        <v>112</v>
      </c>
    </row>
    <row r="35" spans="1:11" x14ac:dyDescent="0.3">
      <c r="A35" s="6">
        <v>17</v>
      </c>
      <c r="B35" s="1">
        <v>111</v>
      </c>
      <c r="C35" s="1">
        <v>163</v>
      </c>
      <c r="D35" s="1">
        <v>110</v>
      </c>
      <c r="E35" s="1">
        <v>133</v>
      </c>
      <c r="F35" s="1">
        <v>131</v>
      </c>
      <c r="G35" s="1">
        <v>136</v>
      </c>
      <c r="H35" s="1">
        <v>118</v>
      </c>
      <c r="I35" s="1">
        <v>120</v>
      </c>
      <c r="J35" s="1">
        <v>90</v>
      </c>
      <c r="K35" s="7">
        <v>92</v>
      </c>
    </row>
    <row r="36" spans="1:11" x14ac:dyDescent="0.3">
      <c r="A36" s="6">
        <v>18</v>
      </c>
      <c r="B36" s="1">
        <v>84</v>
      </c>
      <c r="C36" s="1">
        <v>143</v>
      </c>
      <c r="D36" s="1">
        <v>74</v>
      </c>
      <c r="E36" s="1">
        <v>102</v>
      </c>
      <c r="F36" s="1">
        <v>98</v>
      </c>
      <c r="G36" s="1">
        <v>104</v>
      </c>
      <c r="H36" s="1">
        <v>139</v>
      </c>
      <c r="I36" s="1">
        <v>131</v>
      </c>
      <c r="J36" s="1">
        <v>115</v>
      </c>
      <c r="K36" s="7">
        <v>75</v>
      </c>
    </row>
    <row r="37" spans="1:11" x14ac:dyDescent="0.3">
      <c r="A37" s="6">
        <v>19</v>
      </c>
      <c r="B37" s="1">
        <v>158</v>
      </c>
      <c r="C37" s="1">
        <v>167</v>
      </c>
      <c r="D37" s="1">
        <v>99</v>
      </c>
      <c r="E37" s="1">
        <v>129</v>
      </c>
      <c r="F37" s="1">
        <v>124</v>
      </c>
      <c r="G37" s="1">
        <v>125</v>
      </c>
      <c r="H37" s="1">
        <v>133</v>
      </c>
      <c r="I37" s="1">
        <v>138</v>
      </c>
      <c r="J37" s="1">
        <v>127</v>
      </c>
      <c r="K37" s="7">
        <v>114</v>
      </c>
    </row>
    <row r="38" spans="1:11" x14ac:dyDescent="0.3">
      <c r="A38" s="6">
        <v>20</v>
      </c>
      <c r="B38" s="1">
        <v>128</v>
      </c>
      <c r="C38" s="1">
        <v>169</v>
      </c>
      <c r="D38" s="1">
        <v>114</v>
      </c>
      <c r="E38" s="1">
        <v>115</v>
      </c>
      <c r="F38" s="1">
        <v>107</v>
      </c>
      <c r="G38" s="1">
        <v>117</v>
      </c>
      <c r="H38" s="1">
        <v>145</v>
      </c>
      <c r="I38" s="1">
        <v>138</v>
      </c>
      <c r="J38" s="1">
        <v>117</v>
      </c>
      <c r="K38" s="7">
        <v>94</v>
      </c>
    </row>
    <row r="39" spans="1:11" x14ac:dyDescent="0.3">
      <c r="A39" s="8">
        <v>21</v>
      </c>
      <c r="B39" s="9">
        <v>162</v>
      </c>
      <c r="C39" s="9">
        <v>184</v>
      </c>
      <c r="D39" s="9">
        <v>137</v>
      </c>
      <c r="E39" s="9">
        <v>144</v>
      </c>
      <c r="F39" s="9">
        <v>114</v>
      </c>
      <c r="G39" s="9">
        <v>154</v>
      </c>
      <c r="H39" s="9">
        <v>143</v>
      </c>
      <c r="I39" s="9">
        <v>176</v>
      </c>
      <c r="J39" s="9">
        <v>135</v>
      </c>
      <c r="K39" s="10">
        <v>114</v>
      </c>
    </row>
  </sheetData>
  <mergeCells count="2">
    <mergeCell ref="B17:K17"/>
    <mergeCell ref="B2:K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8"/>
  <sheetViews>
    <sheetView workbookViewId="0">
      <selection activeCell="N3" sqref="N3:R13"/>
    </sheetView>
  </sheetViews>
  <sheetFormatPr defaultColWidth="9.109375" defaultRowHeight="14.4" x14ac:dyDescent="0.3"/>
  <cols>
    <col min="1" max="1" width="3.6640625" style="11" customWidth="1"/>
    <col min="2" max="2" width="10.88671875" style="11" customWidth="1"/>
    <col min="3" max="4" width="11" style="11" customWidth="1"/>
    <col min="5" max="5" width="9.109375" style="11"/>
    <col min="6" max="6" width="10.5546875" style="11" bestFit="1" customWidth="1"/>
    <col min="7" max="13" width="9.109375" style="11"/>
    <col min="14" max="14" width="10" style="11" customWidth="1"/>
    <col min="15" max="16" width="10" style="11" hidden="1" customWidth="1"/>
    <col min="17" max="18" width="10" style="11" customWidth="1"/>
    <col min="19" max="16384" width="9.109375" style="11"/>
  </cols>
  <sheetData>
    <row r="2" spans="2:18" s="42" customFormat="1" x14ac:dyDescent="0.3">
      <c r="B2" s="205" t="s">
        <v>57</v>
      </c>
      <c r="C2" s="205"/>
      <c r="D2" s="205"/>
      <c r="F2" s="205" t="s">
        <v>58</v>
      </c>
      <c r="G2" s="205"/>
      <c r="H2" s="205"/>
      <c r="I2" s="205"/>
      <c r="J2" s="205"/>
      <c r="K2" s="205"/>
      <c r="M2" s="173"/>
      <c r="N2" s="205"/>
      <c r="O2" s="205"/>
      <c r="P2" s="205"/>
      <c r="Q2" s="205"/>
      <c r="R2" s="205"/>
    </row>
    <row r="3" spans="2:18" x14ac:dyDescent="0.3">
      <c r="B3" s="22" t="s">
        <v>43</v>
      </c>
      <c r="C3" s="23" t="s">
        <v>44</v>
      </c>
      <c r="D3" s="24" t="s">
        <v>45</v>
      </c>
      <c r="F3" s="33" t="s">
        <v>46</v>
      </c>
      <c r="G3" s="34" t="s">
        <v>47</v>
      </c>
      <c r="H3" s="34" t="s">
        <v>48</v>
      </c>
      <c r="I3" s="34" t="s">
        <v>49</v>
      </c>
      <c r="J3" s="34" t="s">
        <v>50</v>
      </c>
      <c r="K3" s="35" t="s">
        <v>51</v>
      </c>
      <c r="N3" s="13" t="s">
        <v>52</v>
      </c>
      <c r="O3" s="14" t="s">
        <v>53</v>
      </c>
      <c r="P3" s="15" t="s">
        <v>56</v>
      </c>
      <c r="Q3" s="14" t="s">
        <v>54</v>
      </c>
      <c r="R3" s="13" t="s">
        <v>121</v>
      </c>
    </row>
    <row r="4" spans="2:18" x14ac:dyDescent="0.3">
      <c r="B4" s="43">
        <v>1</v>
      </c>
      <c r="C4" s="56" t="s">
        <v>32</v>
      </c>
      <c r="D4" s="60" t="s">
        <v>1</v>
      </c>
      <c r="F4" s="6">
        <v>1</v>
      </c>
      <c r="G4" s="1" t="s">
        <v>32</v>
      </c>
      <c r="H4" s="1" t="s">
        <v>12</v>
      </c>
      <c r="I4" s="1" t="s">
        <v>36</v>
      </c>
      <c r="J4" s="1" t="s">
        <v>35</v>
      </c>
      <c r="K4" s="7" t="s">
        <v>19</v>
      </c>
      <c r="N4" s="39" t="s">
        <v>32</v>
      </c>
      <c r="O4" s="2">
        <f>COUNTIF(Tabella7[[game1]:[game5]],#REF!)</f>
        <v>0</v>
      </c>
      <c r="P4" s="37">
        <f>21-Tabella8[[#This Row],[n° Win]]</f>
        <v>21</v>
      </c>
      <c r="Q4" s="197">
        <v>38</v>
      </c>
      <c r="R4" s="39">
        <v>1</v>
      </c>
    </row>
    <row r="5" spans="2:18" x14ac:dyDescent="0.3">
      <c r="B5" s="44">
        <v>1</v>
      </c>
      <c r="C5" s="58" t="s">
        <v>12</v>
      </c>
      <c r="D5" s="61" t="s">
        <v>37</v>
      </c>
      <c r="F5" s="6">
        <v>2</v>
      </c>
      <c r="G5" s="1" t="s">
        <v>1</v>
      </c>
      <c r="H5" s="1" t="s">
        <v>32</v>
      </c>
      <c r="I5" s="1" t="s">
        <v>37</v>
      </c>
      <c r="J5" s="1" t="s">
        <v>34</v>
      </c>
      <c r="K5" s="7" t="s">
        <v>19</v>
      </c>
      <c r="N5" s="39" t="s">
        <v>19</v>
      </c>
      <c r="O5" s="2">
        <f>COUNTIF(Tabella7[[game1]:[game5]],#REF!)</f>
        <v>0</v>
      </c>
      <c r="P5" s="37">
        <f>21-Tabella8[[#This Row],[n° Win]]</f>
        <v>21</v>
      </c>
      <c r="Q5" s="197">
        <v>34</v>
      </c>
      <c r="R5" s="39">
        <v>2</v>
      </c>
    </row>
    <row r="6" spans="2:18" x14ac:dyDescent="0.3">
      <c r="B6" s="43">
        <v>1</v>
      </c>
      <c r="C6" s="56" t="s">
        <v>36</v>
      </c>
      <c r="D6" s="60" t="s">
        <v>33</v>
      </c>
      <c r="F6" s="6">
        <v>3</v>
      </c>
      <c r="G6" s="1" t="s">
        <v>1</v>
      </c>
      <c r="H6" s="1" t="s">
        <v>42</v>
      </c>
      <c r="I6" s="1" t="s">
        <v>32</v>
      </c>
      <c r="J6" s="1" t="s">
        <v>19</v>
      </c>
      <c r="K6" s="7" t="s">
        <v>35</v>
      </c>
      <c r="N6" s="39" t="s">
        <v>35</v>
      </c>
      <c r="O6" s="2">
        <f>COUNTIF(Tabella7[[game1]:[game5]],#REF!)</f>
        <v>0</v>
      </c>
      <c r="P6" s="37">
        <f>21-Tabella8[[#This Row],[n° Win]]</f>
        <v>21</v>
      </c>
      <c r="Q6" s="197">
        <v>28</v>
      </c>
      <c r="R6" s="39">
        <v>3</v>
      </c>
    </row>
    <row r="7" spans="2:18" x14ac:dyDescent="0.3">
      <c r="B7" s="44">
        <v>1</v>
      </c>
      <c r="C7" s="58" t="s">
        <v>42</v>
      </c>
      <c r="D7" s="61" t="s">
        <v>35</v>
      </c>
      <c r="F7" s="6">
        <v>4</v>
      </c>
      <c r="G7" s="1" t="s">
        <v>1</v>
      </c>
      <c r="H7" s="1" t="s">
        <v>34</v>
      </c>
      <c r="I7" s="1" t="s">
        <v>19</v>
      </c>
      <c r="J7" s="1" t="s">
        <v>32</v>
      </c>
      <c r="K7" s="7" t="s">
        <v>36</v>
      </c>
      <c r="N7" s="39" t="s">
        <v>1</v>
      </c>
      <c r="O7" s="2">
        <f>COUNTIF(Tabella7[[game1]:[game5]],#REF!)</f>
        <v>0</v>
      </c>
      <c r="P7" s="37">
        <f>21-Tabella8[[#This Row],[n° Win]]</f>
        <v>21</v>
      </c>
      <c r="Q7" s="197">
        <v>22</v>
      </c>
      <c r="R7" s="39">
        <v>4</v>
      </c>
    </row>
    <row r="8" spans="2:18" x14ac:dyDescent="0.3">
      <c r="B8" s="43">
        <v>1</v>
      </c>
      <c r="C8" s="56" t="s">
        <v>19</v>
      </c>
      <c r="D8" s="60" t="s">
        <v>34</v>
      </c>
      <c r="F8" s="6">
        <v>5</v>
      </c>
      <c r="G8" s="1" t="s">
        <v>1</v>
      </c>
      <c r="H8" s="1" t="s">
        <v>42</v>
      </c>
      <c r="I8" s="1" t="s">
        <v>33</v>
      </c>
      <c r="J8" s="1" t="s">
        <v>12</v>
      </c>
      <c r="K8" s="7" t="s">
        <v>32</v>
      </c>
      <c r="N8" s="39" t="s">
        <v>33</v>
      </c>
      <c r="O8" s="2">
        <f>COUNTIF(Tabella7[[game1]:[game5]],#REF!)</f>
        <v>0</v>
      </c>
      <c r="P8" s="37">
        <f>21-Tabella8[[#This Row],[n° Win]]</f>
        <v>21</v>
      </c>
      <c r="Q8" s="197">
        <v>20</v>
      </c>
      <c r="R8" s="39">
        <v>5</v>
      </c>
    </row>
    <row r="9" spans="2:18" x14ac:dyDescent="0.3">
      <c r="B9" s="44">
        <v>2</v>
      </c>
      <c r="C9" s="58" t="s">
        <v>1</v>
      </c>
      <c r="D9" s="61" t="s">
        <v>12</v>
      </c>
      <c r="F9" s="6">
        <v>6</v>
      </c>
      <c r="G9" s="1" t="s">
        <v>19</v>
      </c>
      <c r="H9" s="1" t="s">
        <v>35</v>
      </c>
      <c r="I9" s="1" t="s">
        <v>42</v>
      </c>
      <c r="J9" s="1" t="s">
        <v>33</v>
      </c>
      <c r="K9" s="7" t="s">
        <v>32</v>
      </c>
      <c r="N9" s="39" t="s">
        <v>34</v>
      </c>
      <c r="O9" s="2">
        <f>COUNTIF(Tabella7[[game1]:[game5]],#REF!)</f>
        <v>0</v>
      </c>
      <c r="P9" s="37">
        <f>21-Tabella8[[#This Row],[n° Win]]</f>
        <v>21</v>
      </c>
      <c r="Q9" s="197">
        <v>20</v>
      </c>
      <c r="R9" s="39">
        <v>6</v>
      </c>
    </row>
    <row r="10" spans="2:18" x14ac:dyDescent="0.3">
      <c r="B10" s="43">
        <v>2</v>
      </c>
      <c r="C10" s="56" t="s">
        <v>33</v>
      </c>
      <c r="D10" s="60" t="s">
        <v>32</v>
      </c>
      <c r="F10" s="6">
        <v>7</v>
      </c>
      <c r="G10" s="1" t="s">
        <v>35</v>
      </c>
      <c r="H10" s="1" t="s">
        <v>19</v>
      </c>
      <c r="I10" s="1" t="s">
        <v>37</v>
      </c>
      <c r="J10" s="1" t="s">
        <v>32</v>
      </c>
      <c r="K10" s="7" t="s">
        <v>33</v>
      </c>
      <c r="N10" s="39" t="s">
        <v>42</v>
      </c>
      <c r="O10" s="2">
        <f>COUNTIF(Tabella7[[game1]:[game5]],#REF!)</f>
        <v>0</v>
      </c>
      <c r="P10" s="37">
        <f>21-Tabella8[[#This Row],[n° Win]]</f>
        <v>21</v>
      </c>
      <c r="Q10" s="197">
        <v>16</v>
      </c>
      <c r="R10" s="39">
        <v>7</v>
      </c>
    </row>
    <row r="11" spans="2:18" x14ac:dyDescent="0.3">
      <c r="B11" s="44">
        <v>2</v>
      </c>
      <c r="C11" s="58" t="s">
        <v>37</v>
      </c>
      <c r="D11" s="61" t="s">
        <v>42</v>
      </c>
      <c r="F11" s="6">
        <v>8</v>
      </c>
      <c r="G11" s="1" t="s">
        <v>1</v>
      </c>
      <c r="H11" s="1" t="s">
        <v>35</v>
      </c>
      <c r="I11" s="1" t="s">
        <v>32</v>
      </c>
      <c r="J11" s="1" t="s">
        <v>34</v>
      </c>
      <c r="K11" s="7" t="s">
        <v>42</v>
      </c>
      <c r="N11" s="39" t="s">
        <v>37</v>
      </c>
      <c r="O11" s="2">
        <f>COUNTIF(Tabella7[[game1]:[game5]],#REF!)</f>
        <v>0</v>
      </c>
      <c r="P11" s="37">
        <f>21-Tabella8[[#This Row],[n° Win]]</f>
        <v>21</v>
      </c>
      <c r="Q11" s="197">
        <v>12</v>
      </c>
      <c r="R11" s="39">
        <v>8</v>
      </c>
    </row>
    <row r="12" spans="2:18" x14ac:dyDescent="0.3">
      <c r="B12" s="43">
        <v>2</v>
      </c>
      <c r="C12" s="56" t="s">
        <v>34</v>
      </c>
      <c r="D12" s="60" t="s">
        <v>36</v>
      </c>
      <c r="F12" s="6">
        <v>9</v>
      </c>
      <c r="G12" s="1" t="s">
        <v>37</v>
      </c>
      <c r="H12" s="1" t="s">
        <v>32</v>
      </c>
      <c r="I12" s="1" t="s">
        <v>35</v>
      </c>
      <c r="J12" s="1" t="s">
        <v>33</v>
      </c>
      <c r="K12" s="7" t="s">
        <v>34</v>
      </c>
      <c r="N12" s="39" t="s">
        <v>12</v>
      </c>
      <c r="O12" s="2">
        <f>COUNTIF(Tabella7[[game1]:[game5]],#REF!)</f>
        <v>0</v>
      </c>
      <c r="P12" s="37">
        <f>21-Tabella8[[#This Row],[n° Win]]</f>
        <v>21</v>
      </c>
      <c r="Q12" s="197">
        <v>10</v>
      </c>
      <c r="R12" s="39">
        <v>9</v>
      </c>
    </row>
    <row r="13" spans="2:18" x14ac:dyDescent="0.3">
      <c r="B13" s="44">
        <v>2</v>
      </c>
      <c r="C13" s="58" t="s">
        <v>35</v>
      </c>
      <c r="D13" s="61" t="s">
        <v>19</v>
      </c>
      <c r="F13" s="6">
        <v>10</v>
      </c>
      <c r="G13" s="1" t="s">
        <v>32</v>
      </c>
      <c r="H13" s="1" t="s">
        <v>37</v>
      </c>
      <c r="I13" s="1" t="s">
        <v>33</v>
      </c>
      <c r="J13" s="1" t="s">
        <v>42</v>
      </c>
      <c r="K13" s="7" t="s">
        <v>19</v>
      </c>
      <c r="N13" s="40" t="s">
        <v>36</v>
      </c>
      <c r="O13" s="38">
        <f>COUNTIF(Tabella7[[game1]:[game5]],#REF!)</f>
        <v>0</v>
      </c>
      <c r="P13" s="37">
        <f>21-Tabella8[[#This Row],[n° Win]]</f>
        <v>21</v>
      </c>
      <c r="Q13" s="198">
        <v>10</v>
      </c>
      <c r="R13" s="40">
        <v>10</v>
      </c>
    </row>
    <row r="14" spans="2:18" x14ac:dyDescent="0.3">
      <c r="B14" s="43">
        <v>3</v>
      </c>
      <c r="C14" s="56" t="s">
        <v>33</v>
      </c>
      <c r="D14" s="60" t="s">
        <v>1</v>
      </c>
      <c r="F14" s="6">
        <v>11</v>
      </c>
      <c r="G14" s="1" t="s">
        <v>12</v>
      </c>
      <c r="H14" s="1" t="s">
        <v>33</v>
      </c>
      <c r="I14" s="1" t="s">
        <v>37</v>
      </c>
      <c r="J14" s="1" t="s">
        <v>34</v>
      </c>
      <c r="K14" s="7" t="s">
        <v>19</v>
      </c>
    </row>
    <row r="15" spans="2:18" x14ac:dyDescent="0.3">
      <c r="B15" s="44">
        <v>3</v>
      </c>
      <c r="C15" s="58" t="s">
        <v>42</v>
      </c>
      <c r="D15" s="61" t="s">
        <v>12</v>
      </c>
      <c r="F15" s="6">
        <v>12</v>
      </c>
      <c r="G15" s="1" t="s">
        <v>1</v>
      </c>
      <c r="H15" s="1" t="s">
        <v>42</v>
      </c>
      <c r="I15" s="1" t="s">
        <v>34</v>
      </c>
      <c r="J15" s="1" t="s">
        <v>19</v>
      </c>
      <c r="K15" s="7" t="s">
        <v>35</v>
      </c>
    </row>
    <row r="16" spans="2:18" x14ac:dyDescent="0.3">
      <c r="B16" s="43">
        <v>3</v>
      </c>
      <c r="C16" s="56" t="s">
        <v>32</v>
      </c>
      <c r="D16" s="60" t="s">
        <v>34</v>
      </c>
      <c r="F16" s="6">
        <v>13</v>
      </c>
      <c r="G16" s="1" t="s">
        <v>42</v>
      </c>
      <c r="H16" s="1" t="s">
        <v>34</v>
      </c>
      <c r="I16" s="1" t="s">
        <v>19</v>
      </c>
      <c r="J16" s="1" t="s">
        <v>32</v>
      </c>
      <c r="K16" s="7" t="s">
        <v>36</v>
      </c>
    </row>
    <row r="17" spans="2:11" x14ac:dyDescent="0.3">
      <c r="B17" s="44">
        <v>3</v>
      </c>
      <c r="C17" s="58" t="s">
        <v>19</v>
      </c>
      <c r="D17" s="61" t="s">
        <v>37</v>
      </c>
      <c r="F17" s="6">
        <v>14</v>
      </c>
      <c r="G17" s="1" t="s">
        <v>1</v>
      </c>
      <c r="H17" s="1" t="s">
        <v>19</v>
      </c>
      <c r="I17" s="1" t="s">
        <v>35</v>
      </c>
      <c r="J17" s="1" t="s">
        <v>12</v>
      </c>
      <c r="K17" s="7" t="s">
        <v>32</v>
      </c>
    </row>
    <row r="18" spans="2:11" x14ac:dyDescent="0.3">
      <c r="B18" s="43">
        <v>3</v>
      </c>
      <c r="C18" s="56" t="s">
        <v>36</v>
      </c>
      <c r="D18" s="60" t="s">
        <v>35</v>
      </c>
      <c r="F18" s="6">
        <v>15</v>
      </c>
      <c r="G18" s="1" t="s">
        <v>19</v>
      </c>
      <c r="H18" s="1" t="s">
        <v>35</v>
      </c>
      <c r="I18" s="1" t="s">
        <v>36</v>
      </c>
      <c r="J18" s="1" t="s">
        <v>33</v>
      </c>
      <c r="K18" s="7" t="s">
        <v>32</v>
      </c>
    </row>
    <row r="19" spans="2:11" x14ac:dyDescent="0.3">
      <c r="B19" s="44">
        <v>4</v>
      </c>
      <c r="C19" s="58" t="s">
        <v>1</v>
      </c>
      <c r="D19" s="61" t="s">
        <v>42</v>
      </c>
      <c r="F19" s="6">
        <v>16</v>
      </c>
      <c r="G19" s="1" t="s">
        <v>35</v>
      </c>
      <c r="H19" s="1" t="s">
        <v>19</v>
      </c>
      <c r="I19" s="1" t="s">
        <v>34</v>
      </c>
      <c r="J19" s="1" t="s">
        <v>32</v>
      </c>
      <c r="K19" s="7" t="s">
        <v>33</v>
      </c>
    </row>
    <row r="20" spans="2:11" x14ac:dyDescent="0.3">
      <c r="B20" s="43">
        <v>4</v>
      </c>
      <c r="C20" s="56" t="s">
        <v>34</v>
      </c>
      <c r="D20" s="60" t="s">
        <v>33</v>
      </c>
      <c r="F20" s="6">
        <v>17</v>
      </c>
      <c r="G20" s="1" t="s">
        <v>1</v>
      </c>
      <c r="H20" s="1" t="s">
        <v>35</v>
      </c>
      <c r="I20" s="1" t="s">
        <v>32</v>
      </c>
      <c r="J20" s="1" t="s">
        <v>34</v>
      </c>
      <c r="K20" s="7" t="s">
        <v>33</v>
      </c>
    </row>
    <row r="21" spans="2:11" x14ac:dyDescent="0.3">
      <c r="B21" s="44">
        <v>4</v>
      </c>
      <c r="C21" s="58" t="s">
        <v>12</v>
      </c>
      <c r="D21" s="61" t="s">
        <v>19</v>
      </c>
      <c r="F21" s="6">
        <v>18</v>
      </c>
      <c r="G21" s="1" t="s">
        <v>1</v>
      </c>
      <c r="H21" s="1" t="s">
        <v>32</v>
      </c>
      <c r="I21" s="1" t="s">
        <v>35</v>
      </c>
      <c r="J21" s="1" t="s">
        <v>19</v>
      </c>
      <c r="K21" s="7" t="s">
        <v>34</v>
      </c>
    </row>
    <row r="22" spans="2:11" x14ac:dyDescent="0.3">
      <c r="B22" s="43">
        <v>4</v>
      </c>
      <c r="C22" s="56" t="s">
        <v>35</v>
      </c>
      <c r="D22" s="60" t="s">
        <v>32</v>
      </c>
      <c r="F22" s="6">
        <v>19</v>
      </c>
      <c r="G22" s="1" t="s">
        <v>32</v>
      </c>
      <c r="H22" s="1" t="s">
        <v>37</v>
      </c>
      <c r="I22" s="1" t="s">
        <v>33</v>
      </c>
      <c r="J22" s="1" t="s">
        <v>35</v>
      </c>
      <c r="K22" s="7" t="s">
        <v>19</v>
      </c>
    </row>
    <row r="23" spans="2:11" x14ac:dyDescent="0.3">
      <c r="B23" s="44">
        <v>4</v>
      </c>
      <c r="C23" s="58" t="s">
        <v>37</v>
      </c>
      <c r="D23" s="61" t="s">
        <v>36</v>
      </c>
      <c r="F23" s="6">
        <v>20</v>
      </c>
      <c r="G23" s="1" t="s">
        <v>1</v>
      </c>
      <c r="H23" s="1" t="s">
        <v>32</v>
      </c>
      <c r="I23" s="1" t="s">
        <v>42</v>
      </c>
      <c r="J23" s="1" t="s">
        <v>36</v>
      </c>
      <c r="K23" s="7" t="s">
        <v>19</v>
      </c>
    </row>
    <row r="24" spans="2:11" x14ac:dyDescent="0.3">
      <c r="B24" s="43">
        <v>5</v>
      </c>
      <c r="C24" s="56" t="s">
        <v>34</v>
      </c>
      <c r="D24" s="60" t="s">
        <v>1</v>
      </c>
      <c r="F24" s="8">
        <v>21</v>
      </c>
      <c r="G24" s="9" t="s">
        <v>1</v>
      </c>
      <c r="H24" s="9" t="s">
        <v>12</v>
      </c>
      <c r="I24" s="9" t="s">
        <v>32</v>
      </c>
      <c r="J24" s="9" t="s">
        <v>19</v>
      </c>
      <c r="K24" s="10" t="s">
        <v>35</v>
      </c>
    </row>
    <row r="25" spans="2:11" x14ac:dyDescent="0.3">
      <c r="B25" s="44">
        <v>5</v>
      </c>
      <c r="C25" s="58" t="s">
        <v>19</v>
      </c>
      <c r="D25" s="61" t="s">
        <v>42</v>
      </c>
    </row>
    <row r="26" spans="2:11" x14ac:dyDescent="0.3">
      <c r="B26" s="43">
        <v>5</v>
      </c>
      <c r="C26" s="56" t="s">
        <v>33</v>
      </c>
      <c r="D26" s="60" t="s">
        <v>35</v>
      </c>
    </row>
    <row r="27" spans="2:11" x14ac:dyDescent="0.3">
      <c r="B27" s="44">
        <v>5</v>
      </c>
      <c r="C27" s="58" t="s">
        <v>36</v>
      </c>
      <c r="D27" s="61" t="s">
        <v>12</v>
      </c>
    </row>
    <row r="28" spans="2:11" x14ac:dyDescent="0.3">
      <c r="B28" s="43">
        <v>5</v>
      </c>
      <c r="C28" s="56" t="s">
        <v>32</v>
      </c>
      <c r="D28" s="60" t="s">
        <v>37</v>
      </c>
    </row>
    <row r="29" spans="2:11" x14ac:dyDescent="0.3">
      <c r="B29" s="44">
        <v>6</v>
      </c>
      <c r="C29" s="58" t="s">
        <v>1</v>
      </c>
      <c r="D29" s="61" t="s">
        <v>19</v>
      </c>
    </row>
    <row r="30" spans="2:11" x14ac:dyDescent="0.3">
      <c r="B30" s="43">
        <v>6</v>
      </c>
      <c r="C30" s="56" t="s">
        <v>35</v>
      </c>
      <c r="D30" s="60" t="s">
        <v>34</v>
      </c>
    </row>
    <row r="31" spans="2:11" x14ac:dyDescent="0.3">
      <c r="B31" s="44">
        <v>6</v>
      </c>
      <c r="C31" s="58" t="s">
        <v>42</v>
      </c>
      <c r="D31" s="61" t="s">
        <v>36</v>
      </c>
    </row>
    <row r="32" spans="2:11" x14ac:dyDescent="0.3">
      <c r="B32" s="43">
        <v>6</v>
      </c>
      <c r="C32" s="56" t="s">
        <v>37</v>
      </c>
      <c r="D32" s="60" t="s">
        <v>33</v>
      </c>
    </row>
    <row r="33" spans="2:4" x14ac:dyDescent="0.3">
      <c r="B33" s="44">
        <v>6</v>
      </c>
      <c r="C33" s="58" t="s">
        <v>12</v>
      </c>
      <c r="D33" s="61" t="s">
        <v>32</v>
      </c>
    </row>
    <row r="34" spans="2:4" x14ac:dyDescent="0.3">
      <c r="B34" s="43">
        <v>7</v>
      </c>
      <c r="C34" s="56" t="s">
        <v>35</v>
      </c>
      <c r="D34" s="60" t="s">
        <v>1</v>
      </c>
    </row>
    <row r="35" spans="2:4" x14ac:dyDescent="0.3">
      <c r="B35" s="44">
        <v>7</v>
      </c>
      <c r="C35" s="58" t="s">
        <v>36</v>
      </c>
      <c r="D35" s="61" t="s">
        <v>19</v>
      </c>
    </row>
    <row r="36" spans="2:4" x14ac:dyDescent="0.3">
      <c r="B36" s="43">
        <v>7</v>
      </c>
      <c r="C36" s="56" t="s">
        <v>34</v>
      </c>
      <c r="D36" s="60" t="s">
        <v>37</v>
      </c>
    </row>
    <row r="37" spans="2:4" x14ac:dyDescent="0.3">
      <c r="B37" s="44">
        <v>7</v>
      </c>
      <c r="C37" s="58" t="s">
        <v>32</v>
      </c>
      <c r="D37" s="61" t="s">
        <v>42</v>
      </c>
    </row>
    <row r="38" spans="2:4" x14ac:dyDescent="0.3">
      <c r="B38" s="43">
        <v>7</v>
      </c>
      <c r="C38" s="56" t="s">
        <v>33</v>
      </c>
      <c r="D38" s="60" t="s">
        <v>12</v>
      </c>
    </row>
    <row r="39" spans="2:4" x14ac:dyDescent="0.3">
      <c r="B39" s="44">
        <v>8</v>
      </c>
      <c r="C39" s="58" t="s">
        <v>1</v>
      </c>
      <c r="D39" s="61" t="s">
        <v>36</v>
      </c>
    </row>
    <row r="40" spans="2:4" x14ac:dyDescent="0.3">
      <c r="B40" s="43">
        <v>8</v>
      </c>
      <c r="C40" s="56" t="s">
        <v>37</v>
      </c>
      <c r="D40" s="60" t="s">
        <v>35</v>
      </c>
    </row>
    <row r="41" spans="2:4" x14ac:dyDescent="0.3">
      <c r="B41" s="44">
        <v>8</v>
      </c>
      <c r="C41" s="58" t="s">
        <v>19</v>
      </c>
      <c r="D41" s="61" t="s">
        <v>32</v>
      </c>
    </row>
    <row r="42" spans="2:4" x14ac:dyDescent="0.3">
      <c r="B42" s="43">
        <v>8</v>
      </c>
      <c r="C42" s="56" t="s">
        <v>12</v>
      </c>
      <c r="D42" s="60" t="s">
        <v>34</v>
      </c>
    </row>
    <row r="43" spans="2:4" x14ac:dyDescent="0.3">
      <c r="B43" s="44">
        <v>8</v>
      </c>
      <c r="C43" s="58" t="s">
        <v>42</v>
      </c>
      <c r="D43" s="61" t="s">
        <v>33</v>
      </c>
    </row>
    <row r="44" spans="2:4" x14ac:dyDescent="0.3">
      <c r="B44" s="43">
        <v>9</v>
      </c>
      <c r="C44" s="56" t="s">
        <v>37</v>
      </c>
      <c r="D44" s="60" t="s">
        <v>1</v>
      </c>
    </row>
    <row r="45" spans="2:4" x14ac:dyDescent="0.3">
      <c r="B45" s="44">
        <v>9</v>
      </c>
      <c r="C45" s="58" t="s">
        <v>32</v>
      </c>
      <c r="D45" s="61" t="s">
        <v>36</v>
      </c>
    </row>
    <row r="46" spans="2:4" x14ac:dyDescent="0.3">
      <c r="B46" s="43">
        <v>9</v>
      </c>
      <c r="C46" s="56" t="s">
        <v>35</v>
      </c>
      <c r="D46" s="60" t="s">
        <v>12</v>
      </c>
    </row>
    <row r="47" spans="2:4" x14ac:dyDescent="0.3">
      <c r="B47" s="44">
        <v>9</v>
      </c>
      <c r="C47" s="58" t="s">
        <v>33</v>
      </c>
      <c r="D47" s="61" t="s">
        <v>19</v>
      </c>
    </row>
    <row r="48" spans="2:4" x14ac:dyDescent="0.3">
      <c r="B48" s="43">
        <v>9</v>
      </c>
      <c r="C48" s="56" t="s">
        <v>34</v>
      </c>
      <c r="D48" s="60" t="s">
        <v>42</v>
      </c>
    </row>
    <row r="49" spans="2:4" x14ac:dyDescent="0.3">
      <c r="B49" s="44">
        <v>10</v>
      </c>
      <c r="C49" s="58" t="s">
        <v>1</v>
      </c>
      <c r="D49" s="61" t="s">
        <v>32</v>
      </c>
    </row>
    <row r="50" spans="2:4" x14ac:dyDescent="0.3">
      <c r="B50" s="43">
        <v>10</v>
      </c>
      <c r="C50" s="56" t="s">
        <v>37</v>
      </c>
      <c r="D50" s="60" t="s">
        <v>12</v>
      </c>
    </row>
    <row r="51" spans="2:4" x14ac:dyDescent="0.3">
      <c r="B51" s="44">
        <v>10</v>
      </c>
      <c r="C51" s="58" t="s">
        <v>33</v>
      </c>
      <c r="D51" s="61" t="s">
        <v>36</v>
      </c>
    </row>
    <row r="52" spans="2:4" x14ac:dyDescent="0.3">
      <c r="B52" s="43">
        <v>10</v>
      </c>
      <c r="C52" s="56" t="s">
        <v>35</v>
      </c>
      <c r="D52" s="60" t="s">
        <v>42</v>
      </c>
    </row>
    <row r="53" spans="2:4" x14ac:dyDescent="0.3">
      <c r="B53" s="44">
        <v>10</v>
      </c>
      <c r="C53" s="58" t="s">
        <v>34</v>
      </c>
      <c r="D53" s="61" t="s">
        <v>19</v>
      </c>
    </row>
    <row r="54" spans="2:4" x14ac:dyDescent="0.3">
      <c r="B54" s="43">
        <v>11</v>
      </c>
      <c r="C54" s="56" t="s">
        <v>12</v>
      </c>
      <c r="D54" s="60" t="s">
        <v>1</v>
      </c>
    </row>
    <row r="55" spans="2:4" x14ac:dyDescent="0.3">
      <c r="B55" s="44">
        <v>11</v>
      </c>
      <c r="C55" s="58" t="s">
        <v>32</v>
      </c>
      <c r="D55" s="61" t="s">
        <v>33</v>
      </c>
    </row>
    <row r="56" spans="2:4" x14ac:dyDescent="0.3">
      <c r="B56" s="43">
        <v>11</v>
      </c>
      <c r="C56" s="56" t="s">
        <v>42</v>
      </c>
      <c r="D56" s="60" t="s">
        <v>37</v>
      </c>
    </row>
    <row r="57" spans="2:4" x14ac:dyDescent="0.3">
      <c r="B57" s="44">
        <v>11</v>
      </c>
      <c r="C57" s="58" t="s">
        <v>36</v>
      </c>
      <c r="D57" s="61" t="s">
        <v>34</v>
      </c>
    </row>
    <row r="58" spans="2:4" x14ac:dyDescent="0.3">
      <c r="B58" s="43">
        <v>11</v>
      </c>
      <c r="C58" s="56" t="s">
        <v>19</v>
      </c>
      <c r="D58" s="60" t="s">
        <v>35</v>
      </c>
    </row>
    <row r="59" spans="2:4" x14ac:dyDescent="0.3">
      <c r="B59" s="44">
        <v>12</v>
      </c>
      <c r="C59" s="58" t="s">
        <v>1</v>
      </c>
      <c r="D59" s="61" t="s">
        <v>33</v>
      </c>
    </row>
    <row r="60" spans="2:4" x14ac:dyDescent="0.3">
      <c r="B60" s="43">
        <v>12</v>
      </c>
      <c r="C60" s="56" t="s">
        <v>12</v>
      </c>
      <c r="D60" s="60" t="s">
        <v>42</v>
      </c>
    </row>
    <row r="61" spans="2:4" x14ac:dyDescent="0.3">
      <c r="B61" s="44">
        <v>12</v>
      </c>
      <c r="C61" s="58" t="s">
        <v>34</v>
      </c>
      <c r="D61" s="61" t="s">
        <v>32</v>
      </c>
    </row>
    <row r="62" spans="2:4" x14ac:dyDescent="0.3">
      <c r="B62" s="43">
        <v>12</v>
      </c>
      <c r="C62" s="56" t="s">
        <v>37</v>
      </c>
      <c r="D62" s="60" t="s">
        <v>19</v>
      </c>
    </row>
    <row r="63" spans="2:4" x14ac:dyDescent="0.3">
      <c r="B63" s="44">
        <v>12</v>
      </c>
      <c r="C63" s="58" t="s">
        <v>35</v>
      </c>
      <c r="D63" s="61" t="s">
        <v>36</v>
      </c>
    </row>
    <row r="64" spans="2:4" x14ac:dyDescent="0.3">
      <c r="B64" s="43">
        <v>13</v>
      </c>
      <c r="C64" s="56" t="s">
        <v>42</v>
      </c>
      <c r="D64" s="60" t="s">
        <v>1</v>
      </c>
    </row>
    <row r="65" spans="2:4" x14ac:dyDescent="0.3">
      <c r="B65" s="44">
        <v>13</v>
      </c>
      <c r="C65" s="58" t="s">
        <v>33</v>
      </c>
      <c r="D65" s="61" t="s">
        <v>34</v>
      </c>
    </row>
    <row r="66" spans="2:4" x14ac:dyDescent="0.3">
      <c r="B66" s="43">
        <v>13</v>
      </c>
      <c r="C66" s="56" t="s">
        <v>19</v>
      </c>
      <c r="D66" s="60" t="s">
        <v>12</v>
      </c>
    </row>
    <row r="67" spans="2:4" x14ac:dyDescent="0.3">
      <c r="B67" s="44">
        <v>13</v>
      </c>
      <c r="C67" s="58" t="s">
        <v>32</v>
      </c>
      <c r="D67" s="61" t="s">
        <v>35</v>
      </c>
    </row>
    <row r="68" spans="2:4" x14ac:dyDescent="0.3">
      <c r="B68" s="43">
        <v>13</v>
      </c>
      <c r="C68" s="56" t="s">
        <v>36</v>
      </c>
      <c r="D68" s="60" t="s">
        <v>37</v>
      </c>
    </row>
    <row r="69" spans="2:4" x14ac:dyDescent="0.3">
      <c r="B69" s="44">
        <v>14</v>
      </c>
      <c r="C69" s="58" t="s">
        <v>1</v>
      </c>
      <c r="D69" s="61" t="s">
        <v>34</v>
      </c>
    </row>
    <row r="70" spans="2:4" x14ac:dyDescent="0.3">
      <c r="B70" s="43">
        <v>14</v>
      </c>
      <c r="C70" s="56" t="s">
        <v>42</v>
      </c>
      <c r="D70" s="60" t="s">
        <v>19</v>
      </c>
    </row>
    <row r="71" spans="2:4" x14ac:dyDescent="0.3">
      <c r="B71" s="44">
        <v>14</v>
      </c>
      <c r="C71" s="58" t="s">
        <v>35</v>
      </c>
      <c r="D71" s="61" t="s">
        <v>33</v>
      </c>
    </row>
    <row r="72" spans="2:4" x14ac:dyDescent="0.3">
      <c r="B72" s="43">
        <v>14</v>
      </c>
      <c r="C72" s="56" t="s">
        <v>12</v>
      </c>
      <c r="D72" s="60" t="s">
        <v>36</v>
      </c>
    </row>
    <row r="73" spans="2:4" x14ac:dyDescent="0.3">
      <c r="B73" s="44">
        <v>14</v>
      </c>
      <c r="C73" s="58" t="s">
        <v>37</v>
      </c>
      <c r="D73" s="61" t="s">
        <v>32</v>
      </c>
    </row>
    <row r="74" spans="2:4" x14ac:dyDescent="0.3">
      <c r="B74" s="43">
        <v>15</v>
      </c>
      <c r="C74" s="56" t="s">
        <v>19</v>
      </c>
      <c r="D74" s="60" t="s">
        <v>1</v>
      </c>
    </row>
    <row r="75" spans="2:4" x14ac:dyDescent="0.3">
      <c r="B75" s="44">
        <v>15</v>
      </c>
      <c r="C75" s="58" t="s">
        <v>34</v>
      </c>
      <c r="D75" s="61" t="s">
        <v>35</v>
      </c>
    </row>
    <row r="76" spans="2:4" x14ac:dyDescent="0.3">
      <c r="B76" s="43">
        <v>15</v>
      </c>
      <c r="C76" s="56" t="s">
        <v>36</v>
      </c>
      <c r="D76" s="60" t="s">
        <v>42</v>
      </c>
    </row>
    <row r="77" spans="2:4" x14ac:dyDescent="0.3">
      <c r="B77" s="44">
        <v>15</v>
      </c>
      <c r="C77" s="58" t="s">
        <v>33</v>
      </c>
      <c r="D77" s="61" t="s">
        <v>37</v>
      </c>
    </row>
    <row r="78" spans="2:4" x14ac:dyDescent="0.3">
      <c r="B78" s="43">
        <v>15</v>
      </c>
      <c r="C78" s="56" t="s">
        <v>32</v>
      </c>
      <c r="D78" s="60" t="s">
        <v>12</v>
      </c>
    </row>
    <row r="79" spans="2:4" x14ac:dyDescent="0.3">
      <c r="B79" s="44">
        <v>16</v>
      </c>
      <c r="C79" s="58" t="s">
        <v>1</v>
      </c>
      <c r="D79" s="61" t="s">
        <v>35</v>
      </c>
    </row>
    <row r="80" spans="2:4" x14ac:dyDescent="0.3">
      <c r="B80" s="43">
        <v>16</v>
      </c>
      <c r="C80" s="56" t="s">
        <v>19</v>
      </c>
      <c r="D80" s="60" t="s">
        <v>36</v>
      </c>
    </row>
    <row r="81" spans="2:4" x14ac:dyDescent="0.3">
      <c r="B81" s="44">
        <v>16</v>
      </c>
      <c r="C81" s="58" t="s">
        <v>37</v>
      </c>
      <c r="D81" s="61" t="s">
        <v>34</v>
      </c>
    </row>
    <row r="82" spans="2:4" x14ac:dyDescent="0.3">
      <c r="B82" s="43">
        <v>16</v>
      </c>
      <c r="C82" s="56" t="s">
        <v>42</v>
      </c>
      <c r="D82" s="60" t="s">
        <v>32</v>
      </c>
    </row>
    <row r="83" spans="2:4" x14ac:dyDescent="0.3">
      <c r="B83" s="44">
        <v>16</v>
      </c>
      <c r="C83" s="58" t="s">
        <v>12</v>
      </c>
      <c r="D83" s="61" t="s">
        <v>33</v>
      </c>
    </row>
    <row r="84" spans="2:4" x14ac:dyDescent="0.3">
      <c r="B84" s="43">
        <v>17</v>
      </c>
      <c r="C84" s="56" t="s">
        <v>36</v>
      </c>
      <c r="D84" s="60" t="s">
        <v>1</v>
      </c>
    </row>
    <row r="85" spans="2:4" x14ac:dyDescent="0.3">
      <c r="B85" s="44">
        <v>17</v>
      </c>
      <c r="C85" s="58" t="s">
        <v>35</v>
      </c>
      <c r="D85" s="61" t="s">
        <v>37</v>
      </c>
    </row>
    <row r="86" spans="2:4" x14ac:dyDescent="0.3">
      <c r="B86" s="43">
        <v>17</v>
      </c>
      <c r="C86" s="56" t="s">
        <v>32</v>
      </c>
      <c r="D86" s="60" t="s">
        <v>19</v>
      </c>
    </row>
    <row r="87" spans="2:4" x14ac:dyDescent="0.3">
      <c r="B87" s="44">
        <v>17</v>
      </c>
      <c r="C87" s="58" t="s">
        <v>34</v>
      </c>
      <c r="D87" s="61" t="s">
        <v>12</v>
      </c>
    </row>
    <row r="88" spans="2:4" x14ac:dyDescent="0.3">
      <c r="B88" s="43">
        <v>17</v>
      </c>
      <c r="C88" s="56" t="s">
        <v>33</v>
      </c>
      <c r="D88" s="60" t="s">
        <v>42</v>
      </c>
    </row>
    <row r="89" spans="2:4" x14ac:dyDescent="0.3">
      <c r="B89" s="44">
        <v>18</v>
      </c>
      <c r="C89" s="58" t="s">
        <v>1</v>
      </c>
      <c r="D89" s="61" t="s">
        <v>37</v>
      </c>
    </row>
    <row r="90" spans="2:4" x14ac:dyDescent="0.3">
      <c r="B90" s="43">
        <v>18</v>
      </c>
      <c r="C90" s="56" t="s">
        <v>36</v>
      </c>
      <c r="D90" s="60" t="s">
        <v>32</v>
      </c>
    </row>
    <row r="91" spans="2:4" x14ac:dyDescent="0.3">
      <c r="B91" s="44">
        <v>18</v>
      </c>
      <c r="C91" s="58" t="s">
        <v>12</v>
      </c>
      <c r="D91" s="61" t="s">
        <v>35</v>
      </c>
    </row>
    <row r="92" spans="2:4" x14ac:dyDescent="0.3">
      <c r="B92" s="43">
        <v>18</v>
      </c>
      <c r="C92" s="56" t="s">
        <v>19</v>
      </c>
      <c r="D92" s="60" t="s">
        <v>33</v>
      </c>
    </row>
    <row r="93" spans="2:4" x14ac:dyDescent="0.3">
      <c r="B93" s="44">
        <v>18</v>
      </c>
      <c r="C93" s="58" t="s">
        <v>42</v>
      </c>
      <c r="D93" s="61" t="s">
        <v>34</v>
      </c>
    </row>
    <row r="94" spans="2:4" x14ac:dyDescent="0.3">
      <c r="B94" s="43">
        <v>19</v>
      </c>
      <c r="C94" s="56" t="s">
        <v>32</v>
      </c>
      <c r="D94" s="60" t="s">
        <v>1</v>
      </c>
    </row>
    <row r="95" spans="2:4" x14ac:dyDescent="0.3">
      <c r="B95" s="44">
        <v>19</v>
      </c>
      <c r="C95" s="58" t="s">
        <v>12</v>
      </c>
      <c r="D95" s="61" t="s">
        <v>37</v>
      </c>
    </row>
    <row r="96" spans="2:4" x14ac:dyDescent="0.3">
      <c r="B96" s="43">
        <v>19</v>
      </c>
      <c r="C96" s="56" t="s">
        <v>36</v>
      </c>
      <c r="D96" s="60" t="s">
        <v>33</v>
      </c>
    </row>
    <row r="97" spans="2:4" x14ac:dyDescent="0.3">
      <c r="B97" s="44">
        <v>19</v>
      </c>
      <c r="C97" s="58" t="s">
        <v>42</v>
      </c>
      <c r="D97" s="61" t="s">
        <v>35</v>
      </c>
    </row>
    <row r="98" spans="2:4" x14ac:dyDescent="0.3">
      <c r="B98" s="43">
        <v>19</v>
      </c>
      <c r="C98" s="56" t="s">
        <v>19</v>
      </c>
      <c r="D98" s="60" t="s">
        <v>34</v>
      </c>
    </row>
    <row r="99" spans="2:4" x14ac:dyDescent="0.3">
      <c r="B99" s="44">
        <v>20</v>
      </c>
      <c r="C99" s="58" t="s">
        <v>1</v>
      </c>
      <c r="D99" s="61" t="s">
        <v>12</v>
      </c>
    </row>
    <row r="100" spans="2:4" x14ac:dyDescent="0.3">
      <c r="B100" s="43">
        <v>20</v>
      </c>
      <c r="C100" s="56" t="s">
        <v>33</v>
      </c>
      <c r="D100" s="60" t="s">
        <v>32</v>
      </c>
    </row>
    <row r="101" spans="2:4" x14ac:dyDescent="0.3">
      <c r="B101" s="44">
        <v>20</v>
      </c>
      <c r="C101" s="58" t="s">
        <v>37</v>
      </c>
      <c r="D101" s="61" t="s">
        <v>42</v>
      </c>
    </row>
    <row r="102" spans="2:4" x14ac:dyDescent="0.3">
      <c r="B102" s="43">
        <v>20</v>
      </c>
      <c r="C102" s="56" t="s">
        <v>34</v>
      </c>
      <c r="D102" s="60" t="s">
        <v>36</v>
      </c>
    </row>
    <row r="103" spans="2:4" x14ac:dyDescent="0.3">
      <c r="B103" s="44">
        <v>20</v>
      </c>
      <c r="C103" s="58" t="s">
        <v>35</v>
      </c>
      <c r="D103" s="61" t="s">
        <v>19</v>
      </c>
    </row>
    <row r="104" spans="2:4" x14ac:dyDescent="0.3">
      <c r="B104" s="43">
        <v>21</v>
      </c>
      <c r="C104" s="56" t="s">
        <v>33</v>
      </c>
      <c r="D104" s="60" t="s">
        <v>1</v>
      </c>
    </row>
    <row r="105" spans="2:4" x14ac:dyDescent="0.3">
      <c r="B105" s="44">
        <v>21</v>
      </c>
      <c r="C105" s="58" t="s">
        <v>42</v>
      </c>
      <c r="D105" s="61" t="s">
        <v>12</v>
      </c>
    </row>
    <row r="106" spans="2:4" x14ac:dyDescent="0.3">
      <c r="B106" s="43">
        <v>21</v>
      </c>
      <c r="C106" s="56" t="s">
        <v>32</v>
      </c>
      <c r="D106" s="60" t="s">
        <v>34</v>
      </c>
    </row>
    <row r="107" spans="2:4" x14ac:dyDescent="0.3">
      <c r="B107" s="44">
        <v>21</v>
      </c>
      <c r="C107" s="58" t="s">
        <v>19</v>
      </c>
      <c r="D107" s="61" t="s">
        <v>37</v>
      </c>
    </row>
    <row r="108" spans="2:4" ht="15" thickBot="1" x14ac:dyDescent="0.35">
      <c r="B108" s="45">
        <v>21</v>
      </c>
      <c r="C108" s="62" t="s">
        <v>36</v>
      </c>
      <c r="D108" s="63" t="s">
        <v>35</v>
      </c>
    </row>
  </sheetData>
  <mergeCells count="3">
    <mergeCell ref="N2:R2"/>
    <mergeCell ref="F2:K2"/>
    <mergeCell ref="B2:D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8"/>
  <sheetViews>
    <sheetView workbookViewId="0">
      <selection activeCell="R52" sqref="R52"/>
    </sheetView>
  </sheetViews>
  <sheetFormatPr defaultColWidth="12.109375" defaultRowHeight="14.4" x14ac:dyDescent="0.3"/>
  <cols>
    <col min="1" max="1" width="5.5546875" style="11" customWidth="1"/>
    <col min="2" max="2" width="8.6640625" style="11" bestFit="1" customWidth="1"/>
    <col min="3" max="3" width="5" style="11" bestFit="1" customWidth="1"/>
    <col min="4" max="4" width="8.88671875" style="11" bestFit="1" customWidth="1"/>
    <col min="5" max="5" width="8.5546875" style="11" bestFit="1" customWidth="1"/>
    <col min="6" max="6" width="6.5546875" style="11" bestFit="1" customWidth="1"/>
    <col min="7" max="7" width="4.5546875" style="11" bestFit="1" customWidth="1"/>
    <col min="8" max="8" width="5.5546875" style="11" customWidth="1"/>
    <col min="9" max="9" width="10.33203125" style="11" bestFit="1" customWidth="1"/>
    <col min="10" max="19" width="6.5546875" style="11" bestFit="1" customWidth="1"/>
    <col min="20" max="20" width="5.5546875" style="11" customWidth="1"/>
    <col min="21" max="21" width="12" style="11" bestFit="1" customWidth="1"/>
    <col min="22" max="22" width="15.5546875" style="11" bestFit="1" customWidth="1"/>
    <col min="23" max="23" width="15.109375" style="11" bestFit="1" customWidth="1"/>
    <col min="24" max="29" width="12" style="11" bestFit="1" customWidth="1"/>
    <col min="30" max="16384" width="12.109375" style="11"/>
  </cols>
  <sheetData>
    <row r="1" spans="2:25" x14ac:dyDescent="0.3">
      <c r="E1"/>
      <c r="F1"/>
    </row>
    <row r="2" spans="2:25" s="42" customFormat="1" x14ac:dyDescent="0.3">
      <c r="B2" s="205" t="s">
        <v>57</v>
      </c>
      <c r="C2" s="205"/>
      <c r="D2" s="205"/>
      <c r="I2" s="205" t="s">
        <v>61</v>
      </c>
      <c r="J2" s="205"/>
      <c r="K2" s="205"/>
      <c r="L2" s="205"/>
      <c r="M2" s="205"/>
      <c r="N2" s="205"/>
      <c r="O2" s="205"/>
      <c r="P2" s="205"/>
      <c r="Q2" s="205"/>
      <c r="R2" s="205"/>
      <c r="S2" s="205"/>
      <c r="U2" s="205" t="s">
        <v>59</v>
      </c>
      <c r="V2" s="205"/>
      <c r="W2" s="205"/>
      <c r="X2" s="205"/>
      <c r="Y2" s="207"/>
    </row>
    <row r="3" spans="2:25" ht="15" thickBot="1" x14ac:dyDescent="0.35">
      <c r="B3" s="22" t="s">
        <v>43</v>
      </c>
      <c r="C3" s="23" t="s">
        <v>44</v>
      </c>
      <c r="D3" s="24" t="s">
        <v>45</v>
      </c>
      <c r="E3" s="14" t="s">
        <v>64</v>
      </c>
      <c r="F3" s="14" t="s">
        <v>65</v>
      </c>
      <c r="G3" s="91" t="s">
        <v>84</v>
      </c>
      <c r="I3" s="46" t="s">
        <v>43</v>
      </c>
      <c r="J3" s="47" t="s">
        <v>1</v>
      </c>
      <c r="K3" s="47" t="s">
        <v>32</v>
      </c>
      <c r="L3" s="47" t="s">
        <v>12</v>
      </c>
      <c r="M3" s="47" t="s">
        <v>33</v>
      </c>
      <c r="N3" s="47" t="s">
        <v>42</v>
      </c>
      <c r="O3" s="47" t="s">
        <v>34</v>
      </c>
      <c r="P3" s="47" t="s">
        <v>19</v>
      </c>
      <c r="Q3" s="47" t="s">
        <v>35</v>
      </c>
      <c r="R3" s="47" t="s">
        <v>36</v>
      </c>
      <c r="S3" s="48" t="s">
        <v>37</v>
      </c>
      <c r="U3" s="13" t="s">
        <v>52</v>
      </c>
      <c r="V3" s="13" t="s">
        <v>55</v>
      </c>
      <c r="W3" s="14" t="s">
        <v>63</v>
      </c>
      <c r="X3" s="71" t="s">
        <v>67</v>
      </c>
      <c r="Y3" s="91" t="s">
        <v>84</v>
      </c>
    </row>
    <row r="4" spans="2:25" x14ac:dyDescent="0.3">
      <c r="B4" s="6">
        <v>1</v>
      </c>
      <c r="C4" s="16" t="s">
        <v>32</v>
      </c>
      <c r="D4" s="18" t="s">
        <v>1</v>
      </c>
      <c r="E4" s="1">
        <v>167</v>
      </c>
      <c r="F4" s="1">
        <v>134</v>
      </c>
      <c r="G4" s="1">
        <f>Tabella310[[#This Row],[pt Home]]-Tabella310[[#This Row],[pt Out]]</f>
        <v>33</v>
      </c>
      <c r="I4" s="25">
        <v>1</v>
      </c>
      <c r="J4" s="26">
        <v>134</v>
      </c>
      <c r="K4" s="26">
        <v>167</v>
      </c>
      <c r="L4" s="26">
        <v>105</v>
      </c>
      <c r="M4" s="26">
        <v>100</v>
      </c>
      <c r="N4" s="26">
        <v>107</v>
      </c>
      <c r="O4" s="26">
        <v>109</v>
      </c>
      <c r="P4" s="26">
        <v>130</v>
      </c>
      <c r="Q4" s="26">
        <v>111</v>
      </c>
      <c r="R4" s="26">
        <v>110</v>
      </c>
      <c r="S4" s="27">
        <v>104</v>
      </c>
      <c r="U4" s="39" t="s">
        <v>1</v>
      </c>
      <c r="V4" s="102" t="s">
        <v>38</v>
      </c>
      <c r="W4" s="72">
        <v>123.71428571428571</v>
      </c>
      <c r="X4" s="72">
        <v>124.52380952380952</v>
      </c>
      <c r="Y4" s="72">
        <f ca="1">SUMIF(Tabella310[[Casa]:[Trasferta]],Tabella814[[#This Row],[team]],Tabella310[Δ Pt])/21</f>
        <v>2.9047619047619047</v>
      </c>
    </row>
    <row r="5" spans="2:25" x14ac:dyDescent="0.3">
      <c r="B5" s="6">
        <v>1</v>
      </c>
      <c r="C5" s="16" t="s">
        <v>12</v>
      </c>
      <c r="D5" s="18" t="s">
        <v>37</v>
      </c>
      <c r="E5" s="1">
        <v>105</v>
      </c>
      <c r="F5" s="1">
        <v>104</v>
      </c>
      <c r="G5" s="1">
        <f>Tabella310[[#This Row],[pt Home]]-Tabella310[[#This Row],[pt Out]]</f>
        <v>1</v>
      </c>
      <c r="I5" s="28">
        <v>2</v>
      </c>
      <c r="J5" s="1">
        <v>124</v>
      </c>
      <c r="K5" s="1">
        <v>140</v>
      </c>
      <c r="L5" s="1">
        <v>94</v>
      </c>
      <c r="M5" s="1">
        <v>105</v>
      </c>
      <c r="N5" s="1">
        <v>102</v>
      </c>
      <c r="O5" s="1">
        <v>109</v>
      </c>
      <c r="P5" s="1">
        <v>112</v>
      </c>
      <c r="Q5" s="1">
        <v>100</v>
      </c>
      <c r="R5" s="1">
        <v>96</v>
      </c>
      <c r="S5" s="29">
        <v>109</v>
      </c>
      <c r="U5" s="39" t="s">
        <v>32</v>
      </c>
      <c r="V5" s="41" t="s">
        <v>39</v>
      </c>
      <c r="W5" s="72">
        <v>148.76190476190476</v>
      </c>
      <c r="X5" s="72">
        <v>120.28571428571429</v>
      </c>
      <c r="Y5" s="72">
        <f ca="1">SUMIF(Tabella310[[Casa]:[Trasferta]],Tabella814[[#This Row],[team]],Tabella310[Δ Pt])/21</f>
        <v>17.523809523809526</v>
      </c>
    </row>
    <row r="6" spans="2:25" x14ac:dyDescent="0.3">
      <c r="B6" s="6">
        <v>1</v>
      </c>
      <c r="C6" s="16" t="s">
        <v>36</v>
      </c>
      <c r="D6" s="18" t="s">
        <v>33</v>
      </c>
      <c r="E6" s="1">
        <v>110</v>
      </c>
      <c r="F6" s="1">
        <v>100</v>
      </c>
      <c r="G6" s="1">
        <f>Tabella310[[#This Row],[pt Home]]-Tabella310[[#This Row],[pt Out]]</f>
        <v>10</v>
      </c>
      <c r="I6" s="28">
        <v>3</v>
      </c>
      <c r="J6" s="1">
        <v>130</v>
      </c>
      <c r="K6" s="1">
        <v>154</v>
      </c>
      <c r="L6" s="1">
        <v>113</v>
      </c>
      <c r="M6" s="1">
        <v>127</v>
      </c>
      <c r="N6" s="1">
        <v>124</v>
      </c>
      <c r="O6" s="1">
        <v>113</v>
      </c>
      <c r="P6" s="1">
        <v>176</v>
      </c>
      <c r="Q6" s="1">
        <v>158</v>
      </c>
      <c r="R6" s="1">
        <v>126</v>
      </c>
      <c r="S6" s="29">
        <v>123</v>
      </c>
      <c r="U6" s="39" t="s">
        <v>12</v>
      </c>
      <c r="V6" s="41">
        <v>79</v>
      </c>
      <c r="W6" s="72">
        <v>108.85714285714286</v>
      </c>
      <c r="X6" s="72">
        <v>123.38095238095238</v>
      </c>
      <c r="Y6" s="72">
        <f ca="1">SUMIF(Tabella310[[Casa]:[Trasferta]],Tabella814[[#This Row],[team]],Tabella310[Δ Pt])/21</f>
        <v>-5.3809523809523814</v>
      </c>
    </row>
    <row r="7" spans="2:25" x14ac:dyDescent="0.3">
      <c r="B7" s="6">
        <v>1</v>
      </c>
      <c r="C7" s="16" t="s">
        <v>42</v>
      </c>
      <c r="D7" s="18" t="s">
        <v>35</v>
      </c>
      <c r="E7" s="1">
        <v>107</v>
      </c>
      <c r="F7" s="1">
        <v>111</v>
      </c>
      <c r="G7" s="1">
        <f>Tabella310[[#This Row],[pt Home]]-Tabella310[[#This Row],[pt Out]]</f>
        <v>-4</v>
      </c>
      <c r="I7" s="28">
        <v>4</v>
      </c>
      <c r="J7" s="1">
        <v>119</v>
      </c>
      <c r="K7" s="1">
        <v>143</v>
      </c>
      <c r="L7" s="1">
        <v>97</v>
      </c>
      <c r="M7" s="1">
        <v>103</v>
      </c>
      <c r="N7" s="1">
        <v>107</v>
      </c>
      <c r="O7" s="1">
        <v>122</v>
      </c>
      <c r="P7" s="1">
        <v>134</v>
      </c>
      <c r="Q7" s="1">
        <v>130</v>
      </c>
      <c r="R7" s="1">
        <v>112</v>
      </c>
      <c r="S7" s="29">
        <v>103</v>
      </c>
      <c r="U7" s="39" t="s">
        <v>33</v>
      </c>
      <c r="V7" s="41">
        <v>74</v>
      </c>
      <c r="W7" s="72">
        <v>126.33333333333333</v>
      </c>
      <c r="X7" s="72">
        <v>128.1904761904762</v>
      </c>
      <c r="Y7" s="72">
        <f ca="1">SUMIF(Tabella310[[Casa]:[Trasferta]],Tabella814[[#This Row],[team]],Tabella310[Δ Pt])/21</f>
        <v>1.3333333333333333</v>
      </c>
    </row>
    <row r="8" spans="2:25" x14ac:dyDescent="0.3">
      <c r="B8" s="6">
        <v>1</v>
      </c>
      <c r="C8" s="16" t="s">
        <v>19</v>
      </c>
      <c r="D8" s="18" t="s">
        <v>34</v>
      </c>
      <c r="E8" s="1">
        <v>130</v>
      </c>
      <c r="F8" s="1">
        <v>109</v>
      </c>
      <c r="G8" s="1">
        <f>Tabella310[[#This Row],[pt Home]]-Tabella310[[#This Row],[pt Out]]</f>
        <v>21</v>
      </c>
      <c r="I8" s="28">
        <v>5</v>
      </c>
      <c r="J8" s="1">
        <v>135</v>
      </c>
      <c r="K8" s="1">
        <v>145</v>
      </c>
      <c r="L8" s="1">
        <v>115</v>
      </c>
      <c r="M8" s="1">
        <v>146</v>
      </c>
      <c r="N8" s="1">
        <v>121</v>
      </c>
      <c r="O8" s="1">
        <v>111</v>
      </c>
      <c r="P8" s="1">
        <v>121</v>
      </c>
      <c r="Q8" s="1">
        <v>99</v>
      </c>
      <c r="R8" s="1">
        <v>97</v>
      </c>
      <c r="S8" s="29">
        <v>108</v>
      </c>
      <c r="U8" s="39" t="s">
        <v>42</v>
      </c>
      <c r="V8" s="41">
        <v>73</v>
      </c>
      <c r="W8" s="72">
        <v>113.14285714285714</v>
      </c>
      <c r="X8" s="72">
        <v>121.80952380952381</v>
      </c>
      <c r="Y8" s="72">
        <f ca="1">SUMIF(Tabella310[[Casa]:[Trasferta]],Tabella814[[#This Row],[team]],Tabella310[Δ Pt])/21</f>
        <v>-2.3809523809523809</v>
      </c>
    </row>
    <row r="9" spans="2:25" x14ac:dyDescent="0.3">
      <c r="B9" s="6">
        <v>2</v>
      </c>
      <c r="C9" s="16" t="s">
        <v>1</v>
      </c>
      <c r="D9" s="18" t="s">
        <v>12</v>
      </c>
      <c r="E9" s="1">
        <v>124</v>
      </c>
      <c r="F9" s="1">
        <v>94</v>
      </c>
      <c r="G9" s="1">
        <f>Tabella310[[#This Row],[pt Home]]-Tabella310[[#This Row],[pt Out]]</f>
        <v>30</v>
      </c>
      <c r="I9" s="28">
        <v>6</v>
      </c>
      <c r="J9" s="1">
        <v>133</v>
      </c>
      <c r="K9" s="1">
        <v>156</v>
      </c>
      <c r="L9" s="1">
        <v>120</v>
      </c>
      <c r="M9" s="1">
        <v>141</v>
      </c>
      <c r="N9" s="1">
        <v>141</v>
      </c>
      <c r="O9" s="1">
        <v>126</v>
      </c>
      <c r="P9" s="1">
        <v>136</v>
      </c>
      <c r="Q9" s="1">
        <v>134</v>
      </c>
      <c r="R9" s="1">
        <v>94</v>
      </c>
      <c r="S9" s="29">
        <v>120</v>
      </c>
      <c r="U9" s="39" t="s">
        <v>34</v>
      </c>
      <c r="V9" s="41" t="s">
        <v>40</v>
      </c>
      <c r="W9" s="72">
        <v>119.71428571428571</v>
      </c>
      <c r="X9" s="72">
        <v>122.80952380952381</v>
      </c>
      <c r="Y9" s="72">
        <f ca="1">SUMIF(Tabella310[[Casa]:[Trasferta]],Tabella814[[#This Row],[team]],Tabella310[Δ Pt])/21</f>
        <v>1.6190476190476191</v>
      </c>
    </row>
    <row r="10" spans="2:25" x14ac:dyDescent="0.3">
      <c r="B10" s="6">
        <v>2</v>
      </c>
      <c r="C10" s="16" t="s">
        <v>33</v>
      </c>
      <c r="D10" s="18" t="s">
        <v>32</v>
      </c>
      <c r="E10" s="1">
        <v>105</v>
      </c>
      <c r="F10" s="1">
        <v>140</v>
      </c>
      <c r="G10" s="1">
        <f>Tabella310[[#This Row],[pt Home]]-Tabella310[[#This Row],[pt Out]]</f>
        <v>-35</v>
      </c>
      <c r="I10" s="28">
        <v>7</v>
      </c>
      <c r="J10" s="1">
        <v>133</v>
      </c>
      <c r="K10" s="1">
        <v>131</v>
      </c>
      <c r="L10" s="1">
        <v>101</v>
      </c>
      <c r="M10" s="1">
        <v>112</v>
      </c>
      <c r="N10" s="1">
        <v>96</v>
      </c>
      <c r="O10" s="1">
        <v>99</v>
      </c>
      <c r="P10" s="1">
        <v>187</v>
      </c>
      <c r="Q10" s="1">
        <v>157</v>
      </c>
      <c r="R10" s="1">
        <v>120</v>
      </c>
      <c r="S10" s="29">
        <v>133</v>
      </c>
      <c r="U10" s="39" t="s">
        <v>19</v>
      </c>
      <c r="V10" s="41">
        <v>89</v>
      </c>
      <c r="W10" s="72">
        <v>137.8095238095238</v>
      </c>
      <c r="X10" s="72">
        <v>117.80952380952381</v>
      </c>
      <c r="Y10" s="72">
        <f ca="1">SUMIF(Tabella310[[Casa]:[Trasferta]],Tabella814[[#This Row],[team]],Tabella310[Δ Pt])/21</f>
        <v>14</v>
      </c>
    </row>
    <row r="11" spans="2:25" x14ac:dyDescent="0.3">
      <c r="B11" s="6">
        <v>2</v>
      </c>
      <c r="C11" s="16" t="s">
        <v>37</v>
      </c>
      <c r="D11" s="18" t="s">
        <v>42</v>
      </c>
      <c r="E11" s="1">
        <v>109</v>
      </c>
      <c r="F11" s="1">
        <v>102</v>
      </c>
      <c r="G11" s="1">
        <f>Tabella310[[#This Row],[pt Home]]-Tabella310[[#This Row],[pt Out]]</f>
        <v>7</v>
      </c>
      <c r="I11" s="28">
        <v>8</v>
      </c>
      <c r="J11" s="1">
        <v>113</v>
      </c>
      <c r="K11" s="1">
        <v>129</v>
      </c>
      <c r="L11" s="1">
        <v>92</v>
      </c>
      <c r="M11" s="1">
        <v>104</v>
      </c>
      <c r="N11" s="1">
        <v>105</v>
      </c>
      <c r="O11" s="1">
        <v>95</v>
      </c>
      <c r="P11" s="1">
        <v>125</v>
      </c>
      <c r="Q11" s="1">
        <v>122</v>
      </c>
      <c r="R11" s="1">
        <v>89</v>
      </c>
      <c r="S11" s="29">
        <v>94</v>
      </c>
      <c r="U11" s="39" t="s">
        <v>35</v>
      </c>
      <c r="V11" s="41" t="s">
        <v>41</v>
      </c>
      <c r="W11" s="72">
        <v>128.23809523809524</v>
      </c>
      <c r="X11" s="72">
        <v>121.47619047619048</v>
      </c>
      <c r="Y11" s="72">
        <f ca="1">SUMIF(Tabella310[[Casa]:[Trasferta]],Tabella814[[#This Row],[team]],Tabella310[Δ Pt])/21</f>
        <v>0.52380952380952384</v>
      </c>
    </row>
    <row r="12" spans="2:25" x14ac:dyDescent="0.3">
      <c r="B12" s="6">
        <v>2</v>
      </c>
      <c r="C12" s="16" t="s">
        <v>34</v>
      </c>
      <c r="D12" s="18" t="s">
        <v>36</v>
      </c>
      <c r="E12" s="1">
        <v>109</v>
      </c>
      <c r="F12" s="1">
        <v>96</v>
      </c>
      <c r="G12" s="1">
        <f>Tabella310[[#This Row],[pt Home]]-Tabella310[[#This Row],[pt Out]]</f>
        <v>13</v>
      </c>
      <c r="I12" s="28">
        <v>9</v>
      </c>
      <c r="J12" s="1">
        <v>78</v>
      </c>
      <c r="K12" s="1">
        <v>138</v>
      </c>
      <c r="L12" s="1">
        <v>99</v>
      </c>
      <c r="M12" s="1">
        <v>123</v>
      </c>
      <c r="N12" s="1">
        <v>95</v>
      </c>
      <c r="O12" s="1">
        <v>104</v>
      </c>
      <c r="P12" s="1">
        <v>112</v>
      </c>
      <c r="Q12" s="1">
        <v>109</v>
      </c>
      <c r="R12" s="1">
        <v>87</v>
      </c>
      <c r="S12" s="29">
        <v>83</v>
      </c>
      <c r="U12" s="39" t="s">
        <v>36</v>
      </c>
      <c r="V12" s="41">
        <f>69+16.5-8.5</f>
        <v>77</v>
      </c>
      <c r="W12" s="72">
        <v>111.47619047619048</v>
      </c>
      <c r="X12" s="72">
        <v>134.23809523809524</v>
      </c>
      <c r="Y12" s="72">
        <f ca="1">SUMIF(Tabella310[[Casa]:[Trasferta]],Tabella814[[#This Row],[team]],Tabella310[Δ Pt])/21</f>
        <v>-10.19047619047619</v>
      </c>
    </row>
    <row r="13" spans="2:25" x14ac:dyDescent="0.3">
      <c r="B13" s="6">
        <v>2</v>
      </c>
      <c r="C13" s="16" t="s">
        <v>35</v>
      </c>
      <c r="D13" s="18" t="s">
        <v>19</v>
      </c>
      <c r="E13" s="1">
        <v>100</v>
      </c>
      <c r="F13" s="1">
        <v>112</v>
      </c>
      <c r="G13" s="1">
        <f>Tabella310[[#This Row],[pt Home]]-Tabella310[[#This Row],[pt Out]]</f>
        <v>-12</v>
      </c>
      <c r="I13" s="28">
        <v>10</v>
      </c>
      <c r="J13" s="1">
        <v>129</v>
      </c>
      <c r="K13" s="1">
        <v>184</v>
      </c>
      <c r="L13" s="1">
        <v>125</v>
      </c>
      <c r="M13" s="1">
        <v>157</v>
      </c>
      <c r="N13" s="1">
        <v>120</v>
      </c>
      <c r="O13" s="1">
        <v>137</v>
      </c>
      <c r="P13" s="1">
        <v>144</v>
      </c>
      <c r="Q13" s="1">
        <v>107</v>
      </c>
      <c r="R13" s="1">
        <v>146</v>
      </c>
      <c r="S13" s="29">
        <v>131</v>
      </c>
      <c r="U13" s="40" t="s">
        <v>37</v>
      </c>
      <c r="V13" s="41">
        <f>93.5-4.9</f>
        <v>88.6</v>
      </c>
      <c r="W13" s="72">
        <v>107.47619047619048</v>
      </c>
      <c r="X13" s="72">
        <v>121.42857142857143</v>
      </c>
      <c r="Y13" s="72">
        <f ca="1">SUMIF(Tabella310[[Casa]:[Trasferta]],Tabella814[[#This Row],[team]],Tabella310[Δ Pt])/21</f>
        <v>-2.9523809523809526</v>
      </c>
    </row>
    <row r="14" spans="2:25" x14ac:dyDescent="0.3">
      <c r="B14" s="6">
        <v>3</v>
      </c>
      <c r="C14" s="16" t="s">
        <v>33</v>
      </c>
      <c r="D14" s="18" t="s">
        <v>1</v>
      </c>
      <c r="E14" s="1">
        <v>127</v>
      </c>
      <c r="F14" s="1">
        <v>130</v>
      </c>
      <c r="G14" s="1">
        <f>Tabella310[[#This Row],[pt Home]]-Tabella310[[#This Row],[pt Out]]</f>
        <v>-3</v>
      </c>
      <c r="I14" s="28">
        <v>11</v>
      </c>
      <c r="J14" s="1">
        <v>118</v>
      </c>
      <c r="K14" s="1">
        <v>144</v>
      </c>
      <c r="L14" s="1">
        <v>127</v>
      </c>
      <c r="M14" s="1">
        <v>147</v>
      </c>
      <c r="N14" s="1">
        <v>90</v>
      </c>
      <c r="O14" s="1">
        <v>159</v>
      </c>
      <c r="P14" s="1">
        <v>144</v>
      </c>
      <c r="Q14" s="1">
        <v>127</v>
      </c>
      <c r="R14" s="1">
        <v>120</v>
      </c>
      <c r="S14" s="29">
        <v>119</v>
      </c>
    </row>
    <row r="15" spans="2:25" x14ac:dyDescent="0.3">
      <c r="B15" s="6">
        <v>3</v>
      </c>
      <c r="C15" s="16" t="s">
        <v>42</v>
      </c>
      <c r="D15" s="18" t="s">
        <v>12</v>
      </c>
      <c r="E15" s="1">
        <v>124</v>
      </c>
      <c r="F15" s="1">
        <v>113</v>
      </c>
      <c r="G15" s="1">
        <f>Tabella310[[#This Row],[pt Home]]-Tabella310[[#This Row],[pt Out]]</f>
        <v>11</v>
      </c>
      <c r="I15" s="28">
        <v>12</v>
      </c>
      <c r="J15" s="1">
        <v>143</v>
      </c>
      <c r="K15" s="1">
        <v>87</v>
      </c>
      <c r="L15" s="1">
        <v>102</v>
      </c>
      <c r="M15" s="1">
        <v>114</v>
      </c>
      <c r="N15" s="1">
        <v>104</v>
      </c>
      <c r="O15" s="1">
        <v>110</v>
      </c>
      <c r="P15" s="1">
        <v>117</v>
      </c>
      <c r="Q15" s="1">
        <v>122</v>
      </c>
      <c r="R15" s="1">
        <v>103</v>
      </c>
      <c r="S15" s="29">
        <v>93</v>
      </c>
    </row>
    <row r="16" spans="2:25" x14ac:dyDescent="0.3">
      <c r="B16" s="6">
        <v>3</v>
      </c>
      <c r="C16" s="16" t="s">
        <v>32</v>
      </c>
      <c r="D16" s="18" t="s">
        <v>34</v>
      </c>
      <c r="E16" s="1">
        <v>154</v>
      </c>
      <c r="F16" s="1">
        <v>113</v>
      </c>
      <c r="G16" s="1">
        <f>Tabella310[[#This Row],[pt Home]]-Tabella310[[#This Row],[pt Out]]</f>
        <v>41</v>
      </c>
      <c r="I16" s="28">
        <v>13</v>
      </c>
      <c r="J16" s="1">
        <v>119</v>
      </c>
      <c r="K16" s="1">
        <v>136</v>
      </c>
      <c r="L16" s="1">
        <v>113</v>
      </c>
      <c r="M16" s="1">
        <v>131</v>
      </c>
      <c r="N16" s="1">
        <v>121</v>
      </c>
      <c r="O16" s="1">
        <v>149</v>
      </c>
      <c r="P16" s="1">
        <v>148</v>
      </c>
      <c r="Q16" s="1">
        <v>120</v>
      </c>
      <c r="R16" s="1">
        <v>123</v>
      </c>
      <c r="S16" s="29">
        <v>104</v>
      </c>
    </row>
    <row r="17" spans="2:19" x14ac:dyDescent="0.3">
      <c r="B17" s="6">
        <v>3</v>
      </c>
      <c r="C17" s="16" t="s">
        <v>19</v>
      </c>
      <c r="D17" s="18" t="s">
        <v>37</v>
      </c>
      <c r="E17" s="1">
        <v>176</v>
      </c>
      <c r="F17" s="1">
        <v>123</v>
      </c>
      <c r="G17" s="1">
        <f>Tabella310[[#This Row],[pt Home]]-Tabella310[[#This Row],[pt Out]]</f>
        <v>53</v>
      </c>
      <c r="I17" s="28">
        <v>14</v>
      </c>
      <c r="J17" s="1">
        <v>126</v>
      </c>
      <c r="K17" s="1">
        <v>125</v>
      </c>
      <c r="L17" s="1">
        <v>114</v>
      </c>
      <c r="M17" s="1">
        <v>127</v>
      </c>
      <c r="N17" s="1">
        <v>98</v>
      </c>
      <c r="O17" s="1">
        <v>81</v>
      </c>
      <c r="P17" s="1">
        <v>120</v>
      </c>
      <c r="Q17" s="1">
        <v>128</v>
      </c>
      <c r="R17" s="1">
        <v>84</v>
      </c>
      <c r="S17" s="29">
        <v>111</v>
      </c>
    </row>
    <row r="18" spans="2:19" x14ac:dyDescent="0.3">
      <c r="B18" s="6">
        <v>3</v>
      </c>
      <c r="C18" s="16" t="s">
        <v>36</v>
      </c>
      <c r="D18" s="18" t="s">
        <v>35</v>
      </c>
      <c r="E18" s="1">
        <v>126</v>
      </c>
      <c r="F18" s="1">
        <v>158</v>
      </c>
      <c r="G18" s="1">
        <f>Tabella310[[#This Row],[pt Home]]-Tabella310[[#This Row],[pt Out]]</f>
        <v>-32</v>
      </c>
      <c r="I18" s="28">
        <v>15</v>
      </c>
      <c r="J18" s="1">
        <v>115</v>
      </c>
      <c r="K18" s="1">
        <v>183</v>
      </c>
      <c r="L18" s="1">
        <v>109</v>
      </c>
      <c r="M18" s="1">
        <v>164</v>
      </c>
      <c r="N18" s="1">
        <v>148</v>
      </c>
      <c r="O18" s="1">
        <v>128</v>
      </c>
      <c r="P18" s="1">
        <v>161</v>
      </c>
      <c r="Q18" s="1">
        <v>148</v>
      </c>
      <c r="R18" s="1">
        <v>153</v>
      </c>
      <c r="S18" s="29">
        <v>121</v>
      </c>
    </row>
    <row r="19" spans="2:19" x14ac:dyDescent="0.3">
      <c r="B19" s="6">
        <v>4</v>
      </c>
      <c r="C19" s="16" t="s">
        <v>1</v>
      </c>
      <c r="D19" s="18" t="s">
        <v>42</v>
      </c>
      <c r="E19" s="1">
        <v>119</v>
      </c>
      <c r="F19" s="1">
        <v>107</v>
      </c>
      <c r="G19" s="1">
        <f>Tabella310[[#This Row],[pt Home]]-Tabella310[[#This Row],[pt Out]]</f>
        <v>12</v>
      </c>
      <c r="I19" s="28">
        <v>16</v>
      </c>
      <c r="J19" s="1">
        <v>106</v>
      </c>
      <c r="K19" s="1">
        <v>136</v>
      </c>
      <c r="L19" s="1">
        <v>126</v>
      </c>
      <c r="M19" s="1">
        <v>129</v>
      </c>
      <c r="N19" s="1">
        <v>123</v>
      </c>
      <c r="O19" s="1">
        <v>126</v>
      </c>
      <c r="P19" s="1">
        <v>149</v>
      </c>
      <c r="Q19" s="1">
        <v>118</v>
      </c>
      <c r="R19" s="1">
        <v>97</v>
      </c>
      <c r="S19" s="29">
        <v>112</v>
      </c>
    </row>
    <row r="20" spans="2:19" x14ac:dyDescent="0.3">
      <c r="B20" s="6">
        <v>4</v>
      </c>
      <c r="C20" s="16" t="s">
        <v>34</v>
      </c>
      <c r="D20" s="18" t="s">
        <v>33</v>
      </c>
      <c r="E20" s="1">
        <v>122</v>
      </c>
      <c r="F20" s="1">
        <v>103</v>
      </c>
      <c r="G20" s="1">
        <f>Tabella310[[#This Row],[pt Home]]-Tabella310[[#This Row],[pt Out]]</f>
        <v>19</v>
      </c>
      <c r="I20" s="28">
        <v>17</v>
      </c>
      <c r="J20" s="1">
        <v>111</v>
      </c>
      <c r="K20" s="1">
        <v>163</v>
      </c>
      <c r="L20" s="1">
        <v>110</v>
      </c>
      <c r="M20" s="1">
        <v>133</v>
      </c>
      <c r="N20" s="1">
        <v>131</v>
      </c>
      <c r="O20" s="1">
        <v>136</v>
      </c>
      <c r="P20" s="1">
        <v>118</v>
      </c>
      <c r="Q20" s="1">
        <v>120</v>
      </c>
      <c r="R20" s="1">
        <v>90</v>
      </c>
      <c r="S20" s="29">
        <v>92</v>
      </c>
    </row>
    <row r="21" spans="2:19" x14ac:dyDescent="0.3">
      <c r="B21" s="6">
        <v>4</v>
      </c>
      <c r="C21" s="16" t="s">
        <v>12</v>
      </c>
      <c r="D21" s="18" t="s">
        <v>19</v>
      </c>
      <c r="E21" s="1">
        <v>97</v>
      </c>
      <c r="F21" s="1">
        <v>134</v>
      </c>
      <c r="G21" s="1">
        <f>Tabella310[[#This Row],[pt Home]]-Tabella310[[#This Row],[pt Out]]</f>
        <v>-37</v>
      </c>
      <c r="I21" s="28">
        <v>18</v>
      </c>
      <c r="J21" s="1">
        <v>84</v>
      </c>
      <c r="K21" s="1">
        <v>143</v>
      </c>
      <c r="L21" s="1">
        <v>74</v>
      </c>
      <c r="M21" s="1">
        <v>102</v>
      </c>
      <c r="N21" s="1">
        <v>98</v>
      </c>
      <c r="O21" s="1">
        <v>104</v>
      </c>
      <c r="P21" s="1">
        <v>139</v>
      </c>
      <c r="Q21" s="1">
        <v>131</v>
      </c>
      <c r="R21" s="1">
        <v>115</v>
      </c>
      <c r="S21" s="29">
        <v>75</v>
      </c>
    </row>
    <row r="22" spans="2:19" x14ac:dyDescent="0.3">
      <c r="B22" s="6">
        <v>4</v>
      </c>
      <c r="C22" s="16" t="s">
        <v>35</v>
      </c>
      <c r="D22" s="18" t="s">
        <v>32</v>
      </c>
      <c r="E22" s="1">
        <v>130</v>
      </c>
      <c r="F22" s="1">
        <v>143</v>
      </c>
      <c r="G22" s="1">
        <f>Tabella310[[#This Row],[pt Home]]-Tabella310[[#This Row],[pt Out]]</f>
        <v>-13</v>
      </c>
      <c r="I22" s="28">
        <v>19</v>
      </c>
      <c r="J22" s="1">
        <v>158</v>
      </c>
      <c r="K22" s="1">
        <v>167</v>
      </c>
      <c r="L22" s="1">
        <v>99</v>
      </c>
      <c r="M22" s="1">
        <v>129</v>
      </c>
      <c r="N22" s="1">
        <v>124</v>
      </c>
      <c r="O22" s="1">
        <v>125</v>
      </c>
      <c r="P22" s="1">
        <v>133</v>
      </c>
      <c r="Q22" s="1">
        <v>138</v>
      </c>
      <c r="R22" s="1">
        <v>127</v>
      </c>
      <c r="S22" s="29">
        <v>114</v>
      </c>
    </row>
    <row r="23" spans="2:19" x14ac:dyDescent="0.3">
      <c r="B23" s="6">
        <v>4</v>
      </c>
      <c r="C23" s="16" t="s">
        <v>37</v>
      </c>
      <c r="D23" s="18" t="s">
        <v>36</v>
      </c>
      <c r="E23" s="1">
        <v>103</v>
      </c>
      <c r="F23" s="1">
        <v>112</v>
      </c>
      <c r="G23" s="1">
        <f>Tabella310[[#This Row],[pt Home]]-Tabella310[[#This Row],[pt Out]]</f>
        <v>-9</v>
      </c>
      <c r="I23" s="28">
        <v>20</v>
      </c>
      <c r="J23" s="1">
        <v>128</v>
      </c>
      <c r="K23" s="1">
        <v>169</v>
      </c>
      <c r="L23" s="1">
        <v>114</v>
      </c>
      <c r="M23" s="1">
        <v>115</v>
      </c>
      <c r="N23" s="1">
        <v>107</v>
      </c>
      <c r="O23" s="1">
        <v>117</v>
      </c>
      <c r="P23" s="1">
        <v>145</v>
      </c>
      <c r="Q23" s="1">
        <v>138</v>
      </c>
      <c r="R23" s="1">
        <v>117</v>
      </c>
      <c r="S23" s="29">
        <v>94</v>
      </c>
    </row>
    <row r="24" spans="2:19" ht="15" thickBot="1" x14ac:dyDescent="0.35">
      <c r="B24" s="6">
        <v>5</v>
      </c>
      <c r="C24" s="16" t="s">
        <v>34</v>
      </c>
      <c r="D24" s="18" t="s">
        <v>1</v>
      </c>
      <c r="E24" s="1">
        <v>111</v>
      </c>
      <c r="F24" s="1">
        <v>135</v>
      </c>
      <c r="G24" s="1">
        <f>Tabella310[[#This Row],[pt Home]]-Tabella310[[#This Row],[pt Out]]</f>
        <v>-24</v>
      </c>
      <c r="I24" s="30">
        <v>21</v>
      </c>
      <c r="J24" s="31">
        <v>162</v>
      </c>
      <c r="K24" s="31">
        <v>184</v>
      </c>
      <c r="L24" s="31">
        <v>137</v>
      </c>
      <c r="M24" s="31">
        <v>144</v>
      </c>
      <c r="N24" s="31">
        <v>114</v>
      </c>
      <c r="O24" s="31">
        <v>154</v>
      </c>
      <c r="P24" s="31">
        <v>143</v>
      </c>
      <c r="Q24" s="31">
        <v>176</v>
      </c>
      <c r="R24" s="31">
        <v>135</v>
      </c>
      <c r="S24" s="32">
        <v>114</v>
      </c>
    </row>
    <row r="25" spans="2:19" x14ac:dyDescent="0.3">
      <c r="B25" s="6">
        <v>5</v>
      </c>
      <c r="C25" s="16" t="s">
        <v>19</v>
      </c>
      <c r="D25" s="18" t="s">
        <v>42</v>
      </c>
      <c r="E25" s="1">
        <v>121</v>
      </c>
      <c r="F25" s="1">
        <v>121</v>
      </c>
      <c r="G25" s="1">
        <f>Tabella310[[#This Row],[pt Home]]-Tabella310[[#This Row],[pt Out]]</f>
        <v>0</v>
      </c>
      <c r="I25" s="49" t="s">
        <v>66</v>
      </c>
      <c r="J25" s="54">
        <f>SUM(J4:J24)/21</f>
        <v>123.71428571428571</v>
      </c>
      <c r="K25" s="54">
        <f t="shared" ref="K25:S25" si="0">SUM(K4:K24)/21</f>
        <v>148.76190476190476</v>
      </c>
      <c r="L25" s="54">
        <f t="shared" si="0"/>
        <v>108.85714285714286</v>
      </c>
      <c r="M25" s="54">
        <f t="shared" si="0"/>
        <v>126.33333333333333</v>
      </c>
      <c r="N25" s="54">
        <f t="shared" si="0"/>
        <v>113.14285714285714</v>
      </c>
      <c r="O25" s="54">
        <f t="shared" si="0"/>
        <v>119.71428571428571</v>
      </c>
      <c r="P25" s="54">
        <f t="shared" si="0"/>
        <v>137.8095238095238</v>
      </c>
      <c r="Q25" s="54">
        <f t="shared" si="0"/>
        <v>128.23809523809524</v>
      </c>
      <c r="R25" s="54">
        <f t="shared" si="0"/>
        <v>111.47619047619048</v>
      </c>
      <c r="S25" s="54">
        <f t="shared" si="0"/>
        <v>107.47619047619048</v>
      </c>
    </row>
    <row r="26" spans="2:19" x14ac:dyDescent="0.3">
      <c r="B26" s="6">
        <v>5</v>
      </c>
      <c r="C26" s="16" t="s">
        <v>33</v>
      </c>
      <c r="D26" s="18" t="s">
        <v>35</v>
      </c>
      <c r="E26" s="1">
        <v>146</v>
      </c>
      <c r="F26" s="1">
        <v>99</v>
      </c>
      <c r="G26" s="1">
        <f>Tabella310[[#This Row],[pt Home]]-Tabella310[[#This Row],[pt Out]]</f>
        <v>47</v>
      </c>
      <c r="I26" s="36" t="s">
        <v>78</v>
      </c>
      <c r="J26" s="36">
        <f>COUNTIF(J4:J24,"&gt;100")</f>
        <v>19</v>
      </c>
      <c r="K26" s="36">
        <f t="shared" ref="K26:S26" si="1">COUNTIF(K4:K24,"&gt;100")</f>
        <v>20</v>
      </c>
      <c r="L26" s="36">
        <f t="shared" si="1"/>
        <v>15</v>
      </c>
      <c r="M26" s="36">
        <f t="shared" si="1"/>
        <v>20</v>
      </c>
      <c r="N26" s="36">
        <f t="shared" si="1"/>
        <v>16</v>
      </c>
      <c r="O26" s="36">
        <f t="shared" si="1"/>
        <v>18</v>
      </c>
      <c r="P26" s="36">
        <f t="shared" si="1"/>
        <v>21</v>
      </c>
      <c r="Q26" s="36">
        <f t="shared" si="1"/>
        <v>19</v>
      </c>
      <c r="R26" s="36">
        <f t="shared" si="1"/>
        <v>13</v>
      </c>
      <c r="S26" s="36">
        <f t="shared" si="1"/>
        <v>15</v>
      </c>
    </row>
    <row r="27" spans="2:19" x14ac:dyDescent="0.3">
      <c r="B27" s="6">
        <v>5</v>
      </c>
      <c r="C27" s="16" t="s">
        <v>36</v>
      </c>
      <c r="D27" s="18" t="s">
        <v>12</v>
      </c>
      <c r="E27" s="1">
        <v>97</v>
      </c>
      <c r="F27" s="1">
        <v>115</v>
      </c>
      <c r="G27" s="1">
        <f>Tabella310[[#This Row],[pt Home]]-Tabella310[[#This Row],[pt Out]]</f>
        <v>-18</v>
      </c>
    </row>
    <row r="28" spans="2:19" x14ac:dyDescent="0.3">
      <c r="B28" s="6">
        <v>5</v>
      </c>
      <c r="C28" s="16" t="s">
        <v>32</v>
      </c>
      <c r="D28" s="18" t="s">
        <v>37</v>
      </c>
      <c r="E28" s="1">
        <v>145</v>
      </c>
      <c r="F28" s="1">
        <v>108</v>
      </c>
      <c r="G28" s="1">
        <f>Tabella310[[#This Row],[pt Home]]-Tabella310[[#This Row],[pt Out]]</f>
        <v>37</v>
      </c>
    </row>
    <row r="29" spans="2:19" ht="15" thickBot="1" x14ac:dyDescent="0.35">
      <c r="B29" s="6">
        <v>6</v>
      </c>
      <c r="C29" s="16" t="s">
        <v>1</v>
      </c>
      <c r="D29" s="18" t="s">
        <v>19</v>
      </c>
      <c r="E29" s="1">
        <v>133</v>
      </c>
      <c r="F29" s="1">
        <v>136</v>
      </c>
      <c r="G29" s="1">
        <f>Tabella310[[#This Row],[pt Home]]-Tabella310[[#This Row],[pt Out]]</f>
        <v>-3</v>
      </c>
      <c r="I29" s="206" t="s">
        <v>62</v>
      </c>
      <c r="J29" s="206"/>
      <c r="K29" s="206"/>
      <c r="L29" s="206"/>
      <c r="M29" s="206"/>
      <c r="N29" s="206"/>
      <c r="O29" s="206"/>
      <c r="P29" s="206"/>
      <c r="Q29" s="206"/>
      <c r="R29" s="206"/>
      <c r="S29" s="206"/>
    </row>
    <row r="30" spans="2:19" ht="15" thickBot="1" x14ac:dyDescent="0.35">
      <c r="B30" s="6">
        <v>6</v>
      </c>
      <c r="C30" s="16" t="s">
        <v>35</v>
      </c>
      <c r="D30" s="18" t="s">
        <v>34</v>
      </c>
      <c r="E30" s="1">
        <v>134</v>
      </c>
      <c r="F30" s="1">
        <v>126</v>
      </c>
      <c r="G30" s="1">
        <f>Tabella310[[#This Row],[pt Home]]-Tabella310[[#This Row],[pt Out]]</f>
        <v>8</v>
      </c>
      <c r="I30" s="50" t="s">
        <v>43</v>
      </c>
      <c r="J30" s="51" t="s">
        <v>1</v>
      </c>
      <c r="K30" s="51" t="s">
        <v>32</v>
      </c>
      <c r="L30" s="51" t="s">
        <v>12</v>
      </c>
      <c r="M30" s="51" t="s">
        <v>33</v>
      </c>
      <c r="N30" s="51" t="s">
        <v>42</v>
      </c>
      <c r="O30" s="51" t="s">
        <v>34</v>
      </c>
      <c r="P30" s="51" t="s">
        <v>19</v>
      </c>
      <c r="Q30" s="51" t="s">
        <v>35</v>
      </c>
      <c r="R30" s="51" t="s">
        <v>36</v>
      </c>
      <c r="S30" s="52" t="s">
        <v>37</v>
      </c>
    </row>
    <row r="31" spans="2:19" x14ac:dyDescent="0.3">
      <c r="B31" s="6">
        <v>6</v>
      </c>
      <c r="C31" s="16" t="s">
        <v>42</v>
      </c>
      <c r="D31" s="18" t="s">
        <v>36</v>
      </c>
      <c r="E31" s="1">
        <v>141</v>
      </c>
      <c r="F31" s="1">
        <v>94</v>
      </c>
      <c r="G31" s="1">
        <f>Tabella310[[#This Row],[pt Home]]-Tabella310[[#This Row],[pt Out]]</f>
        <v>47</v>
      </c>
      <c r="I31" s="64">
        <v>1</v>
      </c>
      <c r="J31" s="67">
        <v>167</v>
      </c>
      <c r="K31" s="68">
        <v>134</v>
      </c>
      <c r="L31" s="68">
        <v>104</v>
      </c>
      <c r="M31" s="68">
        <v>110</v>
      </c>
      <c r="N31" s="68">
        <v>111</v>
      </c>
      <c r="O31" s="68">
        <v>130</v>
      </c>
      <c r="P31" s="68">
        <v>109</v>
      </c>
      <c r="Q31" s="68">
        <v>107</v>
      </c>
      <c r="R31" s="68">
        <v>100</v>
      </c>
      <c r="S31" s="59">
        <v>105</v>
      </c>
    </row>
    <row r="32" spans="2:19" x14ac:dyDescent="0.3">
      <c r="B32" s="6">
        <v>6</v>
      </c>
      <c r="C32" s="16" t="s">
        <v>37</v>
      </c>
      <c r="D32" s="18" t="s">
        <v>33</v>
      </c>
      <c r="E32" s="1">
        <v>120</v>
      </c>
      <c r="F32" s="1">
        <v>141</v>
      </c>
      <c r="G32" s="1">
        <f>Tabella310[[#This Row],[pt Home]]-Tabella310[[#This Row],[pt Out]]</f>
        <v>-21</v>
      </c>
      <c r="I32" s="57">
        <v>2</v>
      </c>
      <c r="J32" s="2">
        <v>94</v>
      </c>
      <c r="K32" s="1">
        <v>105</v>
      </c>
      <c r="L32" s="1">
        <v>134</v>
      </c>
      <c r="M32" s="1">
        <v>140</v>
      </c>
      <c r="N32" s="1">
        <v>109</v>
      </c>
      <c r="O32" s="1">
        <v>96</v>
      </c>
      <c r="P32" s="1">
        <v>100</v>
      </c>
      <c r="Q32" s="1">
        <v>112</v>
      </c>
      <c r="R32" s="1">
        <v>109</v>
      </c>
      <c r="S32" s="7">
        <v>102</v>
      </c>
    </row>
    <row r="33" spans="2:19" x14ac:dyDescent="0.3">
      <c r="B33" s="6">
        <v>6</v>
      </c>
      <c r="C33" s="16" t="s">
        <v>12</v>
      </c>
      <c r="D33" s="18" t="s">
        <v>32</v>
      </c>
      <c r="E33" s="1">
        <v>120</v>
      </c>
      <c r="F33" s="1">
        <v>156</v>
      </c>
      <c r="G33" s="1">
        <f>Tabella310[[#This Row],[pt Home]]-Tabella310[[#This Row],[pt Out]]</f>
        <v>-36</v>
      </c>
      <c r="I33" s="55">
        <v>3</v>
      </c>
      <c r="J33" s="2">
        <v>127</v>
      </c>
      <c r="K33" s="1">
        <v>113</v>
      </c>
      <c r="L33" s="1">
        <v>156</v>
      </c>
      <c r="M33" s="1">
        <v>130</v>
      </c>
      <c r="N33" s="1">
        <v>113</v>
      </c>
      <c r="O33" s="1">
        <v>154</v>
      </c>
      <c r="P33" s="1">
        <v>123</v>
      </c>
      <c r="Q33" s="1">
        <v>126</v>
      </c>
      <c r="R33" s="1">
        <v>158</v>
      </c>
      <c r="S33" s="7">
        <v>176</v>
      </c>
    </row>
    <row r="34" spans="2:19" x14ac:dyDescent="0.3">
      <c r="B34" s="6">
        <v>7</v>
      </c>
      <c r="C34" s="16" t="s">
        <v>35</v>
      </c>
      <c r="D34" s="18" t="s">
        <v>1</v>
      </c>
      <c r="E34" s="1">
        <v>157</v>
      </c>
      <c r="F34" s="1">
        <v>133</v>
      </c>
      <c r="G34" s="1">
        <f>Tabella310[[#This Row],[pt Home]]-Tabella310[[#This Row],[pt Out]]</f>
        <v>24</v>
      </c>
      <c r="I34" s="57">
        <v>4</v>
      </c>
      <c r="J34" s="2">
        <v>107</v>
      </c>
      <c r="K34" s="1">
        <v>130</v>
      </c>
      <c r="L34" s="1">
        <v>95</v>
      </c>
      <c r="M34" s="1">
        <v>122</v>
      </c>
      <c r="N34" s="1">
        <v>119</v>
      </c>
      <c r="O34" s="1">
        <v>103</v>
      </c>
      <c r="P34" s="1">
        <v>97</v>
      </c>
      <c r="Q34" s="1">
        <v>143</v>
      </c>
      <c r="R34" s="1">
        <v>103</v>
      </c>
      <c r="S34" s="7">
        <v>112</v>
      </c>
    </row>
    <row r="35" spans="2:19" x14ac:dyDescent="0.3">
      <c r="B35" s="6">
        <v>7</v>
      </c>
      <c r="C35" s="16" t="s">
        <v>36</v>
      </c>
      <c r="D35" s="18" t="s">
        <v>19</v>
      </c>
      <c r="E35" s="1">
        <v>120</v>
      </c>
      <c r="F35" s="1">
        <v>187</v>
      </c>
      <c r="G35" s="1">
        <f>Tabella310[[#This Row],[pt Home]]-Tabella310[[#This Row],[pt Out]]</f>
        <v>-67</v>
      </c>
      <c r="I35" s="55">
        <v>5</v>
      </c>
      <c r="J35" s="2">
        <v>111</v>
      </c>
      <c r="K35" s="1">
        <v>108</v>
      </c>
      <c r="L35" s="1">
        <v>118</v>
      </c>
      <c r="M35" s="1">
        <v>99</v>
      </c>
      <c r="N35" s="1">
        <v>121</v>
      </c>
      <c r="O35" s="1">
        <v>135</v>
      </c>
      <c r="P35" s="1">
        <v>121</v>
      </c>
      <c r="Q35" s="1">
        <v>146</v>
      </c>
      <c r="R35" s="1">
        <v>115</v>
      </c>
      <c r="S35" s="7">
        <v>145</v>
      </c>
    </row>
    <row r="36" spans="2:19" x14ac:dyDescent="0.3">
      <c r="B36" s="6">
        <v>7</v>
      </c>
      <c r="C36" s="16" t="s">
        <v>34</v>
      </c>
      <c r="D36" s="18" t="s">
        <v>37</v>
      </c>
      <c r="E36" s="1">
        <v>99</v>
      </c>
      <c r="F36" s="1">
        <v>133</v>
      </c>
      <c r="G36" s="1">
        <f>Tabella310[[#This Row],[pt Home]]-Tabella310[[#This Row],[pt Out]]</f>
        <v>-34</v>
      </c>
      <c r="I36" s="57">
        <v>6</v>
      </c>
      <c r="J36" s="2">
        <v>136</v>
      </c>
      <c r="K36" s="1">
        <v>120</v>
      </c>
      <c r="L36" s="1">
        <v>104</v>
      </c>
      <c r="M36" s="1">
        <v>120</v>
      </c>
      <c r="N36" s="1">
        <v>94</v>
      </c>
      <c r="O36" s="1">
        <v>134</v>
      </c>
      <c r="P36" s="1">
        <v>133</v>
      </c>
      <c r="Q36" s="1">
        <v>126</v>
      </c>
      <c r="R36" s="1">
        <v>141</v>
      </c>
      <c r="S36" s="7">
        <v>141</v>
      </c>
    </row>
    <row r="37" spans="2:19" x14ac:dyDescent="0.3">
      <c r="B37" s="6">
        <v>7</v>
      </c>
      <c r="C37" s="16" t="s">
        <v>32</v>
      </c>
      <c r="D37" s="18" t="s">
        <v>42</v>
      </c>
      <c r="E37" s="1">
        <v>131</v>
      </c>
      <c r="F37" s="1">
        <v>96</v>
      </c>
      <c r="G37" s="1">
        <f>Tabella310[[#This Row],[pt Home]]-Tabella310[[#This Row],[pt Out]]</f>
        <v>35</v>
      </c>
      <c r="I37" s="55">
        <v>7</v>
      </c>
      <c r="J37" s="2">
        <v>157</v>
      </c>
      <c r="K37" s="1">
        <v>96</v>
      </c>
      <c r="L37" s="1">
        <v>84</v>
      </c>
      <c r="M37" s="1">
        <v>101</v>
      </c>
      <c r="N37" s="1">
        <v>131</v>
      </c>
      <c r="O37" s="1">
        <v>133</v>
      </c>
      <c r="P37" s="1">
        <v>120</v>
      </c>
      <c r="Q37" s="1">
        <v>133</v>
      </c>
      <c r="R37" s="1">
        <v>187</v>
      </c>
      <c r="S37" s="7">
        <v>99</v>
      </c>
    </row>
    <row r="38" spans="2:19" x14ac:dyDescent="0.3">
      <c r="B38" s="6">
        <v>7</v>
      </c>
      <c r="C38" s="16" t="s">
        <v>33</v>
      </c>
      <c r="D38" s="18" t="s">
        <v>12</v>
      </c>
      <c r="E38" s="1">
        <v>112</v>
      </c>
      <c r="F38" s="1">
        <v>101</v>
      </c>
      <c r="G38" s="1">
        <f>Tabella310[[#This Row],[pt Home]]-Tabella310[[#This Row],[pt Out]]</f>
        <v>11</v>
      </c>
      <c r="I38" s="57">
        <v>8</v>
      </c>
      <c r="J38" s="2">
        <v>89</v>
      </c>
      <c r="K38" s="1">
        <v>125</v>
      </c>
      <c r="L38" s="1">
        <v>129</v>
      </c>
      <c r="M38" s="1">
        <v>105</v>
      </c>
      <c r="N38" s="1">
        <v>104</v>
      </c>
      <c r="O38" s="1">
        <v>92</v>
      </c>
      <c r="P38" s="1">
        <v>129</v>
      </c>
      <c r="Q38" s="1">
        <v>94</v>
      </c>
      <c r="R38" s="1">
        <v>113</v>
      </c>
      <c r="S38" s="7">
        <v>122</v>
      </c>
    </row>
    <row r="39" spans="2:19" x14ac:dyDescent="0.3">
      <c r="B39" s="6">
        <v>8</v>
      </c>
      <c r="C39" s="16" t="s">
        <v>1</v>
      </c>
      <c r="D39" s="18" t="s">
        <v>36</v>
      </c>
      <c r="E39" s="1">
        <v>113</v>
      </c>
      <c r="F39" s="1">
        <v>89</v>
      </c>
      <c r="G39" s="1">
        <f>Tabella310[[#This Row],[pt Home]]-Tabella310[[#This Row],[pt Out]]</f>
        <v>24</v>
      </c>
      <c r="I39" s="55">
        <v>9</v>
      </c>
      <c r="J39" s="2">
        <v>83</v>
      </c>
      <c r="K39" s="1">
        <v>87</v>
      </c>
      <c r="L39" s="1">
        <v>131</v>
      </c>
      <c r="M39" s="1">
        <v>112</v>
      </c>
      <c r="N39" s="1">
        <v>104</v>
      </c>
      <c r="O39" s="1">
        <v>95</v>
      </c>
      <c r="P39" s="1">
        <v>123</v>
      </c>
      <c r="Q39" s="1">
        <v>99</v>
      </c>
      <c r="R39" s="1">
        <v>138</v>
      </c>
      <c r="S39" s="7">
        <v>78</v>
      </c>
    </row>
    <row r="40" spans="2:19" x14ac:dyDescent="0.3">
      <c r="B40" s="6">
        <v>8</v>
      </c>
      <c r="C40" s="16" t="s">
        <v>37</v>
      </c>
      <c r="D40" s="18" t="s">
        <v>35</v>
      </c>
      <c r="E40" s="1">
        <v>94</v>
      </c>
      <c r="F40" s="1">
        <v>122</v>
      </c>
      <c r="G40" s="1">
        <f>Tabella310[[#This Row],[pt Home]]-Tabella310[[#This Row],[pt Out]]</f>
        <v>-28</v>
      </c>
      <c r="I40" s="57">
        <v>10</v>
      </c>
      <c r="J40" s="2">
        <v>184</v>
      </c>
      <c r="K40" s="1">
        <v>129</v>
      </c>
      <c r="L40" s="1">
        <v>114</v>
      </c>
      <c r="M40" s="1">
        <v>146</v>
      </c>
      <c r="N40" s="1">
        <v>107</v>
      </c>
      <c r="O40" s="1">
        <v>144</v>
      </c>
      <c r="P40" s="1">
        <v>137</v>
      </c>
      <c r="Q40" s="1">
        <v>120</v>
      </c>
      <c r="R40" s="1">
        <v>157</v>
      </c>
      <c r="S40" s="7">
        <v>125</v>
      </c>
    </row>
    <row r="41" spans="2:19" x14ac:dyDescent="0.3">
      <c r="B41" s="6">
        <v>8</v>
      </c>
      <c r="C41" s="16" t="s">
        <v>19</v>
      </c>
      <c r="D41" s="18" t="s">
        <v>32</v>
      </c>
      <c r="E41" s="1">
        <v>125</v>
      </c>
      <c r="F41" s="1">
        <v>129</v>
      </c>
      <c r="G41" s="1">
        <f>Tabella310[[#This Row],[pt Home]]-Tabella310[[#This Row],[pt Out]]</f>
        <v>-4</v>
      </c>
      <c r="I41" s="55">
        <v>11</v>
      </c>
      <c r="J41" s="2">
        <v>127</v>
      </c>
      <c r="K41" s="1">
        <v>147</v>
      </c>
      <c r="L41" s="1">
        <v>124</v>
      </c>
      <c r="M41" s="1">
        <v>144</v>
      </c>
      <c r="N41" s="1">
        <v>119</v>
      </c>
      <c r="O41" s="1">
        <v>120</v>
      </c>
      <c r="P41" s="1">
        <v>127</v>
      </c>
      <c r="Q41" s="1">
        <v>144</v>
      </c>
      <c r="R41" s="1">
        <v>159</v>
      </c>
      <c r="S41" s="7">
        <v>90</v>
      </c>
    </row>
    <row r="42" spans="2:19" x14ac:dyDescent="0.3">
      <c r="B42" s="6">
        <v>8</v>
      </c>
      <c r="C42" s="16" t="s">
        <v>12</v>
      </c>
      <c r="D42" s="18" t="s">
        <v>34</v>
      </c>
      <c r="E42" s="1">
        <v>92</v>
      </c>
      <c r="F42" s="1">
        <v>95</v>
      </c>
      <c r="G42" s="1">
        <f>Tabella310[[#This Row],[pt Home]]-Tabella310[[#This Row],[pt Out]]</f>
        <v>-3</v>
      </c>
      <c r="I42" s="57">
        <v>12</v>
      </c>
      <c r="J42" s="2">
        <v>114</v>
      </c>
      <c r="K42" s="1">
        <v>110</v>
      </c>
      <c r="L42" s="1">
        <v>124</v>
      </c>
      <c r="M42" s="1">
        <v>143</v>
      </c>
      <c r="N42" s="1">
        <v>102</v>
      </c>
      <c r="O42" s="1">
        <v>87</v>
      </c>
      <c r="P42" s="1">
        <v>93</v>
      </c>
      <c r="Q42" s="1">
        <v>103</v>
      </c>
      <c r="R42" s="1">
        <v>122</v>
      </c>
      <c r="S42" s="7">
        <v>117</v>
      </c>
    </row>
    <row r="43" spans="2:19" x14ac:dyDescent="0.3">
      <c r="B43" s="6">
        <v>8</v>
      </c>
      <c r="C43" s="16" t="s">
        <v>42</v>
      </c>
      <c r="D43" s="18" t="s">
        <v>33</v>
      </c>
      <c r="E43" s="1">
        <v>105</v>
      </c>
      <c r="F43" s="1">
        <v>104</v>
      </c>
      <c r="G43" s="1">
        <f>Tabella310[[#This Row],[pt Home]]-Tabella310[[#This Row],[pt Out]]</f>
        <v>1</v>
      </c>
      <c r="I43" s="55">
        <v>13</v>
      </c>
      <c r="J43" s="2">
        <v>121</v>
      </c>
      <c r="K43" s="1">
        <v>120</v>
      </c>
      <c r="L43" s="1">
        <v>97</v>
      </c>
      <c r="M43" s="1">
        <v>149</v>
      </c>
      <c r="N43" s="1">
        <v>119</v>
      </c>
      <c r="O43" s="1">
        <v>131</v>
      </c>
      <c r="P43" s="1">
        <v>113</v>
      </c>
      <c r="Q43" s="1">
        <v>136</v>
      </c>
      <c r="R43" s="1">
        <v>104</v>
      </c>
      <c r="S43" s="7">
        <v>123</v>
      </c>
    </row>
    <row r="44" spans="2:19" x14ac:dyDescent="0.3">
      <c r="B44" s="6">
        <v>9</v>
      </c>
      <c r="C44" s="16" t="s">
        <v>37</v>
      </c>
      <c r="D44" s="18" t="s">
        <v>1</v>
      </c>
      <c r="E44" s="1">
        <v>83</v>
      </c>
      <c r="F44" s="1">
        <v>78</v>
      </c>
      <c r="G44" s="1">
        <f>Tabella310[[#This Row],[pt Home]]-Tabella310[[#This Row],[pt Out]]</f>
        <v>5</v>
      </c>
      <c r="I44" s="57">
        <v>14</v>
      </c>
      <c r="J44" s="2">
        <v>81</v>
      </c>
      <c r="K44" s="1">
        <v>111</v>
      </c>
      <c r="L44" s="1">
        <v>112</v>
      </c>
      <c r="M44" s="1">
        <v>128</v>
      </c>
      <c r="N44" s="1">
        <v>120</v>
      </c>
      <c r="O44" s="1">
        <v>126</v>
      </c>
      <c r="P44" s="1">
        <v>98</v>
      </c>
      <c r="Q44" s="1">
        <v>127</v>
      </c>
      <c r="R44" s="1">
        <v>114</v>
      </c>
      <c r="S44" s="7">
        <v>125</v>
      </c>
    </row>
    <row r="45" spans="2:19" x14ac:dyDescent="0.3">
      <c r="B45" s="6">
        <v>9</v>
      </c>
      <c r="C45" s="16" t="s">
        <v>32</v>
      </c>
      <c r="D45" s="18" t="s">
        <v>36</v>
      </c>
      <c r="E45" s="1">
        <v>138</v>
      </c>
      <c r="F45" s="1">
        <v>87</v>
      </c>
      <c r="G45" s="1">
        <f>Tabella310[[#This Row],[pt Home]]-Tabella310[[#This Row],[pt Out]]</f>
        <v>51</v>
      </c>
      <c r="I45" s="55">
        <v>15</v>
      </c>
      <c r="J45" s="2">
        <v>161</v>
      </c>
      <c r="K45" s="1">
        <v>109</v>
      </c>
      <c r="L45" s="1">
        <v>109</v>
      </c>
      <c r="M45" s="1">
        <v>121</v>
      </c>
      <c r="N45" s="1">
        <v>153</v>
      </c>
      <c r="O45" s="1">
        <v>148</v>
      </c>
      <c r="P45" s="1">
        <v>115</v>
      </c>
      <c r="Q45" s="1">
        <v>128</v>
      </c>
      <c r="R45" s="1">
        <v>148</v>
      </c>
      <c r="S45" s="7">
        <v>164</v>
      </c>
    </row>
    <row r="46" spans="2:19" x14ac:dyDescent="0.3">
      <c r="B46" s="6">
        <v>9</v>
      </c>
      <c r="C46" s="16" t="s">
        <v>35</v>
      </c>
      <c r="D46" s="18" t="s">
        <v>12</v>
      </c>
      <c r="E46" s="1">
        <v>109</v>
      </c>
      <c r="F46" s="1">
        <v>99</v>
      </c>
      <c r="G46" s="1">
        <f>Tabella310[[#This Row],[pt Home]]-Tabella310[[#This Row],[pt Out]]</f>
        <v>10</v>
      </c>
      <c r="I46" s="57">
        <v>16</v>
      </c>
      <c r="J46" s="2">
        <v>118</v>
      </c>
      <c r="K46" s="1">
        <v>123</v>
      </c>
      <c r="L46" s="1">
        <v>131</v>
      </c>
      <c r="M46" s="1">
        <v>126</v>
      </c>
      <c r="N46" s="1">
        <v>136</v>
      </c>
      <c r="O46" s="1">
        <v>112</v>
      </c>
      <c r="P46" s="1">
        <v>97</v>
      </c>
      <c r="Q46" s="1">
        <v>106</v>
      </c>
      <c r="R46" s="1">
        <v>149</v>
      </c>
      <c r="S46" s="7">
        <v>126</v>
      </c>
    </row>
    <row r="47" spans="2:19" x14ac:dyDescent="0.3">
      <c r="B47" s="6">
        <v>9</v>
      </c>
      <c r="C47" s="16" t="s">
        <v>33</v>
      </c>
      <c r="D47" s="18" t="s">
        <v>19</v>
      </c>
      <c r="E47" s="1">
        <v>123</v>
      </c>
      <c r="F47" s="1">
        <v>112</v>
      </c>
      <c r="G47" s="1">
        <f>Tabella310[[#This Row],[pt Home]]-Tabella310[[#This Row],[pt Out]]</f>
        <v>11</v>
      </c>
      <c r="I47" s="55">
        <v>17</v>
      </c>
      <c r="J47" s="2">
        <v>90</v>
      </c>
      <c r="K47" s="1">
        <v>118</v>
      </c>
      <c r="L47" s="1">
        <v>148</v>
      </c>
      <c r="M47" s="1">
        <v>131</v>
      </c>
      <c r="N47" s="1">
        <v>133</v>
      </c>
      <c r="O47" s="1">
        <v>110</v>
      </c>
      <c r="P47" s="1">
        <v>163</v>
      </c>
      <c r="Q47" s="1">
        <v>92</v>
      </c>
      <c r="R47" s="1">
        <v>111</v>
      </c>
      <c r="S47" s="7">
        <v>120</v>
      </c>
    </row>
    <row r="48" spans="2:19" x14ac:dyDescent="0.3">
      <c r="B48" s="6">
        <v>9</v>
      </c>
      <c r="C48" s="16" t="s">
        <v>34</v>
      </c>
      <c r="D48" s="18" t="s">
        <v>42</v>
      </c>
      <c r="E48" s="1">
        <v>104</v>
      </c>
      <c r="F48" s="1">
        <v>95</v>
      </c>
      <c r="G48" s="1">
        <f>Tabella310[[#This Row],[pt Home]]-Tabella310[[#This Row],[pt Out]]</f>
        <v>9</v>
      </c>
      <c r="I48" s="57">
        <v>18</v>
      </c>
      <c r="J48" s="2">
        <v>75</v>
      </c>
      <c r="K48" s="1">
        <v>115</v>
      </c>
      <c r="L48" s="1">
        <v>183</v>
      </c>
      <c r="M48" s="1">
        <v>139</v>
      </c>
      <c r="N48" s="1">
        <v>104</v>
      </c>
      <c r="O48" s="1">
        <v>98</v>
      </c>
      <c r="P48" s="1">
        <v>102</v>
      </c>
      <c r="Q48" s="1">
        <v>74</v>
      </c>
      <c r="R48" s="1">
        <v>143</v>
      </c>
      <c r="S48" s="7">
        <v>84</v>
      </c>
    </row>
    <row r="49" spans="2:19" x14ac:dyDescent="0.3">
      <c r="B49" s="6">
        <v>10</v>
      </c>
      <c r="C49" s="16" t="s">
        <v>1</v>
      </c>
      <c r="D49" s="18" t="s">
        <v>32</v>
      </c>
      <c r="E49" s="1">
        <v>129</v>
      </c>
      <c r="F49" s="1">
        <v>184</v>
      </c>
      <c r="G49" s="1">
        <f>Tabella310[[#This Row],[pt Home]]-Tabella310[[#This Row],[pt Out]]</f>
        <v>-55</v>
      </c>
      <c r="I49" s="55">
        <v>19</v>
      </c>
      <c r="J49" s="2">
        <v>167</v>
      </c>
      <c r="K49" s="1">
        <v>158</v>
      </c>
      <c r="L49" s="1">
        <v>136</v>
      </c>
      <c r="M49" s="1">
        <v>127</v>
      </c>
      <c r="N49" s="1">
        <v>138</v>
      </c>
      <c r="O49" s="1">
        <v>133</v>
      </c>
      <c r="P49" s="1">
        <v>125</v>
      </c>
      <c r="Q49" s="1">
        <v>124</v>
      </c>
      <c r="R49" s="1">
        <v>129</v>
      </c>
      <c r="S49" s="7">
        <v>99</v>
      </c>
    </row>
    <row r="50" spans="2:19" x14ac:dyDescent="0.3">
      <c r="B50" s="6">
        <v>10</v>
      </c>
      <c r="C50" s="16" t="s">
        <v>37</v>
      </c>
      <c r="D50" s="18" t="s">
        <v>12</v>
      </c>
      <c r="E50" s="1">
        <v>131</v>
      </c>
      <c r="F50" s="1">
        <v>125</v>
      </c>
      <c r="G50" s="1">
        <f>Tabella310[[#This Row],[pt Home]]-Tabella310[[#This Row],[pt Out]]</f>
        <v>6</v>
      </c>
      <c r="I50" s="57">
        <v>20</v>
      </c>
      <c r="J50" s="2">
        <v>162</v>
      </c>
      <c r="K50" s="1">
        <v>114</v>
      </c>
      <c r="L50" s="1">
        <v>144</v>
      </c>
      <c r="M50" s="1">
        <v>137</v>
      </c>
      <c r="N50" s="1">
        <v>184</v>
      </c>
      <c r="O50" s="1">
        <v>114</v>
      </c>
      <c r="P50" s="1">
        <v>135</v>
      </c>
      <c r="Q50" s="1">
        <v>176</v>
      </c>
      <c r="R50" s="1">
        <v>143</v>
      </c>
      <c r="S50" s="7">
        <v>154</v>
      </c>
    </row>
    <row r="51" spans="2:19" ht="15" thickBot="1" x14ac:dyDescent="0.35">
      <c r="B51" s="6">
        <v>10</v>
      </c>
      <c r="C51" s="16" t="s">
        <v>33</v>
      </c>
      <c r="D51" s="18" t="s">
        <v>36</v>
      </c>
      <c r="E51" s="1">
        <v>157</v>
      </c>
      <c r="F51" s="1">
        <v>146</v>
      </c>
      <c r="G51" s="1">
        <f>Tabella310[[#This Row],[pt Home]]-Tabella310[[#This Row],[pt Out]]</f>
        <v>11</v>
      </c>
      <c r="I51" s="65">
        <v>21</v>
      </c>
      <c r="J51" s="38">
        <v>144</v>
      </c>
      <c r="K51" s="9">
        <v>154</v>
      </c>
      <c r="L51" s="9">
        <v>114</v>
      </c>
      <c r="M51" s="9">
        <v>162</v>
      </c>
      <c r="N51" s="9">
        <v>137</v>
      </c>
      <c r="O51" s="9">
        <v>184</v>
      </c>
      <c r="P51" s="9">
        <v>114</v>
      </c>
      <c r="Q51" s="9">
        <v>135</v>
      </c>
      <c r="R51" s="9">
        <v>176</v>
      </c>
      <c r="S51" s="10">
        <v>143</v>
      </c>
    </row>
    <row r="52" spans="2:19" x14ac:dyDescent="0.3">
      <c r="B52" s="6">
        <v>10</v>
      </c>
      <c r="C52" s="16" t="s">
        <v>35</v>
      </c>
      <c r="D52" s="18" t="s">
        <v>42</v>
      </c>
      <c r="E52" s="1">
        <v>107</v>
      </c>
      <c r="F52" s="1">
        <v>120</v>
      </c>
      <c r="G52" s="1">
        <f>Tabella310[[#This Row],[pt Home]]-Tabella310[[#This Row],[pt Out]]</f>
        <v>-13</v>
      </c>
      <c r="I52" s="66" t="s">
        <v>66</v>
      </c>
      <c r="J52" s="69">
        <f>SUM(J31:J51)/21</f>
        <v>124.52380952380952</v>
      </c>
      <c r="K52" s="69">
        <f t="shared" ref="K52:S52" si="2">SUM(K31:K51)/21</f>
        <v>120.28571428571429</v>
      </c>
      <c r="L52" s="69">
        <f t="shared" si="2"/>
        <v>123.38095238095238</v>
      </c>
      <c r="M52" s="69">
        <f t="shared" si="2"/>
        <v>128.1904761904762</v>
      </c>
      <c r="N52" s="69">
        <f t="shared" si="2"/>
        <v>121.80952380952381</v>
      </c>
      <c r="O52" s="69">
        <f t="shared" si="2"/>
        <v>122.80952380952381</v>
      </c>
      <c r="P52" s="69">
        <f t="shared" si="2"/>
        <v>117.80952380952381</v>
      </c>
      <c r="Q52" s="69">
        <f t="shared" si="2"/>
        <v>121.47619047619048</v>
      </c>
      <c r="R52" s="69">
        <f t="shared" si="2"/>
        <v>134.23809523809524</v>
      </c>
      <c r="S52" s="69">
        <f t="shared" si="2"/>
        <v>121.42857142857143</v>
      </c>
    </row>
    <row r="53" spans="2:19" ht="15" thickBot="1" x14ac:dyDescent="0.35">
      <c r="B53" s="6">
        <v>10</v>
      </c>
      <c r="C53" s="16" t="s">
        <v>34</v>
      </c>
      <c r="D53" s="18" t="s">
        <v>19</v>
      </c>
      <c r="E53" s="1">
        <v>137</v>
      </c>
      <c r="F53" s="1">
        <v>144</v>
      </c>
      <c r="G53" s="1">
        <f>Tabella310[[#This Row],[pt Home]]-Tabella310[[#This Row],[pt Out]]</f>
        <v>-7</v>
      </c>
      <c r="I53" s="53" t="s">
        <v>60</v>
      </c>
      <c r="J53" s="70">
        <f>COUNTIF(J31:J51,"&lt;100")</f>
        <v>6</v>
      </c>
      <c r="K53" s="70">
        <f t="shared" ref="K53:S53" si="3">COUNTIF(K31:K51,"&lt;100")</f>
        <v>2</v>
      </c>
      <c r="L53" s="70">
        <f t="shared" si="3"/>
        <v>3</v>
      </c>
      <c r="M53" s="70">
        <f t="shared" si="3"/>
        <v>1</v>
      </c>
      <c r="N53" s="70">
        <f t="shared" si="3"/>
        <v>1</v>
      </c>
      <c r="O53" s="70">
        <f t="shared" si="3"/>
        <v>5</v>
      </c>
      <c r="P53" s="70">
        <f t="shared" si="3"/>
        <v>4</v>
      </c>
      <c r="Q53" s="70">
        <f t="shared" si="3"/>
        <v>4</v>
      </c>
      <c r="R53" s="70">
        <f t="shared" si="3"/>
        <v>0</v>
      </c>
      <c r="S53" s="70">
        <f t="shared" si="3"/>
        <v>5</v>
      </c>
    </row>
    <row r="54" spans="2:19" x14ac:dyDescent="0.3">
      <c r="B54" s="6">
        <v>11</v>
      </c>
      <c r="C54" s="16" t="s">
        <v>12</v>
      </c>
      <c r="D54" s="18" t="s">
        <v>1</v>
      </c>
      <c r="E54" s="1">
        <v>127</v>
      </c>
      <c r="F54" s="1">
        <v>118</v>
      </c>
      <c r="G54" s="1">
        <f>Tabella310[[#This Row],[pt Home]]-Tabella310[[#This Row],[pt Out]]</f>
        <v>9</v>
      </c>
    </row>
    <row r="55" spans="2:19" x14ac:dyDescent="0.3">
      <c r="B55" s="6">
        <v>11</v>
      </c>
      <c r="C55" s="16" t="s">
        <v>32</v>
      </c>
      <c r="D55" s="18" t="s">
        <v>33</v>
      </c>
      <c r="E55" s="1">
        <v>144</v>
      </c>
      <c r="F55" s="1">
        <v>147</v>
      </c>
      <c r="G55" s="1">
        <f>Tabella310[[#This Row],[pt Home]]-Tabella310[[#This Row],[pt Out]]</f>
        <v>-3</v>
      </c>
    </row>
    <row r="56" spans="2:19" x14ac:dyDescent="0.3">
      <c r="B56" s="6">
        <v>11</v>
      </c>
      <c r="C56" s="16" t="s">
        <v>42</v>
      </c>
      <c r="D56" s="18" t="s">
        <v>37</v>
      </c>
      <c r="E56" s="1">
        <v>90</v>
      </c>
      <c r="F56" s="1">
        <v>119</v>
      </c>
      <c r="G56" s="1">
        <f>Tabella310[[#This Row],[pt Home]]-Tabella310[[#This Row],[pt Out]]</f>
        <v>-29</v>
      </c>
    </row>
    <row r="57" spans="2:19" x14ac:dyDescent="0.3">
      <c r="B57" s="6">
        <v>11</v>
      </c>
      <c r="C57" s="16" t="s">
        <v>36</v>
      </c>
      <c r="D57" s="18" t="s">
        <v>34</v>
      </c>
      <c r="E57" s="1">
        <v>120</v>
      </c>
      <c r="F57" s="1">
        <v>159</v>
      </c>
      <c r="G57" s="1">
        <f>Tabella310[[#This Row],[pt Home]]-Tabella310[[#This Row],[pt Out]]</f>
        <v>-39</v>
      </c>
    </row>
    <row r="58" spans="2:19" x14ac:dyDescent="0.3">
      <c r="B58" s="6">
        <v>11</v>
      </c>
      <c r="C58" s="16" t="s">
        <v>19</v>
      </c>
      <c r="D58" s="18" t="s">
        <v>35</v>
      </c>
      <c r="E58" s="1">
        <v>144</v>
      </c>
      <c r="F58" s="1">
        <v>127</v>
      </c>
      <c r="G58" s="1">
        <f>Tabella310[[#This Row],[pt Home]]-Tabella310[[#This Row],[pt Out]]</f>
        <v>17</v>
      </c>
    </row>
    <row r="59" spans="2:19" x14ac:dyDescent="0.3">
      <c r="B59" s="6">
        <v>12</v>
      </c>
      <c r="C59" s="16" t="s">
        <v>1</v>
      </c>
      <c r="D59" s="18" t="s">
        <v>33</v>
      </c>
      <c r="E59" s="1">
        <v>143</v>
      </c>
      <c r="F59" s="1">
        <v>114</v>
      </c>
      <c r="G59" s="1">
        <f>Tabella310[[#This Row],[pt Home]]-Tabella310[[#This Row],[pt Out]]</f>
        <v>29</v>
      </c>
    </row>
    <row r="60" spans="2:19" x14ac:dyDescent="0.3">
      <c r="B60" s="6">
        <v>12</v>
      </c>
      <c r="C60" s="16" t="s">
        <v>12</v>
      </c>
      <c r="D60" s="18" t="s">
        <v>42</v>
      </c>
      <c r="E60" s="1">
        <v>102</v>
      </c>
      <c r="F60" s="1">
        <v>104</v>
      </c>
      <c r="G60" s="1">
        <f>Tabella310[[#This Row],[pt Home]]-Tabella310[[#This Row],[pt Out]]</f>
        <v>-2</v>
      </c>
    </row>
    <row r="61" spans="2:19" x14ac:dyDescent="0.3">
      <c r="B61" s="6">
        <v>12</v>
      </c>
      <c r="C61" s="16" t="s">
        <v>34</v>
      </c>
      <c r="D61" s="18" t="s">
        <v>32</v>
      </c>
      <c r="E61" s="1">
        <v>110</v>
      </c>
      <c r="F61" s="1">
        <v>87</v>
      </c>
      <c r="G61" s="1">
        <f>Tabella310[[#This Row],[pt Home]]-Tabella310[[#This Row],[pt Out]]</f>
        <v>23</v>
      </c>
    </row>
    <row r="62" spans="2:19" x14ac:dyDescent="0.3">
      <c r="B62" s="6">
        <v>12</v>
      </c>
      <c r="C62" s="16" t="s">
        <v>37</v>
      </c>
      <c r="D62" s="18" t="s">
        <v>19</v>
      </c>
      <c r="E62" s="1">
        <v>93</v>
      </c>
      <c r="F62" s="1">
        <v>117</v>
      </c>
      <c r="G62" s="1">
        <f>Tabella310[[#This Row],[pt Home]]-Tabella310[[#This Row],[pt Out]]</f>
        <v>-24</v>
      </c>
    </row>
    <row r="63" spans="2:19" x14ac:dyDescent="0.3">
      <c r="B63" s="6">
        <v>12</v>
      </c>
      <c r="C63" s="16" t="s">
        <v>35</v>
      </c>
      <c r="D63" s="18" t="s">
        <v>36</v>
      </c>
      <c r="E63" s="1">
        <v>122</v>
      </c>
      <c r="F63" s="1">
        <v>103</v>
      </c>
      <c r="G63" s="1">
        <f>Tabella310[[#This Row],[pt Home]]-Tabella310[[#This Row],[pt Out]]</f>
        <v>19</v>
      </c>
    </row>
    <row r="64" spans="2:19" x14ac:dyDescent="0.3">
      <c r="B64" s="17">
        <v>13</v>
      </c>
      <c r="C64" s="16" t="s">
        <v>42</v>
      </c>
      <c r="D64" s="18" t="s">
        <v>1</v>
      </c>
      <c r="E64" s="1">
        <v>121</v>
      </c>
      <c r="F64" s="1">
        <v>119</v>
      </c>
      <c r="G64" s="1">
        <f>Tabella310[[#This Row],[pt Home]]-Tabella310[[#This Row],[pt Out]]</f>
        <v>2</v>
      </c>
    </row>
    <row r="65" spans="2:7" x14ac:dyDescent="0.3">
      <c r="B65" s="17">
        <v>13</v>
      </c>
      <c r="C65" s="16" t="s">
        <v>33</v>
      </c>
      <c r="D65" s="18" t="s">
        <v>34</v>
      </c>
      <c r="E65" s="1">
        <v>131</v>
      </c>
      <c r="F65" s="1">
        <v>149</v>
      </c>
      <c r="G65" s="1">
        <f>Tabella310[[#This Row],[pt Home]]-Tabella310[[#This Row],[pt Out]]</f>
        <v>-18</v>
      </c>
    </row>
    <row r="66" spans="2:7" x14ac:dyDescent="0.3">
      <c r="B66" s="17">
        <v>13</v>
      </c>
      <c r="C66" s="16" t="s">
        <v>19</v>
      </c>
      <c r="D66" s="18" t="s">
        <v>12</v>
      </c>
      <c r="E66" s="1">
        <v>148</v>
      </c>
      <c r="F66" s="1">
        <v>113</v>
      </c>
      <c r="G66" s="1">
        <f>Tabella310[[#This Row],[pt Home]]-Tabella310[[#This Row],[pt Out]]</f>
        <v>35</v>
      </c>
    </row>
    <row r="67" spans="2:7" x14ac:dyDescent="0.3">
      <c r="B67" s="17">
        <v>13</v>
      </c>
      <c r="C67" s="16" t="s">
        <v>32</v>
      </c>
      <c r="D67" s="18" t="s">
        <v>35</v>
      </c>
      <c r="E67" s="1">
        <v>136</v>
      </c>
      <c r="F67" s="1">
        <v>120</v>
      </c>
      <c r="G67" s="1">
        <f>Tabella310[[#This Row],[pt Home]]-Tabella310[[#This Row],[pt Out]]</f>
        <v>16</v>
      </c>
    </row>
    <row r="68" spans="2:7" x14ac:dyDescent="0.3">
      <c r="B68" s="17">
        <v>13</v>
      </c>
      <c r="C68" s="16" t="s">
        <v>36</v>
      </c>
      <c r="D68" s="18" t="s">
        <v>37</v>
      </c>
      <c r="E68" s="1">
        <v>123</v>
      </c>
      <c r="F68" s="1">
        <v>104</v>
      </c>
      <c r="G68" s="1">
        <f>Tabella310[[#This Row],[pt Home]]-Tabella310[[#This Row],[pt Out]]</f>
        <v>19</v>
      </c>
    </row>
    <row r="69" spans="2:7" x14ac:dyDescent="0.3">
      <c r="B69" s="17">
        <v>14</v>
      </c>
      <c r="C69" s="16" t="s">
        <v>1</v>
      </c>
      <c r="D69" s="18" t="s">
        <v>34</v>
      </c>
      <c r="E69" s="1">
        <v>126</v>
      </c>
      <c r="F69" s="1">
        <v>81</v>
      </c>
      <c r="G69" s="1">
        <f>Tabella310[[#This Row],[pt Home]]-Tabella310[[#This Row],[pt Out]]</f>
        <v>45</v>
      </c>
    </row>
    <row r="70" spans="2:7" x14ac:dyDescent="0.3">
      <c r="B70" s="17">
        <v>14</v>
      </c>
      <c r="C70" s="16" t="s">
        <v>42</v>
      </c>
      <c r="D70" s="18" t="s">
        <v>19</v>
      </c>
      <c r="E70" s="1">
        <v>98</v>
      </c>
      <c r="F70" s="1">
        <v>120</v>
      </c>
      <c r="G70" s="1">
        <f>Tabella310[[#This Row],[pt Home]]-Tabella310[[#This Row],[pt Out]]</f>
        <v>-22</v>
      </c>
    </row>
    <row r="71" spans="2:7" x14ac:dyDescent="0.3">
      <c r="B71" s="17">
        <v>14</v>
      </c>
      <c r="C71" s="16" t="s">
        <v>35</v>
      </c>
      <c r="D71" s="18" t="s">
        <v>33</v>
      </c>
      <c r="E71" s="1">
        <v>128</v>
      </c>
      <c r="F71" s="1">
        <v>127</v>
      </c>
      <c r="G71" s="1">
        <f>Tabella310[[#This Row],[pt Home]]-Tabella310[[#This Row],[pt Out]]</f>
        <v>1</v>
      </c>
    </row>
    <row r="72" spans="2:7" x14ac:dyDescent="0.3">
      <c r="B72" s="17">
        <v>14</v>
      </c>
      <c r="C72" s="16" t="s">
        <v>12</v>
      </c>
      <c r="D72" s="18" t="s">
        <v>36</v>
      </c>
      <c r="E72" s="1">
        <v>114</v>
      </c>
      <c r="F72" s="1">
        <v>84</v>
      </c>
      <c r="G72" s="1">
        <f>Tabella310[[#This Row],[pt Home]]-Tabella310[[#This Row],[pt Out]]</f>
        <v>30</v>
      </c>
    </row>
    <row r="73" spans="2:7" x14ac:dyDescent="0.3">
      <c r="B73" s="17">
        <v>14</v>
      </c>
      <c r="C73" s="16" t="s">
        <v>37</v>
      </c>
      <c r="D73" s="18" t="s">
        <v>32</v>
      </c>
      <c r="E73" s="1">
        <v>111</v>
      </c>
      <c r="F73" s="1">
        <v>125</v>
      </c>
      <c r="G73" s="1">
        <f>Tabella310[[#This Row],[pt Home]]-Tabella310[[#This Row],[pt Out]]</f>
        <v>-14</v>
      </c>
    </row>
    <row r="74" spans="2:7" x14ac:dyDescent="0.3">
      <c r="B74" s="17">
        <v>15</v>
      </c>
      <c r="C74" s="16" t="s">
        <v>19</v>
      </c>
      <c r="D74" s="18" t="s">
        <v>1</v>
      </c>
      <c r="E74" s="1">
        <v>161</v>
      </c>
      <c r="F74" s="1">
        <v>115</v>
      </c>
      <c r="G74" s="1">
        <f>Tabella310[[#This Row],[pt Home]]-Tabella310[[#This Row],[pt Out]]</f>
        <v>46</v>
      </c>
    </row>
    <row r="75" spans="2:7" x14ac:dyDescent="0.3">
      <c r="B75" s="17">
        <v>15</v>
      </c>
      <c r="C75" s="16" t="s">
        <v>34</v>
      </c>
      <c r="D75" s="18" t="s">
        <v>35</v>
      </c>
      <c r="E75" s="1">
        <v>128</v>
      </c>
      <c r="F75" s="1">
        <v>148</v>
      </c>
      <c r="G75" s="1">
        <f>Tabella310[[#This Row],[pt Home]]-Tabella310[[#This Row],[pt Out]]</f>
        <v>-20</v>
      </c>
    </row>
    <row r="76" spans="2:7" x14ac:dyDescent="0.3">
      <c r="B76" s="17">
        <v>15</v>
      </c>
      <c r="C76" s="16" t="s">
        <v>36</v>
      </c>
      <c r="D76" s="18" t="s">
        <v>42</v>
      </c>
      <c r="E76" s="1">
        <v>153</v>
      </c>
      <c r="F76" s="1">
        <v>148</v>
      </c>
      <c r="G76" s="1">
        <f>Tabella310[[#This Row],[pt Home]]-Tabella310[[#This Row],[pt Out]]</f>
        <v>5</v>
      </c>
    </row>
    <row r="77" spans="2:7" x14ac:dyDescent="0.3">
      <c r="B77" s="17">
        <v>15</v>
      </c>
      <c r="C77" s="16" t="s">
        <v>33</v>
      </c>
      <c r="D77" s="18" t="s">
        <v>37</v>
      </c>
      <c r="E77" s="1">
        <v>164</v>
      </c>
      <c r="F77" s="1">
        <v>121</v>
      </c>
      <c r="G77" s="1">
        <f>Tabella310[[#This Row],[pt Home]]-Tabella310[[#This Row],[pt Out]]</f>
        <v>43</v>
      </c>
    </row>
    <row r="78" spans="2:7" x14ac:dyDescent="0.3">
      <c r="B78" s="17">
        <v>15</v>
      </c>
      <c r="C78" s="16" t="s">
        <v>32</v>
      </c>
      <c r="D78" s="18" t="s">
        <v>12</v>
      </c>
      <c r="E78" s="1">
        <v>183</v>
      </c>
      <c r="F78" s="1">
        <v>109</v>
      </c>
      <c r="G78" s="1">
        <f>Tabella310[[#This Row],[pt Home]]-Tabella310[[#This Row],[pt Out]]</f>
        <v>74</v>
      </c>
    </row>
    <row r="79" spans="2:7" x14ac:dyDescent="0.3">
      <c r="B79" s="17">
        <v>16</v>
      </c>
      <c r="C79" s="16" t="s">
        <v>1</v>
      </c>
      <c r="D79" s="18" t="s">
        <v>35</v>
      </c>
      <c r="E79" s="1">
        <v>106</v>
      </c>
      <c r="F79" s="1">
        <v>118</v>
      </c>
      <c r="G79" s="1">
        <f>Tabella310[[#This Row],[pt Home]]-Tabella310[[#This Row],[pt Out]]</f>
        <v>-12</v>
      </c>
    </row>
    <row r="80" spans="2:7" x14ac:dyDescent="0.3">
      <c r="B80" s="17">
        <v>16</v>
      </c>
      <c r="C80" s="16" t="s">
        <v>19</v>
      </c>
      <c r="D80" s="18" t="s">
        <v>36</v>
      </c>
      <c r="E80" s="1">
        <v>149</v>
      </c>
      <c r="F80" s="1">
        <v>97</v>
      </c>
      <c r="G80" s="1">
        <f>Tabella310[[#This Row],[pt Home]]-Tabella310[[#This Row],[pt Out]]</f>
        <v>52</v>
      </c>
    </row>
    <row r="81" spans="2:7" x14ac:dyDescent="0.3">
      <c r="B81" s="17">
        <v>16</v>
      </c>
      <c r="C81" s="16" t="s">
        <v>37</v>
      </c>
      <c r="D81" s="18" t="s">
        <v>34</v>
      </c>
      <c r="E81" s="1">
        <v>112</v>
      </c>
      <c r="F81" s="1">
        <v>126</v>
      </c>
      <c r="G81" s="1">
        <f>Tabella310[[#This Row],[pt Home]]-Tabella310[[#This Row],[pt Out]]</f>
        <v>-14</v>
      </c>
    </row>
    <row r="82" spans="2:7" x14ac:dyDescent="0.3">
      <c r="B82" s="17">
        <v>16</v>
      </c>
      <c r="C82" s="16" t="s">
        <v>42</v>
      </c>
      <c r="D82" s="18" t="s">
        <v>32</v>
      </c>
      <c r="E82" s="1">
        <v>123</v>
      </c>
      <c r="F82" s="1">
        <v>136</v>
      </c>
      <c r="G82" s="1">
        <f>Tabella310[[#This Row],[pt Home]]-Tabella310[[#This Row],[pt Out]]</f>
        <v>-13</v>
      </c>
    </row>
    <row r="83" spans="2:7" x14ac:dyDescent="0.3">
      <c r="B83" s="17">
        <v>16</v>
      </c>
      <c r="C83" s="16" t="s">
        <v>12</v>
      </c>
      <c r="D83" s="18" t="s">
        <v>33</v>
      </c>
      <c r="E83" s="1">
        <v>126</v>
      </c>
      <c r="F83" s="1">
        <v>129</v>
      </c>
      <c r="G83" s="1">
        <f>Tabella310[[#This Row],[pt Home]]-Tabella310[[#This Row],[pt Out]]</f>
        <v>-3</v>
      </c>
    </row>
    <row r="84" spans="2:7" x14ac:dyDescent="0.3">
      <c r="B84" s="17">
        <v>17</v>
      </c>
      <c r="C84" s="16" t="s">
        <v>36</v>
      </c>
      <c r="D84" s="18" t="s">
        <v>1</v>
      </c>
      <c r="E84" s="1">
        <v>90</v>
      </c>
      <c r="F84" s="1">
        <v>111</v>
      </c>
      <c r="G84" s="1">
        <f>Tabella310[[#This Row],[pt Home]]-Tabella310[[#This Row],[pt Out]]</f>
        <v>-21</v>
      </c>
    </row>
    <row r="85" spans="2:7" x14ac:dyDescent="0.3">
      <c r="B85" s="17">
        <v>17</v>
      </c>
      <c r="C85" s="16" t="s">
        <v>35</v>
      </c>
      <c r="D85" s="18" t="s">
        <v>37</v>
      </c>
      <c r="E85" s="1">
        <v>120</v>
      </c>
      <c r="F85" s="1">
        <v>92</v>
      </c>
      <c r="G85" s="1">
        <f>Tabella310[[#This Row],[pt Home]]-Tabella310[[#This Row],[pt Out]]</f>
        <v>28</v>
      </c>
    </row>
    <row r="86" spans="2:7" x14ac:dyDescent="0.3">
      <c r="B86" s="17">
        <v>17</v>
      </c>
      <c r="C86" s="16" t="s">
        <v>32</v>
      </c>
      <c r="D86" s="18" t="s">
        <v>19</v>
      </c>
      <c r="E86" s="1">
        <v>163</v>
      </c>
      <c r="F86" s="1">
        <v>118</v>
      </c>
      <c r="G86" s="1">
        <f>Tabella310[[#This Row],[pt Home]]-Tabella310[[#This Row],[pt Out]]</f>
        <v>45</v>
      </c>
    </row>
    <row r="87" spans="2:7" x14ac:dyDescent="0.3">
      <c r="B87" s="17">
        <v>17</v>
      </c>
      <c r="C87" s="16" t="s">
        <v>34</v>
      </c>
      <c r="D87" s="18" t="s">
        <v>12</v>
      </c>
      <c r="E87" s="1">
        <v>136</v>
      </c>
      <c r="F87" s="1">
        <v>110</v>
      </c>
      <c r="G87" s="1">
        <f>Tabella310[[#This Row],[pt Home]]-Tabella310[[#This Row],[pt Out]]</f>
        <v>26</v>
      </c>
    </row>
    <row r="88" spans="2:7" x14ac:dyDescent="0.3">
      <c r="B88" s="17">
        <v>17</v>
      </c>
      <c r="C88" s="16" t="s">
        <v>33</v>
      </c>
      <c r="D88" s="18" t="s">
        <v>42</v>
      </c>
      <c r="E88" s="1">
        <v>133</v>
      </c>
      <c r="F88" s="1">
        <v>131</v>
      </c>
      <c r="G88" s="1">
        <f>Tabella310[[#This Row],[pt Home]]-Tabella310[[#This Row],[pt Out]]</f>
        <v>2</v>
      </c>
    </row>
    <row r="89" spans="2:7" x14ac:dyDescent="0.3">
      <c r="B89" s="17">
        <v>18</v>
      </c>
      <c r="C89" s="16" t="s">
        <v>1</v>
      </c>
      <c r="D89" s="18" t="s">
        <v>37</v>
      </c>
      <c r="E89" s="1">
        <v>84</v>
      </c>
      <c r="F89" s="1">
        <v>75</v>
      </c>
      <c r="G89" s="1">
        <f>Tabella310[[#This Row],[pt Home]]-Tabella310[[#This Row],[pt Out]]</f>
        <v>9</v>
      </c>
    </row>
    <row r="90" spans="2:7" x14ac:dyDescent="0.3">
      <c r="B90" s="17">
        <v>18</v>
      </c>
      <c r="C90" s="16" t="s">
        <v>36</v>
      </c>
      <c r="D90" s="18" t="s">
        <v>32</v>
      </c>
      <c r="E90" s="1">
        <v>115</v>
      </c>
      <c r="F90" s="1">
        <v>143</v>
      </c>
      <c r="G90" s="1">
        <f>Tabella310[[#This Row],[pt Home]]-Tabella310[[#This Row],[pt Out]]</f>
        <v>-28</v>
      </c>
    </row>
    <row r="91" spans="2:7" x14ac:dyDescent="0.3">
      <c r="B91" s="17">
        <v>18</v>
      </c>
      <c r="C91" s="16" t="s">
        <v>12</v>
      </c>
      <c r="D91" s="18" t="s">
        <v>35</v>
      </c>
      <c r="E91" s="1">
        <v>74</v>
      </c>
      <c r="F91" s="1">
        <v>131</v>
      </c>
      <c r="G91" s="1">
        <f>Tabella310[[#This Row],[pt Home]]-Tabella310[[#This Row],[pt Out]]</f>
        <v>-57</v>
      </c>
    </row>
    <row r="92" spans="2:7" x14ac:dyDescent="0.3">
      <c r="B92" s="17">
        <v>18</v>
      </c>
      <c r="C92" s="16" t="s">
        <v>19</v>
      </c>
      <c r="D92" s="18" t="s">
        <v>33</v>
      </c>
      <c r="E92" s="1">
        <v>139</v>
      </c>
      <c r="F92" s="1">
        <v>102</v>
      </c>
      <c r="G92" s="1">
        <f>Tabella310[[#This Row],[pt Home]]-Tabella310[[#This Row],[pt Out]]</f>
        <v>37</v>
      </c>
    </row>
    <row r="93" spans="2:7" x14ac:dyDescent="0.3">
      <c r="B93" s="17">
        <v>18</v>
      </c>
      <c r="C93" s="16" t="s">
        <v>42</v>
      </c>
      <c r="D93" s="18" t="s">
        <v>34</v>
      </c>
      <c r="E93" s="1">
        <v>98</v>
      </c>
      <c r="F93" s="1">
        <v>104</v>
      </c>
      <c r="G93" s="1">
        <f>Tabella310[[#This Row],[pt Home]]-Tabella310[[#This Row],[pt Out]]</f>
        <v>-6</v>
      </c>
    </row>
    <row r="94" spans="2:7" x14ac:dyDescent="0.3">
      <c r="B94" s="17">
        <v>19</v>
      </c>
      <c r="C94" s="16" t="s">
        <v>32</v>
      </c>
      <c r="D94" s="18" t="s">
        <v>1</v>
      </c>
      <c r="E94" s="1">
        <v>167</v>
      </c>
      <c r="F94" s="1">
        <v>158</v>
      </c>
      <c r="G94" s="1">
        <f>Tabella310[[#This Row],[pt Home]]-Tabella310[[#This Row],[pt Out]]</f>
        <v>9</v>
      </c>
    </row>
    <row r="95" spans="2:7" x14ac:dyDescent="0.3">
      <c r="B95" s="17">
        <v>19</v>
      </c>
      <c r="C95" s="16" t="s">
        <v>12</v>
      </c>
      <c r="D95" s="18" t="s">
        <v>37</v>
      </c>
      <c r="E95" s="1">
        <v>99</v>
      </c>
      <c r="F95" s="1">
        <v>114</v>
      </c>
      <c r="G95" s="1">
        <f>Tabella310[[#This Row],[pt Home]]-Tabella310[[#This Row],[pt Out]]</f>
        <v>-15</v>
      </c>
    </row>
    <row r="96" spans="2:7" x14ac:dyDescent="0.3">
      <c r="B96" s="17">
        <v>19</v>
      </c>
      <c r="C96" s="16" t="s">
        <v>36</v>
      </c>
      <c r="D96" s="18" t="s">
        <v>33</v>
      </c>
      <c r="E96" s="1">
        <v>127</v>
      </c>
      <c r="F96" s="1">
        <v>129</v>
      </c>
      <c r="G96" s="1">
        <f>Tabella310[[#This Row],[pt Home]]-Tabella310[[#This Row],[pt Out]]</f>
        <v>-2</v>
      </c>
    </row>
    <row r="97" spans="2:7" x14ac:dyDescent="0.3">
      <c r="B97" s="17">
        <v>19</v>
      </c>
      <c r="C97" s="16" t="s">
        <v>42</v>
      </c>
      <c r="D97" s="18" t="s">
        <v>35</v>
      </c>
      <c r="E97" s="1">
        <v>124</v>
      </c>
      <c r="F97" s="1">
        <v>138</v>
      </c>
      <c r="G97" s="1">
        <f>Tabella310[[#This Row],[pt Home]]-Tabella310[[#This Row],[pt Out]]</f>
        <v>-14</v>
      </c>
    </row>
    <row r="98" spans="2:7" x14ac:dyDescent="0.3">
      <c r="B98" s="17">
        <v>19</v>
      </c>
      <c r="C98" s="16" t="s">
        <v>19</v>
      </c>
      <c r="D98" s="18" t="s">
        <v>34</v>
      </c>
      <c r="E98" s="1">
        <v>133</v>
      </c>
      <c r="F98" s="1">
        <v>125</v>
      </c>
      <c r="G98" s="1">
        <f>Tabella310[[#This Row],[pt Home]]-Tabella310[[#This Row],[pt Out]]</f>
        <v>8</v>
      </c>
    </row>
    <row r="99" spans="2:7" x14ac:dyDescent="0.3">
      <c r="B99" s="17">
        <v>20</v>
      </c>
      <c r="C99" s="16" t="s">
        <v>1</v>
      </c>
      <c r="D99" s="18" t="s">
        <v>12</v>
      </c>
      <c r="E99" s="1">
        <v>144</v>
      </c>
      <c r="F99" s="1">
        <v>162</v>
      </c>
      <c r="G99" s="1">
        <f>Tabella310[[#This Row],[pt Home]]-Tabella310[[#This Row],[pt Out]]</f>
        <v>-18</v>
      </c>
    </row>
    <row r="100" spans="2:7" x14ac:dyDescent="0.3">
      <c r="B100" s="17">
        <v>20</v>
      </c>
      <c r="C100" s="16" t="s">
        <v>33</v>
      </c>
      <c r="D100" s="18" t="s">
        <v>32</v>
      </c>
      <c r="E100" s="1">
        <v>114</v>
      </c>
      <c r="F100" s="1">
        <v>137</v>
      </c>
      <c r="G100" s="1">
        <f>Tabella310[[#This Row],[pt Home]]-Tabella310[[#This Row],[pt Out]]</f>
        <v>-23</v>
      </c>
    </row>
    <row r="101" spans="2:7" x14ac:dyDescent="0.3">
      <c r="B101" s="17">
        <v>20</v>
      </c>
      <c r="C101" s="16" t="s">
        <v>37</v>
      </c>
      <c r="D101" s="18" t="s">
        <v>42</v>
      </c>
      <c r="E101" s="1">
        <v>184</v>
      </c>
      <c r="F101" s="1">
        <v>154</v>
      </c>
      <c r="G101" s="1">
        <f>Tabella310[[#This Row],[pt Home]]-Tabella310[[#This Row],[pt Out]]</f>
        <v>30</v>
      </c>
    </row>
    <row r="102" spans="2:7" x14ac:dyDescent="0.3">
      <c r="B102" s="17">
        <v>20</v>
      </c>
      <c r="C102" s="16" t="s">
        <v>34</v>
      </c>
      <c r="D102" s="18" t="s">
        <v>36</v>
      </c>
      <c r="E102" s="1">
        <v>143</v>
      </c>
      <c r="F102" s="1">
        <v>114</v>
      </c>
      <c r="G102" s="1">
        <f>Tabella310[[#This Row],[pt Home]]-Tabella310[[#This Row],[pt Out]]</f>
        <v>29</v>
      </c>
    </row>
    <row r="103" spans="2:7" x14ac:dyDescent="0.3">
      <c r="B103" s="17">
        <v>20</v>
      </c>
      <c r="C103" s="16" t="s">
        <v>35</v>
      </c>
      <c r="D103" s="18" t="s">
        <v>19</v>
      </c>
      <c r="E103" s="1">
        <v>135</v>
      </c>
      <c r="F103" s="1">
        <v>176</v>
      </c>
      <c r="G103" s="1">
        <f>Tabella310[[#This Row],[pt Home]]-Tabella310[[#This Row],[pt Out]]</f>
        <v>-41</v>
      </c>
    </row>
    <row r="104" spans="2:7" x14ac:dyDescent="0.3">
      <c r="B104" s="17">
        <v>21</v>
      </c>
      <c r="C104" s="16" t="s">
        <v>33</v>
      </c>
      <c r="D104" s="18" t="s">
        <v>1</v>
      </c>
      <c r="E104" s="1">
        <v>144</v>
      </c>
      <c r="F104" s="1">
        <v>162</v>
      </c>
      <c r="G104" s="1">
        <f>Tabella310[[#This Row],[pt Home]]-Tabella310[[#This Row],[pt Out]]</f>
        <v>-18</v>
      </c>
    </row>
    <row r="105" spans="2:7" x14ac:dyDescent="0.3">
      <c r="B105" s="17">
        <v>21</v>
      </c>
      <c r="C105" s="16" t="s">
        <v>42</v>
      </c>
      <c r="D105" s="18" t="s">
        <v>12</v>
      </c>
      <c r="E105" s="1">
        <v>114</v>
      </c>
      <c r="F105" s="1">
        <v>137</v>
      </c>
      <c r="G105" s="1">
        <f>Tabella310[[#This Row],[pt Home]]-Tabella310[[#This Row],[pt Out]]</f>
        <v>-23</v>
      </c>
    </row>
    <row r="106" spans="2:7" x14ac:dyDescent="0.3">
      <c r="B106" s="17">
        <v>21</v>
      </c>
      <c r="C106" s="16" t="s">
        <v>32</v>
      </c>
      <c r="D106" s="18" t="s">
        <v>34</v>
      </c>
      <c r="E106" s="1">
        <v>184</v>
      </c>
      <c r="F106" s="1">
        <v>154</v>
      </c>
      <c r="G106" s="1">
        <f>Tabella310[[#This Row],[pt Home]]-Tabella310[[#This Row],[pt Out]]</f>
        <v>30</v>
      </c>
    </row>
    <row r="107" spans="2:7" x14ac:dyDescent="0.3">
      <c r="B107" s="17">
        <v>21</v>
      </c>
      <c r="C107" s="16" t="s">
        <v>19</v>
      </c>
      <c r="D107" s="18" t="s">
        <v>37</v>
      </c>
      <c r="E107" s="1">
        <v>143</v>
      </c>
      <c r="F107" s="1">
        <v>114</v>
      </c>
      <c r="G107" s="1">
        <f>Tabella310[[#This Row],[pt Home]]-Tabella310[[#This Row],[pt Out]]</f>
        <v>29</v>
      </c>
    </row>
    <row r="108" spans="2:7" x14ac:dyDescent="0.3">
      <c r="B108" s="19">
        <v>21</v>
      </c>
      <c r="C108" s="20" t="s">
        <v>36</v>
      </c>
      <c r="D108" s="21" t="s">
        <v>35</v>
      </c>
      <c r="E108" s="1">
        <v>135</v>
      </c>
      <c r="F108" s="1">
        <v>176</v>
      </c>
      <c r="G108" s="1">
        <f>Tabella310[[#This Row],[pt Home]]-Tabella310[[#This Row],[pt Out]]</f>
        <v>-41</v>
      </c>
    </row>
  </sheetData>
  <mergeCells count="4">
    <mergeCell ref="B2:D2"/>
    <mergeCell ref="I2:S2"/>
    <mergeCell ref="I29:S29"/>
    <mergeCell ref="U2:Y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5"/>
  <sheetViews>
    <sheetView topLeftCell="A2" zoomScale="70" zoomScaleNormal="70" workbookViewId="0">
      <selection activeCell="A2" sqref="A1:XFD1048576"/>
    </sheetView>
  </sheetViews>
  <sheetFormatPr defaultRowHeight="14.4" x14ac:dyDescent="0.3"/>
  <cols>
    <col min="1" max="1" width="1.6640625" customWidth="1"/>
    <col min="2" max="2" width="27.6640625" bestFit="1" customWidth="1"/>
    <col min="3" max="3" width="16.88671875" customWidth="1"/>
    <col min="4" max="4" width="3.88671875" bestFit="1" customWidth="1"/>
    <col min="5" max="5" width="21.109375" bestFit="1" customWidth="1"/>
    <col min="6" max="6" width="11" bestFit="1" customWidth="1"/>
    <col min="7" max="7" width="30.109375" bestFit="1" customWidth="1"/>
    <col min="8" max="8" width="34.33203125" bestFit="1" customWidth="1"/>
    <col min="9" max="9" width="34.33203125" customWidth="1"/>
    <col min="10" max="10" width="5.5546875" customWidth="1"/>
    <col min="11" max="18" width="13.5546875" customWidth="1"/>
  </cols>
  <sheetData>
    <row r="1" spans="2:23" x14ac:dyDescent="0.3">
      <c r="B1" s="209" t="s">
        <v>83</v>
      </c>
      <c r="C1" s="209"/>
      <c r="D1" s="209"/>
      <c r="E1" s="209"/>
    </row>
    <row r="2" spans="2:23" ht="15" thickBot="1" x14ac:dyDescent="0.35"/>
    <row r="3" spans="2:23" ht="15" thickBot="1" x14ac:dyDescent="0.35">
      <c r="B3" s="88" t="s">
        <v>76</v>
      </c>
      <c r="C3" s="87" t="s">
        <v>36</v>
      </c>
    </row>
    <row r="4" spans="2:23" ht="15" thickBot="1" x14ac:dyDescent="0.35"/>
    <row r="5" spans="2:23" s="3" customFormat="1" ht="15" thickBot="1" x14ac:dyDescent="0.35">
      <c r="B5" s="85" t="s">
        <v>72</v>
      </c>
      <c r="C5" s="108" t="s">
        <v>68</v>
      </c>
      <c r="D5" s="105"/>
      <c r="E5" s="84" t="s">
        <v>73</v>
      </c>
      <c r="F5" s="86" t="s">
        <v>69</v>
      </c>
      <c r="G5" s="89" t="s">
        <v>77</v>
      </c>
      <c r="H5" s="103" t="s">
        <v>70</v>
      </c>
      <c r="I5" s="104" t="s">
        <v>71</v>
      </c>
      <c r="N5" s="3" t="s">
        <v>38</v>
      </c>
      <c r="O5" s="3" t="s">
        <v>39</v>
      </c>
      <c r="P5" s="3">
        <v>79</v>
      </c>
      <c r="Q5" s="3">
        <v>79</v>
      </c>
      <c r="R5" s="3">
        <v>73</v>
      </c>
      <c r="S5" s="3" t="s">
        <v>40</v>
      </c>
      <c r="T5" s="3">
        <v>89</v>
      </c>
      <c r="U5" s="3" t="s">
        <v>41</v>
      </c>
      <c r="V5" s="3">
        <v>66</v>
      </c>
      <c r="W5" s="3">
        <v>67.900000000000006</v>
      </c>
    </row>
    <row r="6" spans="2:23" x14ac:dyDescent="0.3">
      <c r="B6" s="92" t="s">
        <v>1</v>
      </c>
      <c r="C6" s="109">
        <v>74.400000000000006</v>
      </c>
      <c r="D6" s="106"/>
      <c r="E6" s="92" t="s">
        <v>1</v>
      </c>
      <c r="F6" s="93">
        <v>11</v>
      </c>
      <c r="G6" s="100">
        <v>2.9047619047619047</v>
      </c>
      <c r="H6" s="98">
        <v>123.71428571428571</v>
      </c>
      <c r="I6" s="174">
        <v>-124.52380952381</v>
      </c>
    </row>
    <row r="7" spans="2:23" x14ac:dyDescent="0.3">
      <c r="B7" s="94" t="s">
        <v>32</v>
      </c>
      <c r="C7" s="110">
        <v>94.9</v>
      </c>
      <c r="D7" s="106"/>
      <c r="E7" s="94" t="s">
        <v>32</v>
      </c>
      <c r="F7" s="95">
        <v>19</v>
      </c>
      <c r="G7" s="99">
        <v>17.523809523809526</v>
      </c>
      <c r="H7" s="99">
        <v>148.76190476190476</v>
      </c>
      <c r="I7" s="174">
        <v>-120.28571428571399</v>
      </c>
      <c r="L7">
        <v>-1</v>
      </c>
    </row>
    <row r="8" spans="2:23" x14ac:dyDescent="0.3">
      <c r="B8" s="96" t="s">
        <v>12</v>
      </c>
      <c r="C8" s="111">
        <v>79</v>
      </c>
      <c r="D8" s="106"/>
      <c r="E8" s="96" t="s">
        <v>12</v>
      </c>
      <c r="F8" s="73">
        <v>5</v>
      </c>
      <c r="G8" s="98">
        <v>-5.3809523809523814</v>
      </c>
      <c r="H8" s="98">
        <v>108.85714285714286</v>
      </c>
      <c r="I8" s="174">
        <v>-123.380952380952</v>
      </c>
    </row>
    <row r="9" spans="2:23" x14ac:dyDescent="0.3">
      <c r="B9" s="94" t="s">
        <v>33</v>
      </c>
      <c r="C9" s="110">
        <v>79</v>
      </c>
      <c r="D9" s="106"/>
      <c r="E9" s="94" t="s">
        <v>33</v>
      </c>
      <c r="F9" s="73">
        <v>10</v>
      </c>
      <c r="G9" s="99">
        <v>1.3333333333333333</v>
      </c>
      <c r="H9" s="99">
        <v>126.33333333333333</v>
      </c>
      <c r="I9" s="174">
        <v>-128.19047619047601</v>
      </c>
    </row>
    <row r="10" spans="2:23" x14ac:dyDescent="0.3">
      <c r="B10" s="96" t="s">
        <v>42</v>
      </c>
      <c r="C10" s="111">
        <v>73</v>
      </c>
      <c r="D10" s="106"/>
      <c r="E10" s="96" t="s">
        <v>42</v>
      </c>
      <c r="F10" s="73">
        <v>8</v>
      </c>
      <c r="G10" s="98">
        <v>-2.3809523809523809</v>
      </c>
      <c r="H10" s="98">
        <v>113.14285714285714</v>
      </c>
      <c r="I10" s="174">
        <v>-121.80952380952399</v>
      </c>
    </row>
    <row r="11" spans="2:23" x14ac:dyDescent="0.3">
      <c r="B11" s="94" t="s">
        <v>34</v>
      </c>
      <c r="C11" s="110">
        <v>76.400000000000006</v>
      </c>
      <c r="D11" s="106"/>
      <c r="E11" s="94" t="s">
        <v>34</v>
      </c>
      <c r="F11" s="73">
        <v>10</v>
      </c>
      <c r="G11" s="99">
        <v>1.6190476190476191</v>
      </c>
      <c r="H11" s="99">
        <v>119.71428571428571</v>
      </c>
      <c r="I11" s="174">
        <v>-122.80952380952399</v>
      </c>
    </row>
    <row r="12" spans="2:23" x14ac:dyDescent="0.3">
      <c r="B12" s="96" t="s">
        <v>19</v>
      </c>
      <c r="C12" s="111">
        <v>89</v>
      </c>
      <c r="D12" s="106"/>
      <c r="E12" s="96" t="s">
        <v>19</v>
      </c>
      <c r="F12" s="73">
        <v>17</v>
      </c>
      <c r="G12" s="98">
        <v>14</v>
      </c>
      <c r="H12" s="98">
        <v>137.8095238095238</v>
      </c>
      <c r="I12" s="174">
        <v>-117.80952380952399</v>
      </c>
    </row>
    <row r="13" spans="2:23" x14ac:dyDescent="0.3">
      <c r="B13" s="94" t="s">
        <v>35</v>
      </c>
      <c r="C13" s="110">
        <v>90.5</v>
      </c>
      <c r="D13" s="106"/>
      <c r="E13" s="94" t="s">
        <v>35</v>
      </c>
      <c r="F13" s="73">
        <v>14</v>
      </c>
      <c r="G13" s="99">
        <v>0.52380952380952384</v>
      </c>
      <c r="H13" s="99">
        <v>128.23809523809524</v>
      </c>
      <c r="I13" s="174">
        <v>-121.47619047619</v>
      </c>
    </row>
    <row r="14" spans="2:23" x14ac:dyDescent="0.3">
      <c r="B14" s="96" t="s">
        <v>36</v>
      </c>
      <c r="C14" s="111">
        <v>66</v>
      </c>
      <c r="D14" s="106"/>
      <c r="E14" s="96" t="s">
        <v>36</v>
      </c>
      <c r="F14" s="73">
        <v>5</v>
      </c>
      <c r="G14" s="98">
        <v>-10.19047619047619</v>
      </c>
      <c r="H14" s="98">
        <v>111.47619047619048</v>
      </c>
      <c r="I14" s="174">
        <v>-134.23809523809501</v>
      </c>
    </row>
    <row r="15" spans="2:23" ht="15" thickBot="1" x14ac:dyDescent="0.35">
      <c r="B15" s="97" t="s">
        <v>37</v>
      </c>
      <c r="C15" s="112">
        <v>67.900000000000006</v>
      </c>
      <c r="D15" s="106"/>
      <c r="E15" s="97" t="s">
        <v>37</v>
      </c>
      <c r="F15" s="74">
        <v>6</v>
      </c>
      <c r="G15" s="101">
        <v>-2.9523809523809526</v>
      </c>
      <c r="H15" s="101">
        <v>107.47619047619048</v>
      </c>
      <c r="I15" s="175">
        <v>-121.428571428571</v>
      </c>
    </row>
    <row r="16" spans="2:23" ht="15" thickBot="1" x14ac:dyDescent="0.35">
      <c r="D16" s="107"/>
    </row>
    <row r="17" spans="2:9" ht="15" thickBot="1" x14ac:dyDescent="0.35">
      <c r="B17" s="75" t="s">
        <v>74</v>
      </c>
      <c r="C17" s="114">
        <v>1.5151515151515152E-2</v>
      </c>
      <c r="D17" s="107"/>
      <c r="E17" s="75" t="s">
        <v>75</v>
      </c>
      <c r="F17" s="76">
        <v>0</v>
      </c>
      <c r="G17" s="76">
        <v>0</v>
      </c>
      <c r="H17" s="77">
        <v>8.9705254164886786E-3</v>
      </c>
      <c r="I17" s="78">
        <v>0</v>
      </c>
    </row>
    <row r="18" spans="2:9" ht="15" thickBot="1" x14ac:dyDescent="0.35"/>
    <row r="19" spans="2:9" s="5" customFormat="1" ht="15" thickBot="1" x14ac:dyDescent="0.35">
      <c r="B19" s="80"/>
      <c r="C19" s="81" t="s">
        <v>85</v>
      </c>
      <c r="D19" s="82"/>
      <c r="E19" s="83" t="s">
        <v>86</v>
      </c>
      <c r="G19" s="113" t="s">
        <v>89</v>
      </c>
    </row>
    <row r="20" spans="2:9" x14ac:dyDescent="0.3">
      <c r="B20" s="92" t="s">
        <v>1</v>
      </c>
      <c r="C20" s="190">
        <f t="shared" ref="C20:C29" si="0">SUMPRODUCT(Unit_costs_of_inputs,C6)</f>
        <v>1.1272727272727274</v>
      </c>
      <c r="D20" s="68" t="s">
        <v>87</v>
      </c>
      <c r="E20" s="79">
        <f t="shared" ref="E20:E29" si="1">SUMPRODUCT(Unit_prices_of_outputs,F6:I6)</f>
        <v>1.1097821443827423</v>
      </c>
      <c r="G20" t="s">
        <v>90</v>
      </c>
      <c r="H20" t="s">
        <v>97</v>
      </c>
    </row>
    <row r="21" spans="2:9" x14ac:dyDescent="0.3">
      <c r="B21" s="94" t="s">
        <v>32</v>
      </c>
      <c r="C21" s="79">
        <f t="shared" si="0"/>
        <v>1.437878787878788</v>
      </c>
      <c r="D21" s="68" t="s">
        <v>87</v>
      </c>
      <c r="E21" s="79">
        <f t="shared" si="1"/>
        <v>1.3344724476719347</v>
      </c>
      <c r="G21" t="s">
        <v>91</v>
      </c>
      <c r="H21" t="s">
        <v>98</v>
      </c>
    </row>
    <row r="22" spans="2:9" x14ac:dyDescent="0.3">
      <c r="B22" s="96" t="s">
        <v>12</v>
      </c>
      <c r="C22" s="79">
        <f t="shared" si="0"/>
        <v>1.196969696969697</v>
      </c>
      <c r="D22" s="68" t="s">
        <v>87</v>
      </c>
      <c r="E22" s="79">
        <f t="shared" si="1"/>
        <v>0.97650576676633905</v>
      </c>
      <c r="G22" t="s">
        <v>92</v>
      </c>
      <c r="H22" t="s">
        <v>99</v>
      </c>
    </row>
    <row r="23" spans="2:9" x14ac:dyDescent="0.3">
      <c r="B23" s="94" t="s">
        <v>33</v>
      </c>
      <c r="C23" s="79">
        <f t="shared" si="0"/>
        <v>1.196969696969697</v>
      </c>
      <c r="D23" s="68" t="s">
        <v>87</v>
      </c>
      <c r="E23" s="79">
        <f t="shared" si="1"/>
        <v>1.133276377616403</v>
      </c>
      <c r="G23" t="s">
        <v>93</v>
      </c>
      <c r="H23" t="s">
        <v>100</v>
      </c>
    </row>
    <row r="24" spans="2:9" x14ac:dyDescent="0.3">
      <c r="B24" s="96" t="s">
        <v>42</v>
      </c>
      <c r="C24" s="79">
        <f t="shared" si="0"/>
        <v>1.1060606060606062</v>
      </c>
      <c r="D24" s="68" t="s">
        <v>87</v>
      </c>
      <c r="E24" s="79">
        <f t="shared" si="1"/>
        <v>1.0149508756941477</v>
      </c>
      <c r="G24" t="s">
        <v>94</v>
      </c>
      <c r="H24" t="s">
        <v>101</v>
      </c>
    </row>
    <row r="25" spans="2:9" x14ac:dyDescent="0.3">
      <c r="B25" s="94" t="s">
        <v>34</v>
      </c>
      <c r="C25" s="79">
        <f t="shared" si="0"/>
        <v>1.1575757575757577</v>
      </c>
      <c r="D25" s="68" t="s">
        <v>87</v>
      </c>
      <c r="E25" s="79">
        <f t="shared" si="1"/>
        <v>1.0739000427167875</v>
      </c>
      <c r="G25" t="s">
        <v>95</v>
      </c>
      <c r="H25" t="s">
        <v>102</v>
      </c>
    </row>
    <row r="26" spans="2:9" x14ac:dyDescent="0.3">
      <c r="B26" s="96" t="s">
        <v>19</v>
      </c>
      <c r="C26" s="79">
        <f t="shared" si="0"/>
        <v>1.3484848484848486</v>
      </c>
      <c r="D26" s="68" t="s">
        <v>87</v>
      </c>
      <c r="E26" s="79">
        <f t="shared" si="1"/>
        <v>1.2362238359675348</v>
      </c>
      <c r="G26" t="s">
        <v>96</v>
      </c>
      <c r="H26" t="s">
        <v>103</v>
      </c>
    </row>
    <row r="27" spans="2:9" x14ac:dyDescent="0.3">
      <c r="B27" s="94" t="s">
        <v>35</v>
      </c>
      <c r="C27" s="79">
        <f t="shared" si="0"/>
        <v>1.3712121212121213</v>
      </c>
      <c r="D27" s="68" t="s">
        <v>87</v>
      </c>
      <c r="E27" s="79">
        <f t="shared" si="1"/>
        <v>1.1503630926954291</v>
      </c>
    </row>
    <row r="28" spans="2:9" x14ac:dyDescent="0.3">
      <c r="B28" s="96" t="s">
        <v>36</v>
      </c>
      <c r="C28" s="79">
        <f t="shared" si="0"/>
        <v>1</v>
      </c>
      <c r="D28" s="68" t="s">
        <v>87</v>
      </c>
      <c r="E28" s="79">
        <f t="shared" si="1"/>
        <v>0.99999999999999989</v>
      </c>
    </row>
    <row r="29" spans="2:9" ht="15" thickBot="1" x14ac:dyDescent="0.35">
      <c r="B29" s="97" t="s">
        <v>37</v>
      </c>
      <c r="C29" s="79">
        <f t="shared" si="0"/>
        <v>1.0287878787878788</v>
      </c>
      <c r="D29" s="68" t="s">
        <v>87</v>
      </c>
      <c r="E29" s="79">
        <f t="shared" si="1"/>
        <v>0.96411789833404515</v>
      </c>
    </row>
    <row r="31" spans="2:9" x14ac:dyDescent="0.3">
      <c r="B31" s="208" t="s">
        <v>79</v>
      </c>
      <c r="C31" s="208"/>
      <c r="D31" s="208"/>
      <c r="E31" s="208"/>
    </row>
    <row r="32" spans="2:9" x14ac:dyDescent="0.3">
      <c r="B32" s="4" t="s">
        <v>80</v>
      </c>
      <c r="C32" s="1">
        <f>VLOOKUP(Selected_team,B20:C29,2)</f>
        <v>1</v>
      </c>
      <c r="D32" s="1" t="s">
        <v>88</v>
      </c>
      <c r="E32" s="1">
        <v>1</v>
      </c>
    </row>
    <row r="33" spans="2:5" x14ac:dyDescent="0.3">
      <c r="B33" s="90"/>
      <c r="C33" s="90"/>
      <c r="D33" s="90"/>
      <c r="E33" s="90"/>
    </row>
    <row r="34" spans="2:5" x14ac:dyDescent="0.3">
      <c r="B34" s="208" t="s">
        <v>81</v>
      </c>
      <c r="C34" s="208"/>
      <c r="D34" s="208"/>
      <c r="E34" s="208"/>
    </row>
    <row r="35" spans="2:5" x14ac:dyDescent="0.3">
      <c r="B35" s="4" t="s">
        <v>82</v>
      </c>
      <c r="C35" s="191">
        <f>VLOOKUP(Selected_team,B20:E29,4)</f>
        <v>0.99999999999999989</v>
      </c>
    </row>
  </sheetData>
  <mergeCells count="3">
    <mergeCell ref="B31:E31"/>
    <mergeCell ref="B34:E34"/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sqref="A1:XFD1048576"/>
    </sheetView>
  </sheetViews>
  <sheetFormatPr defaultColWidth="9.109375" defaultRowHeight="14.4" x14ac:dyDescent="0.3"/>
  <cols>
    <col min="1" max="1" width="3.6640625" style="11" customWidth="1"/>
    <col min="2" max="2" width="6.6640625" style="11" bestFit="1" customWidth="1"/>
    <col min="3" max="8" width="12" style="11" bestFit="1" customWidth="1"/>
    <col min="9" max="9" width="3.6640625" style="11" customWidth="1"/>
    <col min="10" max="10" width="7.33203125" style="11" bestFit="1" customWidth="1"/>
    <col min="11" max="11" width="12.88671875" style="11" customWidth="1"/>
    <col min="12" max="16384" width="9.109375" style="11"/>
  </cols>
  <sheetData>
    <row r="2" spans="2:11" ht="15" thickBot="1" x14ac:dyDescent="0.35">
      <c r="B2" s="215" t="s">
        <v>113</v>
      </c>
      <c r="C2" s="215"/>
      <c r="D2" s="215"/>
      <c r="E2" s="215"/>
      <c r="F2" s="215"/>
      <c r="G2" s="215"/>
      <c r="H2" s="215"/>
      <c r="J2" s="215" t="s">
        <v>115</v>
      </c>
      <c r="K2" s="215"/>
    </row>
    <row r="3" spans="2:11" ht="15" thickBot="1" x14ac:dyDescent="0.35">
      <c r="B3" s="210"/>
      <c r="C3" s="212" t="s">
        <v>104</v>
      </c>
      <c r="D3" s="213"/>
      <c r="E3" s="213"/>
      <c r="F3" s="213"/>
      <c r="G3" s="213"/>
      <c r="H3" s="214"/>
      <c r="J3" s="145"/>
      <c r="K3" s="199"/>
    </row>
    <row r="4" spans="2:11" ht="15" thickBot="1" x14ac:dyDescent="0.35">
      <c r="B4" s="211"/>
      <c r="C4" s="121" t="s">
        <v>68</v>
      </c>
      <c r="D4" s="122" t="s">
        <v>69</v>
      </c>
      <c r="E4" s="123" t="s">
        <v>108</v>
      </c>
      <c r="F4" s="122" t="s">
        <v>105</v>
      </c>
      <c r="G4" s="134" t="s">
        <v>106</v>
      </c>
      <c r="H4" s="124" t="s">
        <v>107</v>
      </c>
      <c r="J4" s="146"/>
      <c r="K4" s="126" t="s">
        <v>122</v>
      </c>
    </row>
    <row r="5" spans="2:11" x14ac:dyDescent="0.3">
      <c r="B5" s="127" t="s">
        <v>1</v>
      </c>
      <c r="C5" s="192">
        <v>1.3440860215053767E-2</v>
      </c>
      <c r="D5" s="193">
        <v>1.2658139364818508E-2</v>
      </c>
      <c r="E5" s="143">
        <v>0</v>
      </c>
      <c r="F5" s="194">
        <v>6.9576481165230658E-3</v>
      </c>
      <c r="G5" s="195">
        <v>0</v>
      </c>
      <c r="H5" s="144">
        <v>1</v>
      </c>
      <c r="J5" s="179" t="s">
        <v>32</v>
      </c>
      <c r="K5" s="200">
        <v>1.0000000000000002</v>
      </c>
    </row>
    <row r="6" spans="2:11" x14ac:dyDescent="0.3">
      <c r="B6" s="128" t="s">
        <v>32</v>
      </c>
      <c r="C6" s="136">
        <v>1.0537407797681773E-2</v>
      </c>
      <c r="D6" s="137">
        <v>0</v>
      </c>
      <c r="E6" s="138">
        <v>5.7065217391304351E-2</v>
      </c>
      <c r="F6" s="139">
        <v>0</v>
      </c>
      <c r="G6" s="140">
        <v>0</v>
      </c>
      <c r="H6" s="141">
        <v>1.0000000000000002</v>
      </c>
      <c r="J6" s="128" t="s">
        <v>1</v>
      </c>
      <c r="K6" s="201">
        <v>1</v>
      </c>
    </row>
    <row r="7" spans="2:11" x14ac:dyDescent="0.3">
      <c r="B7" s="129" t="s">
        <v>12</v>
      </c>
      <c r="C7" s="132">
        <v>1.2658227848101264E-2</v>
      </c>
      <c r="D7" s="28">
        <v>0</v>
      </c>
      <c r="E7" s="1">
        <v>1.0280298375451025E-3</v>
      </c>
      <c r="F7" s="6">
        <v>7.5883392493391703E-3</v>
      </c>
      <c r="G7" s="7">
        <v>0</v>
      </c>
      <c r="H7" s="115">
        <v>0.82051315011174986</v>
      </c>
      <c r="J7" s="129" t="s">
        <v>36</v>
      </c>
      <c r="K7" s="201">
        <v>0.99999999999999989</v>
      </c>
    </row>
    <row r="8" spans="2:11" x14ac:dyDescent="0.3">
      <c r="B8" s="128" t="s">
        <v>33</v>
      </c>
      <c r="C8" s="176">
        <v>1.2658227848101264E-2</v>
      </c>
      <c r="D8" s="177">
        <v>0</v>
      </c>
      <c r="E8" s="2">
        <v>0</v>
      </c>
      <c r="F8" s="17">
        <v>8.2140009416216339E-3</v>
      </c>
      <c r="G8" s="37">
        <v>5.9761348239372163E-4</v>
      </c>
      <c r="H8" s="178">
        <v>0.9610937620722998</v>
      </c>
      <c r="J8" s="128" t="s">
        <v>19</v>
      </c>
      <c r="K8" s="202">
        <v>0.9814267370480857</v>
      </c>
    </row>
    <row r="9" spans="2:11" x14ac:dyDescent="0.3">
      <c r="B9" s="129" t="s">
        <v>42</v>
      </c>
      <c r="C9" s="132">
        <v>1.3698630136986301E-2</v>
      </c>
      <c r="D9" s="28">
        <v>0</v>
      </c>
      <c r="E9" s="1">
        <v>0</v>
      </c>
      <c r="F9" s="6">
        <v>8.8891243066864158E-3</v>
      </c>
      <c r="G9" s="7">
        <v>6.4673239875484003E-4</v>
      </c>
      <c r="H9" s="115">
        <v>0.92696275603200184</v>
      </c>
      <c r="J9" s="129" t="s">
        <v>33</v>
      </c>
      <c r="K9" s="202">
        <v>0.9610937620722998</v>
      </c>
    </row>
    <row r="10" spans="2:11" x14ac:dyDescent="0.3">
      <c r="B10" s="128" t="s">
        <v>34</v>
      </c>
      <c r="C10" s="132">
        <v>1.3089005235602092E-2</v>
      </c>
      <c r="D10" s="28">
        <v>0</v>
      </c>
      <c r="E10" s="1">
        <v>1.0630151461526356E-3</v>
      </c>
      <c r="F10" s="6">
        <v>7.8465811609658969E-3</v>
      </c>
      <c r="G10" s="7">
        <v>0</v>
      </c>
      <c r="H10" s="115">
        <v>0.94106893112559298</v>
      </c>
      <c r="J10" s="128" t="s">
        <v>37</v>
      </c>
      <c r="K10" s="202">
        <v>0.94535967671689891</v>
      </c>
    </row>
    <row r="11" spans="2:11" x14ac:dyDescent="0.3">
      <c r="B11" s="129" t="s">
        <v>19</v>
      </c>
      <c r="C11" s="132">
        <v>1.1235955056179778E-2</v>
      </c>
      <c r="D11" s="28">
        <v>1.0581635603848283E-2</v>
      </c>
      <c r="E11" s="1">
        <v>0</v>
      </c>
      <c r="F11" s="6">
        <v>5.8162811221271473E-3</v>
      </c>
      <c r="G11" s="7">
        <v>0</v>
      </c>
      <c r="H11" s="115">
        <v>0.9814267370480857</v>
      </c>
      <c r="J11" s="129" t="s">
        <v>34</v>
      </c>
      <c r="K11" s="202">
        <v>0.94106893112559298</v>
      </c>
    </row>
    <row r="12" spans="2:11" x14ac:dyDescent="0.3">
      <c r="B12" s="128" t="s">
        <v>35</v>
      </c>
      <c r="C12" s="132">
        <v>1.1049723756906077E-2</v>
      </c>
      <c r="D12" s="28">
        <v>1.0406249378370147E-2</v>
      </c>
      <c r="E12" s="1">
        <v>0</v>
      </c>
      <c r="F12" s="6">
        <v>5.719878672589127E-3</v>
      </c>
      <c r="G12" s="7">
        <v>0</v>
      </c>
      <c r="H12" s="115">
        <v>0.87919383726301636</v>
      </c>
      <c r="J12" s="128" t="s">
        <v>42</v>
      </c>
      <c r="K12" s="202">
        <v>0.92696275603200184</v>
      </c>
    </row>
    <row r="13" spans="2:11" x14ac:dyDescent="0.3">
      <c r="B13" s="129" t="s">
        <v>36</v>
      </c>
      <c r="C13" s="136">
        <v>1.5151515151515152E-2</v>
      </c>
      <c r="D13" s="137">
        <v>0</v>
      </c>
      <c r="E13" s="138">
        <v>0</v>
      </c>
      <c r="F13" s="139">
        <v>8.9705254164886786E-3</v>
      </c>
      <c r="G13" s="140">
        <v>0</v>
      </c>
      <c r="H13" s="141">
        <v>0.99999999999999989</v>
      </c>
      <c r="J13" s="129" t="s">
        <v>35</v>
      </c>
      <c r="K13" s="202">
        <v>0.87919383726301636</v>
      </c>
    </row>
    <row r="14" spans="2:11" ht="15" thickBot="1" x14ac:dyDescent="0.35">
      <c r="B14" s="130" t="s">
        <v>37</v>
      </c>
      <c r="C14" s="133">
        <v>1.4727540500736372E-2</v>
      </c>
      <c r="D14" s="30">
        <v>0</v>
      </c>
      <c r="E14" s="31">
        <v>1.1960877344044741E-3</v>
      </c>
      <c r="F14" s="131">
        <v>8.8288483166096381E-3</v>
      </c>
      <c r="G14" s="135">
        <v>0</v>
      </c>
      <c r="H14" s="116">
        <v>0.94535967671689891</v>
      </c>
      <c r="J14" s="196" t="s">
        <v>12</v>
      </c>
      <c r="K14" s="203">
        <v>0.82051315011174986</v>
      </c>
    </row>
    <row r="16" spans="2:11" ht="15" hidden="1" thickBot="1" x14ac:dyDescent="0.35">
      <c r="B16" s="216" t="s">
        <v>114</v>
      </c>
      <c r="C16" s="216"/>
      <c r="D16" s="216"/>
      <c r="E16" s="216"/>
      <c r="F16" s="216"/>
      <c r="G16" s="216"/>
      <c r="H16" s="216"/>
    </row>
    <row r="17" spans="2:8" ht="15" hidden="1" thickBot="1" x14ac:dyDescent="0.35">
      <c r="B17" s="210"/>
      <c r="C17" s="212" t="s">
        <v>104</v>
      </c>
      <c r="D17" s="213"/>
      <c r="E17" s="213"/>
      <c r="F17" s="213"/>
      <c r="G17" s="213"/>
      <c r="H17" s="214"/>
    </row>
    <row r="18" spans="2:8" ht="15" hidden="1" thickBot="1" x14ac:dyDescent="0.35">
      <c r="B18" s="211"/>
      <c r="C18" s="121" t="s">
        <v>68</v>
      </c>
      <c r="D18" s="122" t="s">
        <v>69</v>
      </c>
      <c r="E18" s="123" t="s">
        <v>108</v>
      </c>
      <c r="F18" s="122" t="s">
        <v>105</v>
      </c>
      <c r="G18" s="134" t="s">
        <v>106</v>
      </c>
      <c r="H18" s="124" t="s">
        <v>107</v>
      </c>
    </row>
    <row r="19" spans="2:8" hidden="1" x14ac:dyDescent="0.3">
      <c r="B19" s="117" t="s">
        <v>1</v>
      </c>
      <c r="C19" s="142">
        <v>1.3440860215053758E-2</v>
      </c>
      <c r="D19" s="143">
        <v>0</v>
      </c>
      <c r="E19" s="143">
        <v>2.1033697163876656E-2</v>
      </c>
      <c r="F19" s="143">
        <v>0</v>
      </c>
      <c r="G19" s="143">
        <v>7.5399405250491198E-3</v>
      </c>
      <c r="H19" s="144">
        <v>1</v>
      </c>
    </row>
    <row r="20" spans="2:8" hidden="1" x14ac:dyDescent="0.3">
      <c r="B20" s="118" t="s">
        <v>32</v>
      </c>
      <c r="C20" s="138">
        <v>1.0537407797681765E-2</v>
      </c>
      <c r="D20" s="138">
        <v>0</v>
      </c>
      <c r="E20" s="138">
        <v>1.6490063951448079E-2</v>
      </c>
      <c r="F20" s="138">
        <v>0</v>
      </c>
      <c r="G20" s="138">
        <v>5.9111862493535765E-3</v>
      </c>
      <c r="H20" s="141">
        <v>0.99999999999999956</v>
      </c>
    </row>
    <row r="21" spans="2:8" hidden="1" x14ac:dyDescent="0.3">
      <c r="B21" s="119" t="s">
        <v>12</v>
      </c>
      <c r="C21" s="1">
        <v>1.2532898859506203E-2</v>
      </c>
      <c r="D21" s="1">
        <v>0</v>
      </c>
      <c r="E21" s="1">
        <v>5.3649922371677705E-4</v>
      </c>
      <c r="F21" s="1">
        <v>0</v>
      </c>
      <c r="G21" s="1">
        <v>7.3015839887389748E-3</v>
      </c>
      <c r="H21" s="115">
        <v>0.89798950964488711</v>
      </c>
    </row>
    <row r="22" spans="2:8" hidden="1" x14ac:dyDescent="0.3">
      <c r="B22" s="118" t="s">
        <v>33</v>
      </c>
      <c r="C22" s="138">
        <v>1.3379716350013377E-2</v>
      </c>
      <c r="D22" s="138">
        <v>0</v>
      </c>
      <c r="E22" s="138">
        <v>1.4944501468283754E-2</v>
      </c>
      <c r="F22" s="138">
        <v>0</v>
      </c>
      <c r="G22" s="138">
        <v>7.6454509505527795E-3</v>
      </c>
      <c r="H22" s="141">
        <v>0.99999999999999989</v>
      </c>
    </row>
    <row r="23" spans="2:8" hidden="1" x14ac:dyDescent="0.3">
      <c r="B23" s="119" t="s">
        <v>42</v>
      </c>
      <c r="C23" s="1">
        <v>1.3563000135630001E-2</v>
      </c>
      <c r="D23" s="1">
        <v>1.2294357801150694E-3</v>
      </c>
      <c r="E23" s="1">
        <v>0</v>
      </c>
      <c r="F23" s="1">
        <v>0</v>
      </c>
      <c r="G23" s="1">
        <v>7.8118461066317094E-3</v>
      </c>
      <c r="H23" s="115">
        <v>0.96139274056301305</v>
      </c>
    </row>
    <row r="24" spans="2:8" hidden="1" x14ac:dyDescent="0.3">
      <c r="B24" s="118" t="s">
        <v>34</v>
      </c>
      <c r="C24" s="1">
        <v>1.3089005235602091E-2</v>
      </c>
      <c r="D24" s="1">
        <v>1.8297763904891032E-2</v>
      </c>
      <c r="E24" s="1">
        <v>0</v>
      </c>
      <c r="F24" s="1">
        <v>0</v>
      </c>
      <c r="G24" s="1">
        <v>6.2040070049999285E-3</v>
      </c>
      <c r="H24" s="115">
        <v>0.94488878504390261</v>
      </c>
    </row>
    <row r="25" spans="2:8" hidden="1" x14ac:dyDescent="0.3">
      <c r="B25" s="119" t="s">
        <v>19</v>
      </c>
      <c r="C25" s="1">
        <v>1.1124707976415614E-2</v>
      </c>
      <c r="D25" s="1">
        <v>3.0596426740140691E-2</v>
      </c>
      <c r="E25" s="1">
        <v>0</v>
      </c>
      <c r="F25" s="1">
        <v>0</v>
      </c>
      <c r="G25" s="1">
        <v>3.9439652640073531E-3</v>
      </c>
      <c r="H25" s="115">
        <v>0.98477592425640159</v>
      </c>
    </row>
    <row r="26" spans="2:8" hidden="1" x14ac:dyDescent="0.3">
      <c r="B26" s="118" t="s">
        <v>35</v>
      </c>
      <c r="C26" s="1">
        <v>1.1049723756906072E-2</v>
      </c>
      <c r="D26" s="1">
        <v>3.0390196681450245E-2</v>
      </c>
      <c r="E26" s="1">
        <v>0</v>
      </c>
      <c r="F26" s="1">
        <v>0</v>
      </c>
      <c r="G26" s="1">
        <v>3.9173816307361423E-3</v>
      </c>
      <c r="H26" s="115">
        <v>0.90133135068353487</v>
      </c>
    </row>
    <row r="27" spans="2:8" hidden="1" x14ac:dyDescent="0.3">
      <c r="B27" s="119" t="s">
        <v>36</v>
      </c>
      <c r="C27" s="138">
        <v>1.2858428700012858E-2</v>
      </c>
      <c r="D27" s="138">
        <v>0</v>
      </c>
      <c r="E27" s="138">
        <v>5.5043426848863999E-4</v>
      </c>
      <c r="F27" s="138">
        <v>0</v>
      </c>
      <c r="G27" s="138">
        <v>7.491235520914013E-3</v>
      </c>
      <c r="H27" s="141">
        <v>0.99999999999999989</v>
      </c>
    </row>
    <row r="28" spans="2:8" ht="15" hidden="1" thickBot="1" x14ac:dyDescent="0.35">
      <c r="B28" s="120" t="s">
        <v>37</v>
      </c>
      <c r="C28" s="31">
        <v>1.1286681715575621E-2</v>
      </c>
      <c r="D28" s="31">
        <v>0</v>
      </c>
      <c r="E28" s="31">
        <v>4.8315206614404915E-4</v>
      </c>
      <c r="F28" s="31">
        <v>0</v>
      </c>
      <c r="G28" s="31">
        <v>6.5755461225900959E-3</v>
      </c>
      <c r="H28" s="116">
        <v>0.79703272307160733</v>
      </c>
    </row>
  </sheetData>
  <mergeCells count="7">
    <mergeCell ref="B17:B18"/>
    <mergeCell ref="C17:H17"/>
    <mergeCell ref="B2:H2"/>
    <mergeCell ref="B16:H16"/>
    <mergeCell ref="J2:K2"/>
    <mergeCell ref="B3:B4"/>
    <mergeCell ref="C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90" zoomScaleNormal="90" zoomScaleSheetLayoutView="80" workbookViewId="0">
      <selection activeCell="H32" sqref="H32"/>
    </sheetView>
  </sheetViews>
  <sheetFormatPr defaultRowHeight="14.4" x14ac:dyDescent="0.3"/>
  <cols>
    <col min="1" max="1" width="10.5546875" bestFit="1" customWidth="1"/>
    <col min="2" max="2" width="7.5546875" style="11" bestFit="1" customWidth="1"/>
    <col min="3" max="3" width="10.44140625" bestFit="1" customWidth="1"/>
    <col min="4" max="4" width="18.21875" bestFit="1" customWidth="1"/>
  </cols>
  <sheetData>
    <row r="1" spans="1:4" ht="15" thickBot="1" x14ac:dyDescent="0.35">
      <c r="A1" s="158" t="s">
        <v>116</v>
      </c>
      <c r="B1" s="159" t="s">
        <v>119</v>
      </c>
      <c r="C1" s="160" t="s">
        <v>117</v>
      </c>
      <c r="D1" s="161" t="s">
        <v>118</v>
      </c>
    </row>
    <row r="2" spans="1:4" x14ac:dyDescent="0.3">
      <c r="A2" s="171" t="s">
        <v>9</v>
      </c>
      <c r="B2" s="164" t="s">
        <v>1</v>
      </c>
      <c r="C2" s="165">
        <v>162.75</v>
      </c>
      <c r="D2" s="27">
        <v>4</v>
      </c>
    </row>
    <row r="3" spans="1:4" x14ac:dyDescent="0.3">
      <c r="A3" s="148" t="s">
        <v>7</v>
      </c>
      <c r="B3" s="155" t="s">
        <v>1</v>
      </c>
      <c r="C3" s="147">
        <v>242.5</v>
      </c>
      <c r="D3" s="29">
        <v>4.5</v>
      </c>
    </row>
    <row r="4" spans="1:4" x14ac:dyDescent="0.3">
      <c r="A4" s="149" t="s">
        <v>10</v>
      </c>
      <c r="B4" s="155" t="s">
        <v>1</v>
      </c>
      <c r="C4" s="147">
        <v>110.5</v>
      </c>
      <c r="D4" s="29">
        <v>4</v>
      </c>
    </row>
    <row r="5" spans="1:4" x14ac:dyDescent="0.3">
      <c r="A5" s="149" t="s">
        <v>2</v>
      </c>
      <c r="B5" s="155" t="s">
        <v>1</v>
      </c>
      <c r="C5" s="147">
        <v>529.5</v>
      </c>
      <c r="D5" s="29">
        <v>18.5</v>
      </c>
    </row>
    <row r="6" spans="1:4" x14ac:dyDescent="0.3">
      <c r="A6" s="148" t="s">
        <v>0</v>
      </c>
      <c r="B6" s="155" t="s">
        <v>1</v>
      </c>
      <c r="C6" s="147">
        <v>783.5</v>
      </c>
      <c r="D6" s="29">
        <v>19</v>
      </c>
    </row>
    <row r="7" spans="1:4" x14ac:dyDescent="0.3">
      <c r="A7" s="148" t="s">
        <v>6</v>
      </c>
      <c r="B7" s="155" t="s">
        <v>1</v>
      </c>
      <c r="C7" s="147">
        <v>291</v>
      </c>
      <c r="D7" s="29">
        <v>5</v>
      </c>
    </row>
    <row r="8" spans="1:4" x14ac:dyDescent="0.3">
      <c r="A8" s="149" t="s">
        <v>5</v>
      </c>
      <c r="B8" s="155" t="s">
        <v>1</v>
      </c>
      <c r="C8" s="147">
        <v>326.25</v>
      </c>
      <c r="D8" s="29">
        <v>7.5</v>
      </c>
    </row>
    <row r="9" spans="1:4" x14ac:dyDescent="0.3">
      <c r="A9" s="148" t="s">
        <v>3</v>
      </c>
      <c r="B9" s="155" t="s">
        <v>1</v>
      </c>
      <c r="C9" s="147">
        <v>511.5</v>
      </c>
      <c r="D9" s="29">
        <v>10</v>
      </c>
    </row>
    <row r="10" spans="1:4" x14ac:dyDescent="0.3">
      <c r="A10" s="148" t="s">
        <v>4</v>
      </c>
      <c r="B10" s="155" t="s">
        <v>1</v>
      </c>
      <c r="C10" s="147">
        <v>364.5</v>
      </c>
      <c r="D10" s="29">
        <v>7.5</v>
      </c>
    </row>
    <row r="11" spans="1:4" ht="15" thickBot="1" x14ac:dyDescent="0.35">
      <c r="A11" s="166" t="s">
        <v>8</v>
      </c>
      <c r="B11" s="167" t="s">
        <v>1</v>
      </c>
      <c r="C11" s="154">
        <v>141.75</v>
      </c>
      <c r="D11" s="32">
        <v>4.5</v>
      </c>
    </row>
    <row r="12" spans="1:4" x14ac:dyDescent="0.3">
      <c r="A12" s="169" t="s">
        <v>16</v>
      </c>
      <c r="B12" s="164" t="s">
        <v>12</v>
      </c>
      <c r="C12" s="165">
        <v>203.75</v>
      </c>
      <c r="D12" s="27">
        <v>4.5</v>
      </c>
    </row>
    <row r="13" spans="1:4" x14ac:dyDescent="0.3">
      <c r="A13" s="151" t="s">
        <v>13</v>
      </c>
      <c r="B13" s="155" t="s">
        <v>12</v>
      </c>
      <c r="C13" s="147">
        <v>591.5</v>
      </c>
      <c r="D13" s="29">
        <v>15</v>
      </c>
    </row>
    <row r="14" spans="1:4" x14ac:dyDescent="0.3">
      <c r="A14" s="150" t="s">
        <v>15</v>
      </c>
      <c r="B14" s="155" t="s">
        <v>12</v>
      </c>
      <c r="C14" s="147">
        <v>450.75</v>
      </c>
      <c r="D14" s="29">
        <v>8.5</v>
      </c>
    </row>
    <row r="15" spans="1:4" x14ac:dyDescent="0.3">
      <c r="A15" s="151" t="s">
        <v>14</v>
      </c>
      <c r="B15" s="155" t="s">
        <v>12</v>
      </c>
      <c r="C15" s="147">
        <v>279.5</v>
      </c>
      <c r="D15" s="29">
        <v>9</v>
      </c>
    </row>
    <row r="16" spans="1:4" x14ac:dyDescent="0.3">
      <c r="A16" s="151" t="s">
        <v>17</v>
      </c>
      <c r="B16" s="155" t="s">
        <v>12</v>
      </c>
      <c r="C16" s="147">
        <v>245.75</v>
      </c>
      <c r="D16" s="29">
        <v>4</v>
      </c>
    </row>
    <row r="17" spans="1:4" ht="15" thickBot="1" x14ac:dyDescent="0.35">
      <c r="A17" s="172" t="s">
        <v>11</v>
      </c>
      <c r="B17" s="167" t="s">
        <v>12</v>
      </c>
      <c r="C17" s="154">
        <v>480.5</v>
      </c>
      <c r="D17" s="32">
        <v>16.5</v>
      </c>
    </row>
    <row r="18" spans="1:4" x14ac:dyDescent="0.3">
      <c r="A18" s="163" t="s">
        <v>22</v>
      </c>
      <c r="B18" s="164" t="s">
        <v>19</v>
      </c>
      <c r="C18" s="165">
        <v>407.75</v>
      </c>
      <c r="D18" s="27">
        <v>8.5</v>
      </c>
    </row>
    <row r="19" spans="1:4" x14ac:dyDescent="0.3">
      <c r="A19" s="149" t="s">
        <v>24</v>
      </c>
      <c r="B19" s="155" t="s">
        <v>19</v>
      </c>
      <c r="C19" s="147">
        <v>332.5</v>
      </c>
      <c r="D19" s="29">
        <v>4.5</v>
      </c>
    </row>
    <row r="20" spans="1:4" x14ac:dyDescent="0.3">
      <c r="A20" s="149" t="s">
        <v>20</v>
      </c>
      <c r="B20" s="155" t="s">
        <v>19</v>
      </c>
      <c r="C20" s="147">
        <v>594</v>
      </c>
      <c r="D20" s="29">
        <v>19.5</v>
      </c>
    </row>
    <row r="21" spans="1:4" x14ac:dyDescent="0.3">
      <c r="A21" s="148" t="s">
        <v>21</v>
      </c>
      <c r="B21" s="155" t="s">
        <v>19</v>
      </c>
      <c r="C21" s="147">
        <v>476.75</v>
      </c>
      <c r="D21" s="29">
        <v>16.5</v>
      </c>
    </row>
    <row r="22" spans="1:4" x14ac:dyDescent="0.3">
      <c r="A22" s="149" t="s">
        <v>28</v>
      </c>
      <c r="B22" s="155" t="s">
        <v>19</v>
      </c>
      <c r="C22" s="147">
        <v>228</v>
      </c>
      <c r="D22" s="29">
        <v>4</v>
      </c>
    </row>
    <row r="23" spans="1:4" x14ac:dyDescent="0.3">
      <c r="A23" s="148" t="s">
        <v>23</v>
      </c>
      <c r="B23" s="155" t="s">
        <v>19</v>
      </c>
      <c r="C23" s="147">
        <v>257</v>
      </c>
      <c r="D23" s="29">
        <v>5.5</v>
      </c>
    </row>
    <row r="24" spans="1:4" x14ac:dyDescent="0.3">
      <c r="A24" s="149" t="s">
        <v>27</v>
      </c>
      <c r="B24" s="155" t="s">
        <v>19</v>
      </c>
      <c r="C24" s="147">
        <v>177.75</v>
      </c>
      <c r="D24" s="29">
        <v>4</v>
      </c>
    </row>
    <row r="25" spans="1:4" x14ac:dyDescent="0.3">
      <c r="A25" s="149" t="s">
        <v>26</v>
      </c>
      <c r="B25" s="155" t="s">
        <v>19</v>
      </c>
      <c r="C25" s="147">
        <v>206</v>
      </c>
      <c r="D25" s="29">
        <v>4.5</v>
      </c>
    </row>
    <row r="26" spans="1:4" x14ac:dyDescent="0.3">
      <c r="A26" s="148" t="s">
        <v>25</v>
      </c>
      <c r="B26" s="155" t="s">
        <v>19</v>
      </c>
      <c r="C26" s="147">
        <v>187.25</v>
      </c>
      <c r="D26" s="29">
        <v>4.5</v>
      </c>
    </row>
    <row r="27" spans="1:4" ht="15" thickBot="1" x14ac:dyDescent="0.35">
      <c r="A27" s="153" t="s">
        <v>18</v>
      </c>
      <c r="B27" s="167" t="s">
        <v>19</v>
      </c>
      <c r="C27" s="154">
        <v>591.25</v>
      </c>
      <c r="D27" s="32">
        <v>20</v>
      </c>
    </row>
    <row r="28" spans="1:4" x14ac:dyDescent="0.3">
      <c r="A28" s="168" t="s">
        <v>29</v>
      </c>
      <c r="B28" s="170" t="s">
        <v>120</v>
      </c>
      <c r="C28" s="162">
        <v>296.33999999999997</v>
      </c>
      <c r="D28" s="79">
        <v>11</v>
      </c>
    </row>
    <row r="29" spans="1:4" x14ac:dyDescent="0.3">
      <c r="A29" s="152" t="s">
        <v>30</v>
      </c>
      <c r="B29" s="156" t="s">
        <v>120</v>
      </c>
      <c r="C29" s="147">
        <v>303.77999999999997</v>
      </c>
      <c r="D29" s="29">
        <v>6</v>
      </c>
    </row>
    <row r="30" spans="1:4" ht="15" thickBot="1" x14ac:dyDescent="0.35">
      <c r="A30" s="153" t="s">
        <v>31</v>
      </c>
      <c r="B30" s="157" t="s">
        <v>120</v>
      </c>
      <c r="C30" s="101">
        <v>142.18</v>
      </c>
      <c r="D30" s="32">
        <v>4.9000000000000004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7</vt:i4>
      </vt:variant>
    </vt:vector>
  </HeadingPairs>
  <TitlesOfParts>
    <vt:vector size="13" baseType="lpstr">
      <vt:lpstr>Analisi Teams</vt:lpstr>
      <vt:lpstr>Campionato</vt:lpstr>
      <vt:lpstr>efficienza off.-dif.</vt:lpstr>
      <vt:lpstr>DEA- teams</vt:lpstr>
      <vt:lpstr>DEA- teams (risultati)</vt:lpstr>
      <vt:lpstr>squadra max-min punti Dunkest</vt:lpstr>
      <vt:lpstr>Input_costs</vt:lpstr>
      <vt:lpstr>Output_values</vt:lpstr>
      <vt:lpstr>Selected_team</vt:lpstr>
      <vt:lpstr>Selected_team_input_cost</vt:lpstr>
      <vt:lpstr>Selected_team_output_value</vt:lpstr>
      <vt:lpstr>Unit_costs_of_inputs</vt:lpstr>
      <vt:lpstr>Unit_prices_of_outputs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Pol_Work</dc:creator>
  <cp:lastModifiedBy>Utente Windows</cp:lastModifiedBy>
  <dcterms:created xsi:type="dcterms:W3CDTF">2015-06-05T18:19:34Z</dcterms:created>
  <dcterms:modified xsi:type="dcterms:W3CDTF">2018-06-30T12:51:37Z</dcterms:modified>
</cp:coreProperties>
</file>