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3-23\"/>
    </mc:Choice>
  </mc:AlternateContent>
  <xr:revisionPtr revIDLastSave="0" documentId="13_ncr:1_{B89A5FA7-792B-479F-A53E-6C3D6FD78E15}" xr6:coauthVersionLast="47" xr6:coauthVersionMax="47" xr10:uidLastSave="{00000000-0000-0000-0000-000000000000}"/>
  <bookViews>
    <workbookView xWindow="82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illik məlumatlar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7" l="1"/>
  <c r="B12" i="17"/>
  <c r="F21" i="13"/>
  <c r="F20" i="13"/>
  <c r="F19" i="13"/>
  <c r="F18" i="13"/>
  <c r="F17" i="13"/>
  <c r="F16" i="13"/>
  <c r="F15" i="13"/>
  <c r="F14" i="13"/>
  <c r="E13" i="13"/>
  <c r="F13" i="13" s="1"/>
  <c r="D13" i="13"/>
  <c r="C13" i="13"/>
  <c r="F12" i="13"/>
  <c r="F11" i="13"/>
  <c r="F10" i="13"/>
  <c r="F9" i="13"/>
  <c r="F8" i="13"/>
  <c r="F7" i="13"/>
  <c r="F6" i="13"/>
  <c r="F5" i="13"/>
  <c r="E4" i="13"/>
  <c r="F4" i="13" s="1"/>
  <c r="E22" i="13" s="1"/>
  <c r="F22" i="13" s="1"/>
  <c r="D4" i="13"/>
  <c r="C4" i="13"/>
  <c r="B12" i="11"/>
  <c r="O23" i="6" l="1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F30" i="10" l="1"/>
  <c r="E30" i="10"/>
  <c r="E47" i="10"/>
  <c r="E17" i="10" l="1"/>
  <c r="E5" i="10"/>
  <c r="E27" i="10" l="1"/>
  <c r="E29" i="10" s="1"/>
  <c r="C22" i="5" l="1"/>
  <c r="C23" i="5"/>
  <c r="C24" i="5"/>
  <c r="C25" i="5"/>
  <c r="C21" i="5"/>
  <c r="F47" i="10" l="1"/>
  <c r="C11" i="5" l="1"/>
  <c r="F17" i="10"/>
  <c r="F5" i="10" l="1"/>
  <c r="F27" i="10" s="1"/>
  <c r="F29" i="10" s="1"/>
  <c r="F38" i="10"/>
  <c r="F49" i="10" l="1"/>
  <c r="F51" i="10" s="1"/>
  <c r="E38" i="10"/>
  <c r="E49" i="10" s="1"/>
  <c r="E51" i="10" s="1"/>
  <c r="C15" i="5" l="1"/>
  <c r="C14" i="5"/>
  <c r="C13" i="5"/>
  <c r="C12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<sst xmlns="http://schemas.openxmlformats.org/spreadsheetml/2006/main" count="832" uniqueCount="628">
  <si>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</si>
  <si>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</si>
  <si>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</si>
  <si>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</si>
  <si>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</si>
  <si>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</si>
  <si>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</si>
  <si>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</si>
  <si>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</si>
  <si>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</si>
  <si>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</si>
  <si>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</si>
  <si>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</si>
  <si>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</si>
  <si>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</si>
  <si>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</si>
  <si>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</si>
  <si>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</si>
  <si>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</si>
  <si>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</si>
  <si>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</si>
  <si>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</si>
  <si>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</si>
  <si>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</si>
  <si>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</si>
  <si>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</si>
  <si>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</si>
  <si>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</si>
  <si>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</si>
  <si>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</si>
  <si>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</si>
  <si>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</si>
  <si>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</si>
  <si>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</si>
  <si>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</si>
  <si>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</si>
  <si>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</si>
  <si>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</si>
  <si>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</si>
  <si>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</si>
  <si>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</si>
  <si>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</si>
  <si>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</si>
  <si>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</si>
  <si>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</si>
  <si>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</si>
  <si>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</si>
  <si>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</si>
  <si>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</si>
  <si>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</si>
  <si>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</si>
  <si>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</si>
  <si>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</si>
  <si>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</si>
  <si>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</si>
  <si>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</si>
  <si>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</si>
  <si>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</si>
  <si>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</si>
  <si>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</si>
  <si>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</si>
  <si>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</si>
  <si>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</si>
  <si>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</si>
  <si>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</si>
  <si>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</si>
  <si>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</si>
  <si>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</si>
  <si>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</si>
  <si>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</si>
  <si>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</si>
  <si>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</si>
  <si>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</si>
  <si>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</si>
  <si>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</si>
  <si>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</si>
  <si>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</si>
  <si>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</si>
  <si>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</si>
  <si>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</si>
  <si>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</si>
  <si>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</si>
  <si>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</si>
  <si>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</si>
  <si>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</si>
  <si>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</si>
  <si>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</si>
  <si>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</si>
  <si>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</si>
  <si>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</si>
  <si>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</si>
  <si>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</si>
  <si>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</si>
  <si>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</si>
  <si>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</si>
  <si>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</si>
  <si>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</si>
  <si>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</si>
  <si>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</si>
  <si>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</si>
  <si>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</si>
  <si>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</si>
  <si>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</si>
  <si>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</si>
  <si>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</si>
  <si>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</si>
  <si>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</si>
  <si>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</si>
  <si>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</si>
  <si>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</si>
  <si>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</si>
  <si>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</si>
  <si>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</si>
  <si>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</si>
  <si>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</si>
  <si>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</si>
  <si>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</si>
  <si>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</si>
  <si>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</si>
  <si>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</si>
  <si>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</si>
  <si>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</si>
  <si>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</si>
  <si>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</si>
  <si>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</si>
  <si>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</si>
  <si>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</si>
  <si>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</si>
  <si>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</si>
  <si>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</si>
  <si>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</si>
  <si>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</si>
  <si>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</si>
  <si>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</si>
  <si>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</si>
  <si>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</si>
  <si>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</si>
  <si>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</si>
  <si>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</si>
  <si>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</si>
  <si>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</si>
  <si>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</si>
  <si>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</si>
  <si>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</si>
  <si>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</si>
  <si>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</si>
  <si>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</si>
  <si>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</si>
  <si>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</si>
  <si>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</si>
  <si>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</si>
  <si>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</si>
  <si>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</si>
  <si>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</si>
  <si>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</si>
  <si>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</si>
  <si>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</si>
  <si>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</si>
  <si>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</si>
  <si>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</si>
  <si>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</si>
  <si>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</si>
  <si>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</si>
  <si>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</si>
  <si>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</si>
  <si>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</si>
  <si>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</si>
  <si>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</si>
  <si>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</si>
  <si>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</si>
  <si>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</si>
  <si>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</si>
  <si>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</si>
  <si>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</si>
  <si>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</si>
  <si>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</si>
  <si>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</si>
  <si>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</si>
  <si>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</si>
  <si>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</si>
  <si>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</si>
  <si>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</si>
  <si>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</si>
  <si>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</si>
  <si>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</si>
  <si>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</si>
  <si>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</si>
  <si>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</si>
  <si>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</si>
  <si>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</si>
  <si>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</si>
  <si>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</si>
  <si>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</si>
  <si>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</si>
  <si>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</si>
  <si>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</si>
  <si>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</si>
  <si>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</si>
  <si>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</si>
  <si>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</si>
  <si>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</si>
  <si>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</si>
  <si>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</si>
  <si>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</si>
  <si>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</si>
  <si>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</si>
  <si>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</si>
  <si>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</si>
  <si>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</si>
  <si>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</si>
  <si>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</si>
  <si>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</si>
  <si>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</si>
  <si>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</si>
  <si>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</si>
  <si>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</si>
  <si>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</si>
  <si>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</si>
  <si>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</si>
  <si>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</si>
  <si>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</si>
  <si>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</si>
  <si>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</si>
  <si>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</si>
  <si>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</si>
  <si>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</si>
  <si>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</si>
  <si>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</si>
  <si>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</si>
  <si>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</si>
  <si>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</si>
  <si>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</si>
  <si>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</si>
  <si>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</si>
  <si>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</si>
  <si>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</si>
  <si>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</si>
  <si>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</si>
  <si>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</si>
  <si>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</si>
  <si>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</si>
  <si>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</si>
  <si>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</si>
  <si>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</si>
  <si>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</si>
  <si>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</si>
  <si>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</si>
  <si>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</si>
  <si>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</si>
  <si>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</si>
  <si>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</si>
  <si>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</si>
  <si>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</si>
  <si>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</si>
  <si>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</si>
  <si>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</si>
  <si>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</si>
  <si>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</si>
  <si>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</si>
  <si>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</si>
  <si>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</si>
  <si>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</si>
  <si>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</si>
  <si>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</si>
  <si>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</si>
  <si>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</si>
  <si>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</si>
  <si>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</si>
  <si>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</si>
  <si>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</si>
  <si>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</si>
  <si>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</si>
  <si>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</si>
  <si>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</si>
  <si>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</si>
  <si>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</si>
  <si>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</si>
  <si>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</si>
  <si>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</si>
  <si>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</si>
  <si>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</si>
  <si>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</si>
  <si>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</si>
  <si>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</si>
  <si>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</si>
  <si>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</si>
  <si>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</si>
  <si>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</si>
  <si>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</si>
  <si>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</si>
  <si>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</si>
  <si>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</si>
  <si>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</si>
  <si>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</si>
  <si>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</si>
  <si>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</si>
  <si>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</si>
  <si>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</si>
  <si>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</si>
  <si>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</si>
  <si>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</si>
  <si>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</si>
  <si>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</si>
  <si>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</si>
  <si>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</si>
  <si>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</si>
  <si>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</si>
  <si>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</si>
  <si>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</si>
  <si>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</si>
  <si>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</si>
  <si>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</si>
  <si>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</si>
  <si>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</si>
  <si>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</si>
  <si>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</si>
  <si>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</si>
  <si>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</si>
  <si>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</si>
  <si>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</si>
  <si>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</si>
  <si>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</si>
  <si>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</si>
  <si>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</si>
  <si>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</si>
  <si>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</si>
  <si>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</si>
  <si>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</si>
  <si>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</si>
  <si>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</si>
  <si>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</si>
  <si>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</si>
  <si>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</si>
  <si>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</si>
  <si>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</si>
  <si>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</si>
  <si>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</si>
  <si>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</si>
  <si>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</si>
  <si>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</si>
  <si>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</si>
  <si>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</si>
  <si>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</si>
  <si>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</si>
  <si>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</si>
  <si>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</si>
  <si>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</si>
  <si>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</si>
  <si>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</si>
  <si>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</si>
  <si>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</si>
  <si>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</si>
  <si>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</si>
  <si>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</si>
  <si>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</si>
  <si>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</si>
  <si>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</si>
  <si>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</si>
  <si>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</si>
  <si>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</si>
  <si>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</si>
  <si>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</si>
  <si>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</si>
  <si>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</si>
  <si>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</si>
  <si>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</si>
  <si>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</si>
  <si>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</si>
  <si>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</si>
  <si>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</si>
  <si>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</si>
  <si>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</si>
  <si>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</si>
  <si>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</si>
  <si>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</si>
  <si>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</si>
  <si>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</si>
  <si>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</si>
  <si>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</si>
  <si>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</si>
  <si>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</si>
  <si>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</si>
  <si>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</si>
  <si>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</si>
  <si>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</si>
  <si>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</si>
  <si>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</si>
  <si>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</si>
  <si>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</si>
  <si>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</si>
  <si>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</si>
  <si>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</si>
  <si>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</si>
  <si>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</si>
  <si>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</si>
  <si>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</si>
  <si>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</si>
  <si>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</si>
  <si>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</si>
  <si>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</si>
  <si>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</si>
  <si>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</si>
  <si>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</si>
  <si>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</si>
  <si>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</si>
  <si>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</si>
  <si>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</si>
  <si>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</si>
  <si>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</si>
  <si>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</si>
  <si>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</si>
  <si>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</si>
  <si>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</si>
  <si>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</si>
  <si>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</si>
  <si>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</si>
  <si>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</si>
  <si>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</si>
  <si>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</si>
  <si>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</si>
  <si>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</si>
  <si>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</si>
  <si>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</si>
  <si>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</si>
  <si>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</si>
  <si>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</si>
  <si>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</si>
  <si>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</si>
  <si>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</si>
  <si>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</si>
  <si>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</si>
  <si>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</si>
  <si>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</si>
  <si>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</si>
  <si>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</si>
  <si>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</si>
  <si>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</si>
  <si>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</si>
  <si>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</si>
  <si>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</si>
  <si>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</si>
  <si>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</si>
  <si>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</si>
  <si>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</si>
  <si>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</si>
  <si>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</si>
  <si>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</si>
  <si>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</si>
  <si>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</si>
  <si>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</si>
  <si>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</si>
  <si>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</si>
  <si>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</si>
  <si>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</si>
  <si>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</si>
  <si>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</si>
  <si>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</si>
  <si>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</si>
  <si>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</si>
  <si>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</si>
  <si>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</si>
  <si>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</si>
  <si>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</si>
  <si>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</si>
  <si>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</si>
  <si>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</si>
  <si>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</si>
  <si>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</si>
  <si>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</si>
  <si>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</si>
  <si>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</si>
  <si>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</si>
  <si>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</si>
  <si>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</si>
  <si>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</si>
  <si>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</si>
  <si>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</si>
  <si>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</si>
  <si>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</si>
  <si>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</si>
  <si>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</si>
  <si>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</si>
  <si>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</si>
  <si>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</si>
  <si>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</si>
  <si>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</si>
  <si>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</si>
  <si>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</si>
  <si>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</si>
  <si>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</si>
  <si>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</si>
  <si>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</si>
  <si>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</si>
  <si>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</si>
  <si>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</si>
  <si>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</si>
  <si>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</si>
  <si>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</si>
  <si>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</si>
  <si>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</si>
  <si>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</si>
  <si>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</si>
  <si>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</si>
  <si>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</si>
  <si>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</si>
  <si>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</si>
  <si>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</si>
  <si>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</si>
  <si>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</si>
  <si>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</si>
  <si>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</si>
  <si>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</si>
  <si>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</si>
  <si>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</si>
  <si>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</si>
  <si>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</si>
  <si>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</si>
  <si>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</si>
  <si>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</si>
  <si>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</si>
  <si>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</si>
  <si>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</si>
  <si>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</si>
  <si>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</si>
  <si>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</si>
  <si>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</si>
  <si>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</si>
  <si>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</si>
  <si>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</si>
  <si>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</si>
  <si>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</si>
  <si>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</si>
  <si>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</si>
  <si>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</si>
  <si>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</si>
  <si>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</si>
  <si>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</si>
  <si>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</si>
  <si>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</si>
  <si>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</si>
  <si>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</si>
  <si>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</si>
  <si>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</si>
  <si>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</si>
  <si>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</si>
  <si>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</si>
  <si>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</si>
  <si>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</si>
  <si>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</si>
  <si>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</si>
  <si>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</si>
  <si>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</si>
  <si>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</si>
  <si>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</si>
  <si>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</si>
  <si>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</si>
  <si>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</si>
  <si>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</si>
  <si>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</si>
  <si>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</si>
  <si>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</si>
  <si>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</si>
  <si>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</si>
  <si>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</si>
  <si>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</si>
  <si>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</si>
  <si>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</si>
  <si>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</si>
  <si>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</si>
  <si>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</si>
  <si>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</si>
  <si>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</si>
  <si>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 xml:space="preserve">a1) Geriyə alınmış adi səhmlər </t>
  </si>
  <si>
    <t>Balansdankənar öhdəliklərin cəmi və növləri üzrə məbləği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</si>
  <si>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</si>
  <si>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</si>
  <si>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</si>
  <si>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</si>
  <si>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</si>
  <si>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</si>
  <si>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</si>
  <si>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</si>
  <si>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</si>
  <si>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</si>
  <si>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</si>
  <si>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</si>
  <si>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</si>
  <si>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</si>
  <si>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</si>
  <si>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və dəyişkən faizi olan aktiv və öhdəliklərin təsnifatı</t>
  </si>
  <si>
    <t>Sabit faizlə</t>
  </si>
  <si>
    <t>Dəyişkən faizlə</t>
  </si>
  <si>
    <t>Faizsiz</t>
  </si>
  <si>
    <t>Kapital</t>
  </si>
  <si>
    <t>Kreditlərin, o cümlədən vaxtı keçmiş kreditlərin regionlar üzrə coğrafi bölgüsü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</si>
  <si>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</si>
  <si>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</si>
  <si>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</si>
  <si>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</si>
  <si>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</si>
  <si>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</si>
  <si>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</si>
  <si>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</si>
  <si>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</si>
  <si>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</si>
  <si>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</si>
  <si>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</si>
  <si>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</si>
  <si>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</si>
  <si>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</si>
  <si>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</si>
  <si>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</si>
  <si>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</si>
  <si>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</si>
  <si>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</si>
  <si>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</si>
  <si>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</si>
  <si>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</si>
  <si>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</si>
  <si>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Kreditlərin, o cümlədən vaxtı keçmiş kreditlərin iqtisadi sektorlar üzrə  bölgüsü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</si>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</sst>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  <font>
      <b/>
      <sz val="10"/>
      <color theme="2" tint="-0.89999084444715716"/>
      <name val="Arial"/>
      <family val="2"/>
    </font>
    <font>
      <b/>
      <u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</cellStyleXfs>
  <cellXfs count="200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49" fontId="24" fillId="0" borderId="3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left" vertical="center" indent="1"/>
    </xf>
    <xf numFmtId="0" fontId="13" fillId="0" borderId="0" xfId="4" applyFont="1" applyFill="1" applyBorder="1" applyAlignment="1" applyProtection="1">
      <alignment horizontal="right"/>
    </xf>
    <xf numFmtId="10" fontId="12" fillId="0" borderId="0" xfId="2" applyNumberFormat="1" applyFont="1" applyFill="1" applyProtection="1"/>
    <xf numFmtId="164" fontId="3" fillId="0" borderId="3" xfId="1" applyFont="1" applyFill="1" applyBorder="1" applyAlignment="1">
      <alignment horizontal="left" vertical="center" indent="1"/>
    </xf>
    <xf numFmtId="165" fontId="6" fillId="0" borderId="0" xfId="2" applyNumberFormat="1" applyFont="1"/>
    <xf numFmtId="0" fontId="26" fillId="5" borderId="3" xfId="4" applyFont="1" applyFill="1" applyBorder="1" applyAlignment="1">
      <alignment vertical="center" wrapText="1"/>
    </xf>
    <xf numFmtId="0" fontId="26" fillId="5" borderId="3" xfId="4" applyFont="1" applyFill="1" applyBorder="1" applyAlignment="1">
      <alignment horizontal="right" vertical="center" wrapText="1"/>
    </xf>
    <xf numFmtId="0" fontId="12" fillId="0" borderId="3" xfId="4" applyFont="1" applyBorder="1" applyAlignment="1">
      <alignment horizontal="left" vertical="center" wrapText="1" indent="2"/>
    </xf>
    <xf numFmtId="165" fontId="6" fillId="0" borderId="3" xfId="1" applyNumberFormat="1" applyFont="1" applyFill="1" applyBorder="1" applyAlignment="1" applyProtection="1">
      <alignment horizontal="center" vertical="center" wrapText="1"/>
    </xf>
    <xf numFmtId="165" fontId="26" fillId="5" borderId="3" xfId="1" applyNumberFormat="1" applyFont="1" applyFill="1" applyBorder="1" applyAlignment="1">
      <alignment horizontal="right" vertical="center" wrapText="1"/>
    </xf>
    <xf numFmtId="0" fontId="27" fillId="0" borderId="0" xfId="0" applyFont="1"/>
    <xf numFmtId="0" fontId="4" fillId="5" borderId="3" xfId="0" applyFont="1" applyFill="1" applyBorder="1" applyAlignment="1">
      <alignment horizontal="center" vertical="center" wrapText="1"/>
    </xf>
    <xf numFmtId="166" fontId="6" fillId="4" borderId="3" xfId="2" applyNumberFormat="1" applyFont="1" applyFill="1" applyBorder="1" applyAlignment="1" applyProtection="1">
      <alignment horizontal="center" vertical="center" wrapText="1"/>
    </xf>
    <xf numFmtId="166" fontId="0" fillId="0" borderId="0" xfId="2" applyNumberFormat="1" applyFont="1"/>
    <xf numFmtId="0" fontId="27" fillId="0" borderId="0" xfId="0" applyFont="1" applyAlignment="1">
      <alignment horizontal="right"/>
    </xf>
    <xf numFmtId="165" fontId="4" fillId="5" borderId="3" xfId="0" applyNumberFormat="1" applyFont="1" applyFill="1" applyBorder="1" applyAlignment="1">
      <alignment horizontal="center" vertical="center" wrapText="1"/>
    </xf>
    <xf numFmtId="165" fontId="3" fillId="5" borderId="3" xfId="1" applyNumberFormat="1" applyFont="1" applyFill="1" applyBorder="1" applyAlignment="1">
      <alignment vertical="center"/>
    </xf>
    <xf numFmtId="164" fontId="0" fillId="0" borderId="0" xfId="0" applyNumberFormat="1"/>
    <xf numFmtId="165" fontId="8" fillId="5" borderId="3" xfId="1" applyNumberFormat="1" applyFont="1" applyFill="1" applyBorder="1" applyAlignment="1">
      <alignment vertical="center"/>
    </xf>
    <xf numFmtId="167" fontId="0" fillId="0" borderId="0" xfId="0" applyNumberFormat="1"/>
    <xf numFmtId="0" fontId="29" fillId="0" borderId="0" xfId="0" applyFont="1" applyAlignment="1">
      <alignment horizontal="right"/>
    </xf>
    <xf numFmtId="0" fontId="11" fillId="5" borderId="3" xfId="4" applyFont="1" applyFill="1" applyBorder="1" applyAlignment="1">
      <alignment vertical="center"/>
    </xf>
    <xf numFmtId="0" fontId="11" fillId="5" borderId="3" xfId="4" applyFont="1" applyFill="1" applyBorder="1" applyAlignment="1">
      <alignment horizontal="center" vertical="center" wrapText="1"/>
    </xf>
    <xf numFmtId="0" fontId="12" fillId="0" borderId="3" xfId="4" applyFont="1" applyBorder="1" applyAlignment="1">
      <alignment horizontal="left" vertical="center"/>
    </xf>
    <xf numFmtId="168" fontId="12" fillId="0" borderId="3" xfId="1" applyNumberFormat="1" applyFont="1" applyBorder="1" applyAlignment="1">
      <alignment horizontal="left" vertical="center"/>
    </xf>
    <xf numFmtId="168" fontId="11" fillId="5" borderId="3" xfId="1" applyNumberFormat="1" applyFont="1" applyFill="1" applyBorder="1" applyAlignment="1">
      <alignment horizontal="center" vertical="center"/>
    </xf>
    <xf numFmtId="0" fontId="25" fillId="0" borderId="0" xfId="4" applyFont="1" applyAlignment="1">
      <alignment horizontal="center" wrapText="1"/>
    </xf>
    <xf numFmtId="0" fontId="11" fillId="5" borderId="3" xfId="4" applyFont="1" applyFill="1" applyBorder="1" applyAlignment="1">
      <alignment vertical="center" wrapText="1"/>
    </xf>
    <xf numFmtId="0" fontId="23" fillId="0" borderId="0" xfId="4" applyFont="1"/>
    <xf numFmtId="0" fontId="23" fillId="0" borderId="0" xfId="4" applyFont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23" fillId="0" borderId="0" xfId="4" applyFont="1" applyFill="1" applyAlignment="1" applyProtection="1">
      <alignment horizontal="center"/>
    </xf>
    <xf numFmtId="0" fontId="25" fillId="0" borderId="0" xfId="4" applyFont="1" applyAlignment="1">
      <alignment horizontal="center" wrapText="1"/>
    </xf>
    <xf numFmtId="0" fontId="11" fillId="5" borderId="10" xfId="4" applyFont="1" applyFill="1" applyBorder="1" applyAlignment="1">
      <alignment horizontal="center" vertical="center" wrapText="1"/>
    </xf>
    <xf numFmtId="0" fontId="11" fillId="5" borderId="11" xfId="4" applyFont="1" applyFill="1" applyBorder="1" applyAlignment="1">
      <alignment horizontal="center" vertical="center" wrapText="1"/>
    </xf>
    <xf numFmtId="0" fontId="28" fillId="0" borderId="0" xfId="7" applyFont="1" applyAlignment="1" applyProtection="1">
      <alignment horizontal="left" vertical="top" wrapText="1"/>
      <protection locked="0"/>
    </xf>
    <xf numFmtId="0" fontId="25" fillId="0" borderId="0" xfId="4" applyFont="1" applyAlignment="1">
      <alignment horizontal="center" vertical="center" wrapText="1"/>
    </xf>
    <xf numFmtId="0" fontId="12" fillId="0" borderId="3" xfId="4" applyFont="1" applyBorder="1" applyAlignment="1">
      <alignment horizontal="left" vertical="center" wrapText="1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"/>
  <sheetViews>
    <sheetView showGridLines="0" tabSelected="1" zoomScaleNormal="100" workbookViewId="0">
      <selection activeCell="D3" sqref="D3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65" t="s">
        <v>94</v>
      </c>
      <c r="C1" s="165"/>
      <c r="D1" s="165"/>
      <c r="E1" s="165"/>
      <c r="F1" s="165"/>
    </row>
    <row r="2" spans="2:10" x14ac:dyDescent="0.25">
      <c r="B2" s="3"/>
      <c r="C2" s="3"/>
      <c r="D2" s="3"/>
      <c r="E2" s="166" t="s">
        <v>441</v>
      </c>
      <c r="F2" s="166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154866.01358000032</v>
      </c>
      <c r="F5" s="55">
        <v>117459.98923999992</v>
      </c>
      <c r="G5" s="18"/>
      <c r="H5" s="139"/>
      <c r="I5" s="139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147597.71877000033</v>
      </c>
      <c r="F6" s="59">
        <v>113743.45668999992</v>
      </c>
      <c r="G6" s="18"/>
      <c r="H6" s="139"/>
      <c r="I6" s="139"/>
      <c r="J6" s="14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19.27365</v>
      </c>
      <c r="F7" s="59">
        <v>117.51800000000001</v>
      </c>
      <c r="G7" s="18"/>
      <c r="H7" s="139"/>
      <c r="I7" s="139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2101.6244199999996</v>
      </c>
      <c r="F8" s="59">
        <v>113.29106000000002</v>
      </c>
      <c r="G8" s="18"/>
      <c r="H8" s="14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3150.1467200000002</v>
      </c>
      <c r="F9" s="59">
        <v>2927.9891799999996</v>
      </c>
      <c r="G9" s="18"/>
      <c r="H9" s="14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1997.2500199999997</v>
      </c>
      <c r="F10" s="59">
        <v>557.73431000000005</v>
      </c>
      <c r="G10" s="18"/>
      <c r="H10" s="14"/>
      <c r="I10" s="18"/>
      <c r="J10" s="18"/>
    </row>
    <row r="11" spans="2:10" x14ac:dyDescent="0.25">
      <c r="B11" s="133" t="s">
        <v>564</v>
      </c>
      <c r="C11" s="134"/>
      <c r="D11" s="135" t="s">
        <v>565</v>
      </c>
      <c r="E11" s="59">
        <v>-4795.0038754568559</v>
      </c>
      <c r="F11" s="59">
        <v>-2295.1657262548083</v>
      </c>
      <c r="G11" s="18"/>
      <c r="H11" s="14"/>
      <c r="I11" s="18"/>
      <c r="J11" s="18"/>
    </row>
    <row r="12" spans="2:10" x14ac:dyDescent="0.25">
      <c r="B12" s="52">
        <v>2</v>
      </c>
      <c r="C12" s="53" t="s">
        <v>110</v>
      </c>
      <c r="D12" s="54" t="s">
        <v>111</v>
      </c>
      <c r="E12" s="55">
        <v>-52491.215829999972</v>
      </c>
      <c r="F12" s="55">
        <v>-40921.841109999958</v>
      </c>
      <c r="G12" s="18"/>
      <c r="H12" s="14"/>
      <c r="I12" s="18"/>
      <c r="J12" s="18"/>
    </row>
    <row r="13" spans="2:10" x14ac:dyDescent="0.25">
      <c r="B13" s="56" t="s">
        <v>529</v>
      </c>
      <c r="C13" s="50" t="s">
        <v>112</v>
      </c>
      <c r="D13" s="58" t="s">
        <v>113</v>
      </c>
      <c r="E13" s="59">
        <v>-41361.772369999977</v>
      </c>
      <c r="F13" s="59">
        <v>-33681.544159999961</v>
      </c>
      <c r="G13" s="18"/>
      <c r="H13" s="14"/>
      <c r="I13" s="18"/>
      <c r="J13" s="18"/>
    </row>
    <row r="14" spans="2:10" x14ac:dyDescent="0.25">
      <c r="B14" s="56" t="s">
        <v>530</v>
      </c>
      <c r="C14" s="50" t="s">
        <v>114</v>
      </c>
      <c r="D14" s="60" t="s">
        <v>115</v>
      </c>
      <c r="E14" s="59">
        <v>-13.212279999999998</v>
      </c>
      <c r="F14" s="59">
        <v>-19.824170000000002</v>
      </c>
      <c r="G14" s="18"/>
      <c r="H14" s="14"/>
      <c r="I14" s="18"/>
      <c r="J14" s="18"/>
    </row>
    <row r="15" spans="2:10" x14ac:dyDescent="0.25">
      <c r="B15" s="56" t="s">
        <v>531</v>
      </c>
      <c r="C15" s="50" t="s">
        <v>116</v>
      </c>
      <c r="D15" s="58" t="s">
        <v>117</v>
      </c>
      <c r="E15" s="59">
        <v>-8201.3739299999979</v>
      </c>
      <c r="F15" s="59">
        <v>-5354.9059399999996</v>
      </c>
      <c r="G15" s="18"/>
      <c r="H15" s="14"/>
      <c r="I15" s="18"/>
      <c r="J15" s="18"/>
    </row>
    <row r="16" spans="2:10" x14ac:dyDescent="0.25">
      <c r="B16" s="56" t="s">
        <v>532</v>
      </c>
      <c r="C16" s="50" t="s">
        <v>118</v>
      </c>
      <c r="D16" s="58" t="s">
        <v>119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5">
      <c r="B17" s="56" t="s">
        <v>533</v>
      </c>
      <c r="C17" s="50" t="s">
        <v>120</v>
      </c>
      <c r="D17" s="60" t="s">
        <v>121</v>
      </c>
      <c r="E17" s="59">
        <v>0</v>
      </c>
      <c r="F17" s="59">
        <v>0</v>
      </c>
      <c r="G17" s="18"/>
      <c r="H17" s="14"/>
      <c r="I17" s="18"/>
      <c r="J17" s="18"/>
    </row>
    <row r="18" spans="2:10" x14ac:dyDescent="0.25">
      <c r="B18" s="56" t="s">
        <v>534</v>
      </c>
      <c r="C18" s="50"/>
      <c r="D18" s="58" t="s">
        <v>122</v>
      </c>
      <c r="E18" s="59">
        <v>-2914.85725</v>
      </c>
      <c r="F18" s="59">
        <v>-1865.5668400000002</v>
      </c>
      <c r="G18" s="18"/>
      <c r="H18" s="14"/>
      <c r="I18" s="18"/>
      <c r="J18" s="18"/>
    </row>
    <row r="19" spans="2:10" x14ac:dyDescent="0.25">
      <c r="B19" s="56" t="s">
        <v>535</v>
      </c>
      <c r="C19" s="50" t="s">
        <v>123</v>
      </c>
      <c r="D19" s="58" t="s">
        <v>124</v>
      </c>
      <c r="E19" s="59">
        <v>0</v>
      </c>
      <c r="F19" s="59">
        <v>0</v>
      </c>
      <c r="G19" s="18"/>
      <c r="H19" s="14"/>
      <c r="I19" s="18"/>
      <c r="J19" s="18"/>
    </row>
    <row r="20" spans="2:10" x14ac:dyDescent="0.25">
      <c r="B20" s="52">
        <v>3</v>
      </c>
      <c r="C20" s="53" t="s">
        <v>125</v>
      </c>
      <c r="D20" s="54" t="s">
        <v>126</v>
      </c>
      <c r="E20" s="55">
        <v>97579.793874543495</v>
      </c>
      <c r="F20" s="55">
        <v>74242.982403745147</v>
      </c>
      <c r="G20" s="18"/>
      <c r="H20" s="14"/>
      <c r="I20" s="18"/>
      <c r="J20" s="18"/>
    </row>
    <row r="21" spans="2:10" x14ac:dyDescent="0.25">
      <c r="B21" s="52">
        <v>4</v>
      </c>
      <c r="C21" s="53" t="s">
        <v>127</v>
      </c>
      <c r="D21" s="54" t="s">
        <v>128</v>
      </c>
      <c r="E21" s="55">
        <v>77785.159710000327</v>
      </c>
      <c r="F21" s="55">
        <v>45381.039469999938</v>
      </c>
      <c r="G21" s="18"/>
      <c r="H21" s="14"/>
      <c r="I21" s="18"/>
      <c r="J21" s="18"/>
    </row>
    <row r="22" spans="2:10" x14ac:dyDescent="0.25">
      <c r="B22" s="56" t="s">
        <v>536</v>
      </c>
      <c r="C22" s="50" t="s">
        <v>129</v>
      </c>
      <c r="D22" s="58" t="s">
        <v>130</v>
      </c>
      <c r="E22" s="59">
        <v>65248.031790000292</v>
      </c>
      <c r="F22" s="59">
        <v>36863.027909999983</v>
      </c>
      <c r="G22" s="18"/>
      <c r="H22" s="14"/>
      <c r="I22" s="18"/>
      <c r="J22" s="18"/>
    </row>
    <row r="23" spans="2:10" x14ac:dyDescent="0.25">
      <c r="B23" s="56" t="s">
        <v>537</v>
      </c>
      <c r="C23" s="50" t="s">
        <v>131</v>
      </c>
      <c r="D23" s="60" t="s">
        <v>132</v>
      </c>
      <c r="E23" s="59">
        <v>9350.6735200000767</v>
      </c>
      <c r="F23" s="59">
        <v>2411.0559899999557</v>
      </c>
      <c r="G23" s="18"/>
      <c r="H23" s="14"/>
      <c r="I23" s="18"/>
      <c r="J23" s="18"/>
    </row>
    <row r="24" spans="2:10" x14ac:dyDescent="0.25">
      <c r="B24" s="56" t="s">
        <v>538</v>
      </c>
      <c r="C24" s="50" t="s">
        <v>133</v>
      </c>
      <c r="D24" s="60" t="s">
        <v>134</v>
      </c>
      <c r="E24" s="59">
        <v>5.9507099999999999</v>
      </c>
      <c r="F24" s="59">
        <v>5.7821700000000984</v>
      </c>
      <c r="G24" s="18"/>
      <c r="H24" s="14"/>
      <c r="I24" s="18"/>
      <c r="J24" s="18"/>
    </row>
    <row r="25" spans="2:10" x14ac:dyDescent="0.25">
      <c r="B25" s="56" t="s">
        <v>539</v>
      </c>
      <c r="C25" s="50" t="s">
        <v>135</v>
      </c>
      <c r="D25" s="58" t="s">
        <v>136</v>
      </c>
      <c r="E25" s="59">
        <v>3180.5036899999614</v>
      </c>
      <c r="F25" s="59">
        <v>6101.1734000000006</v>
      </c>
      <c r="G25" s="18"/>
      <c r="H25" s="14"/>
      <c r="I25" s="18"/>
      <c r="J25" s="18"/>
    </row>
    <row r="26" spans="2:10" x14ac:dyDescent="0.25">
      <c r="B26" s="52">
        <v>5</v>
      </c>
      <c r="C26" s="53" t="s">
        <v>137</v>
      </c>
      <c r="D26" s="54" t="s">
        <v>138</v>
      </c>
      <c r="E26" s="55">
        <v>-126284.54631000005</v>
      </c>
      <c r="F26" s="55">
        <v>-103931.20535000003</v>
      </c>
      <c r="G26" s="18"/>
      <c r="H26" s="14"/>
      <c r="I26" s="18"/>
      <c r="J26" s="18"/>
    </row>
    <row r="27" spans="2:10" x14ac:dyDescent="0.25">
      <c r="B27" s="56" t="s">
        <v>540</v>
      </c>
      <c r="C27" s="50" t="s">
        <v>139</v>
      </c>
      <c r="D27" s="58" t="s">
        <v>140</v>
      </c>
      <c r="E27" s="59">
        <v>-45574.743700000043</v>
      </c>
      <c r="F27" s="59">
        <v>-37598.310710000012</v>
      </c>
      <c r="G27" s="18"/>
      <c r="H27" s="14"/>
      <c r="I27" s="18"/>
      <c r="J27" s="18"/>
    </row>
    <row r="28" spans="2:10" x14ac:dyDescent="0.25">
      <c r="B28" s="56" t="s">
        <v>541</v>
      </c>
      <c r="C28" s="50" t="s">
        <v>141</v>
      </c>
      <c r="D28" s="58" t="s">
        <v>142</v>
      </c>
      <c r="E28" s="59">
        <v>-26153.578520000021</v>
      </c>
      <c r="F28" s="59">
        <v>-24661.873350000009</v>
      </c>
      <c r="G28" s="18"/>
      <c r="H28" s="14"/>
      <c r="I28" s="18"/>
      <c r="J28" s="18"/>
    </row>
    <row r="29" spans="2:10" x14ac:dyDescent="0.25">
      <c r="B29" s="56" t="s">
        <v>542</v>
      </c>
      <c r="C29" s="50" t="s">
        <v>143</v>
      </c>
      <c r="D29" s="58" t="s">
        <v>144</v>
      </c>
      <c r="E29" s="59">
        <v>-6258.6227699999981</v>
      </c>
      <c r="F29" s="59">
        <v>-5476.1639100000002</v>
      </c>
      <c r="G29" s="18"/>
      <c r="H29" s="14"/>
      <c r="I29" s="18"/>
      <c r="J29" s="18"/>
    </row>
    <row r="30" spans="2:10" x14ac:dyDescent="0.25">
      <c r="B30" s="56" t="s">
        <v>543</v>
      </c>
      <c r="C30" s="50" t="s">
        <v>145</v>
      </c>
      <c r="D30" s="58" t="s">
        <v>146</v>
      </c>
      <c r="E30" s="59">
        <v>-48297.601319999987</v>
      </c>
      <c r="F30" s="59">
        <v>-36194.857380000009</v>
      </c>
      <c r="G30" s="18"/>
      <c r="H30" s="14"/>
      <c r="I30" s="18"/>
      <c r="J30" s="18"/>
    </row>
    <row r="31" spans="2:10" x14ac:dyDescent="0.25">
      <c r="B31" s="52" t="s">
        <v>567</v>
      </c>
      <c r="C31" s="61"/>
      <c r="D31" s="54" t="s">
        <v>566</v>
      </c>
      <c r="E31" s="55">
        <v>49080.407274543788</v>
      </c>
      <c r="F31" s="55">
        <v>15692.816523745045</v>
      </c>
      <c r="G31" s="18"/>
      <c r="H31" s="14"/>
      <c r="I31" s="18"/>
      <c r="J31" s="18"/>
    </row>
    <row r="32" spans="2:10" x14ac:dyDescent="0.25">
      <c r="B32" s="52" t="s">
        <v>568</v>
      </c>
      <c r="C32" s="61" t="s">
        <v>33</v>
      </c>
      <c r="D32" s="54" t="s">
        <v>147</v>
      </c>
      <c r="E32" s="55">
        <v>-27173.484274543142</v>
      </c>
      <c r="F32" s="55">
        <v>-16270.062933745192</v>
      </c>
      <c r="G32" s="18"/>
      <c r="H32" s="14"/>
      <c r="I32" s="18"/>
      <c r="J32" s="18"/>
    </row>
    <row r="33" spans="2:10" x14ac:dyDescent="0.25">
      <c r="B33" s="52" t="s">
        <v>569</v>
      </c>
      <c r="C33" s="53" t="s">
        <v>148</v>
      </c>
      <c r="D33" s="54" t="s">
        <v>149</v>
      </c>
      <c r="E33" s="55">
        <v>21906.923000000646</v>
      </c>
      <c r="F33" s="55">
        <v>-577.24641000014708</v>
      </c>
      <c r="G33" s="18"/>
      <c r="H33" s="14"/>
      <c r="I33" s="18"/>
      <c r="J33" s="18"/>
    </row>
    <row r="34" spans="2:10" x14ac:dyDescent="0.25">
      <c r="B34" s="62" t="s">
        <v>570</v>
      </c>
      <c r="C34" s="50" t="s">
        <v>150</v>
      </c>
      <c r="D34" s="58" t="s">
        <v>151</v>
      </c>
      <c r="E34" s="59">
        <v>0</v>
      </c>
      <c r="F34" s="59">
        <v>0</v>
      </c>
      <c r="G34" s="18"/>
      <c r="H34" s="14"/>
      <c r="I34" s="18"/>
      <c r="J34" s="18"/>
    </row>
    <row r="35" spans="2:10" x14ac:dyDescent="0.25">
      <c r="B35" s="52" t="s">
        <v>571</v>
      </c>
      <c r="C35" s="53" t="s">
        <v>152</v>
      </c>
      <c r="D35" s="54" t="s">
        <v>153</v>
      </c>
      <c r="E35" s="55">
        <v>21906.923000000646</v>
      </c>
      <c r="F35" s="55">
        <v>-577.24641000014708</v>
      </c>
      <c r="G35" s="18"/>
      <c r="H35" s="14"/>
      <c r="I35" s="18"/>
      <c r="J35" s="18"/>
    </row>
  </sheetData>
  <mergeCells count="2">
    <mergeCell ref="B1:F1"/>
    <mergeCell ref="E2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A1:D15"/>
  <sheetViews>
    <sheetView showGridLines="0" workbookViewId="0">
      <selection activeCell="C17" sqref="C17"/>
    </sheetView>
  </sheetViews>
  <sheetFormatPr defaultRowHeight="14.4" x14ac:dyDescent="0.3"/>
  <cols>
    <col min="1" max="1" width="93.5546875" customWidth="1"/>
    <col min="2" max="2" width="19.6640625" customWidth="1"/>
    <col min="3" max="3" width="19.33203125" customWidth="1"/>
  </cols>
  <sheetData>
    <row r="1" spans="1:4" ht="24.6" customHeight="1" x14ac:dyDescent="0.3">
      <c r="A1" s="194" t="s">
        <v>584</v>
      </c>
      <c r="B1" s="194"/>
    </row>
    <row r="3" spans="1:4" x14ac:dyDescent="0.3">
      <c r="B3" s="145"/>
    </row>
    <row r="4" spans="1:4" ht="29.4" customHeight="1" x14ac:dyDescent="0.3">
      <c r="A4" s="195" t="s">
        <v>585</v>
      </c>
      <c r="B4" s="146" t="s">
        <v>586</v>
      </c>
      <c r="C4" s="146" t="s">
        <v>587</v>
      </c>
      <c r="D4" s="145"/>
    </row>
    <row r="5" spans="1:4" ht="27" customHeight="1" x14ac:dyDescent="0.3">
      <c r="A5" s="196"/>
      <c r="B5" s="129">
        <v>10748.060591385591</v>
      </c>
      <c r="C5" s="147">
        <v>7.0756105876198142E-2</v>
      </c>
    </row>
    <row r="7" spans="1:4" ht="45" customHeight="1" x14ac:dyDescent="0.3">
      <c r="A7" s="197" t="s">
        <v>588</v>
      </c>
      <c r="B7" s="197"/>
      <c r="C7" s="197"/>
    </row>
    <row r="15" spans="1:4" x14ac:dyDescent="0.3">
      <c r="B15" s="148"/>
    </row>
  </sheetData>
  <mergeCells count="3">
    <mergeCell ref="A1:B1"/>
    <mergeCell ref="A4:A5"/>
    <mergeCell ref="A7:C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A1:H22"/>
  <sheetViews>
    <sheetView showGridLines="0" workbookViewId="0">
      <selection activeCell="E25" sqref="E25"/>
    </sheetView>
  </sheetViews>
  <sheetFormatPr defaultRowHeight="14.4" x14ac:dyDescent="0.3"/>
  <cols>
    <col min="1" max="1" width="4.88671875" customWidth="1"/>
    <col min="2" max="2" width="53.6640625" customWidth="1"/>
    <col min="3" max="3" width="12.6640625" bestFit="1" customWidth="1"/>
    <col min="4" max="4" width="12.5546875" customWidth="1"/>
    <col min="5" max="5" width="11.6640625" customWidth="1"/>
    <col min="6" max="6" width="14" customWidth="1"/>
    <col min="7" max="7" width="13.6640625" customWidth="1"/>
    <col min="8" max="8" width="12" bestFit="1" customWidth="1"/>
  </cols>
  <sheetData>
    <row r="1" spans="1:8" ht="30" customHeight="1" x14ac:dyDescent="0.3">
      <c r="A1" s="194" t="s">
        <v>589</v>
      </c>
      <c r="B1" s="194"/>
      <c r="C1" s="194"/>
      <c r="D1" s="194"/>
      <c r="E1" s="194"/>
    </row>
    <row r="2" spans="1:8" x14ac:dyDescent="0.3">
      <c r="F2" s="149" t="s">
        <v>441</v>
      </c>
    </row>
    <row r="3" spans="1:8" ht="26.4" x14ac:dyDescent="0.3">
      <c r="A3" s="107"/>
      <c r="B3" s="37"/>
      <c r="C3" s="146" t="s">
        <v>590</v>
      </c>
      <c r="D3" s="146" t="s">
        <v>591</v>
      </c>
      <c r="E3" s="146" t="s">
        <v>592</v>
      </c>
      <c r="F3" s="146" t="s">
        <v>351</v>
      </c>
    </row>
    <row r="4" spans="1:8" x14ac:dyDescent="0.3">
      <c r="A4" s="107">
        <v>1</v>
      </c>
      <c r="B4" s="37" t="s">
        <v>364</v>
      </c>
      <c r="C4" s="150">
        <f>SUM(C5:C12)</f>
        <v>1105676.1399115426</v>
      </c>
      <c r="D4" s="150">
        <f t="shared" ref="D4:E4" si="0">SUM(D5:D12)</f>
        <v>0</v>
      </c>
      <c r="E4" s="150">
        <f t="shared" si="0"/>
        <v>422135.34487741953</v>
      </c>
      <c r="F4" s="150">
        <f>SUM(C4:E4)</f>
        <v>1527811.4847889622</v>
      </c>
    </row>
    <row r="5" spans="1:8" x14ac:dyDescent="0.3">
      <c r="A5" s="101" t="s">
        <v>524</v>
      </c>
      <c r="B5" s="41" t="s">
        <v>365</v>
      </c>
      <c r="C5" s="42"/>
      <c r="D5" s="42"/>
      <c r="E5" s="42">
        <v>218199.52605000007</v>
      </c>
      <c r="F5" s="151">
        <f t="shared" ref="F5:F21" si="1">SUM(C5:E5)</f>
        <v>218199.52605000007</v>
      </c>
      <c r="G5" s="131"/>
    </row>
    <row r="6" spans="1:8" x14ac:dyDescent="0.3">
      <c r="A6" s="101" t="s">
        <v>525</v>
      </c>
      <c r="B6" s="41" t="s">
        <v>367</v>
      </c>
      <c r="C6" s="42">
        <v>79957.915770000007</v>
      </c>
      <c r="D6" s="42"/>
      <c r="E6" s="42"/>
      <c r="F6" s="151">
        <f t="shared" si="1"/>
        <v>79957.915770000007</v>
      </c>
      <c r="G6" s="131"/>
    </row>
    <row r="7" spans="1:8" x14ac:dyDescent="0.3">
      <c r="A7" s="101" t="s">
        <v>526</v>
      </c>
      <c r="B7" s="44" t="s">
        <v>37</v>
      </c>
      <c r="C7" s="42">
        <v>979815.86697825766</v>
      </c>
      <c r="D7" s="42"/>
      <c r="E7" s="42">
        <v>0</v>
      </c>
      <c r="F7" s="151">
        <f t="shared" si="1"/>
        <v>979815.86697825766</v>
      </c>
      <c r="G7" s="131"/>
    </row>
    <row r="8" spans="1:8" ht="26.4" x14ac:dyDescent="0.3">
      <c r="A8" s="101" t="s">
        <v>527</v>
      </c>
      <c r="B8" s="44" t="s">
        <v>369</v>
      </c>
      <c r="C8" s="42">
        <v>776.52032000000008</v>
      </c>
      <c r="D8" s="42"/>
      <c r="E8" s="42"/>
      <c r="F8" s="151">
        <f t="shared" si="1"/>
        <v>776.52032000000008</v>
      </c>
      <c r="G8" s="131"/>
    </row>
    <row r="9" spans="1:8" x14ac:dyDescent="0.3">
      <c r="A9" s="101" t="s">
        <v>528</v>
      </c>
      <c r="B9" s="41" t="s">
        <v>371</v>
      </c>
      <c r="C9" s="42">
        <v>22000</v>
      </c>
      <c r="D9" s="42"/>
      <c r="E9" s="42"/>
      <c r="F9" s="151">
        <f t="shared" si="1"/>
        <v>22000</v>
      </c>
      <c r="G9" s="131"/>
    </row>
    <row r="10" spans="1:8" x14ac:dyDescent="0.3">
      <c r="A10" s="101" t="s">
        <v>544</v>
      </c>
      <c r="B10" s="41" t="s">
        <v>373</v>
      </c>
      <c r="C10" s="42">
        <v>0</v>
      </c>
      <c r="D10" s="42"/>
      <c r="E10" s="42"/>
      <c r="F10" s="151">
        <f t="shared" si="1"/>
        <v>0</v>
      </c>
      <c r="G10" s="131"/>
    </row>
    <row r="11" spans="1:8" x14ac:dyDescent="0.3">
      <c r="A11" s="101" t="s">
        <v>545</v>
      </c>
      <c r="B11" s="41" t="s">
        <v>375</v>
      </c>
      <c r="C11" s="42">
        <v>23125.836843285</v>
      </c>
      <c r="D11" s="42"/>
      <c r="E11" s="42"/>
      <c r="F11" s="151">
        <f t="shared" si="1"/>
        <v>23125.836843285</v>
      </c>
      <c r="G11" s="131"/>
    </row>
    <row r="12" spans="1:8" x14ac:dyDescent="0.3">
      <c r="A12" s="101" t="s">
        <v>546</v>
      </c>
      <c r="B12" s="41" t="s">
        <v>48</v>
      </c>
      <c r="C12" s="42"/>
      <c r="D12" s="42"/>
      <c r="E12" s="42">
        <v>203935.81882741945</v>
      </c>
      <c r="F12" s="151">
        <f t="shared" si="1"/>
        <v>203935.81882741945</v>
      </c>
      <c r="G12" s="131"/>
      <c r="H12" s="152"/>
    </row>
    <row r="13" spans="1:8" x14ac:dyDescent="0.3">
      <c r="A13" s="107">
        <v>2</v>
      </c>
      <c r="B13" s="37" t="s">
        <v>378</v>
      </c>
      <c r="C13" s="38">
        <f>SUM(C14:C21)-C16</f>
        <v>919379.03902300028</v>
      </c>
      <c r="D13" s="38">
        <f t="shared" ref="D13:E13" si="2">SUM(D14:D21)-D16</f>
        <v>0</v>
      </c>
      <c r="E13" s="38">
        <f t="shared" si="2"/>
        <v>471502.98402700038</v>
      </c>
      <c r="F13" s="38">
        <f t="shared" si="1"/>
        <v>1390882.0230500007</v>
      </c>
      <c r="G13" s="131"/>
    </row>
    <row r="14" spans="1:8" x14ac:dyDescent="0.3">
      <c r="A14" s="101" t="s">
        <v>529</v>
      </c>
      <c r="B14" s="44" t="s">
        <v>380</v>
      </c>
      <c r="C14" s="42">
        <v>17362.735970000002</v>
      </c>
      <c r="D14" s="42"/>
      <c r="E14" s="42"/>
      <c r="F14" s="151">
        <f t="shared" si="1"/>
        <v>17362.735970000002</v>
      </c>
      <c r="G14" s="131"/>
    </row>
    <row r="15" spans="1:8" ht="26.4" x14ac:dyDescent="0.3">
      <c r="A15" s="101" t="s">
        <v>530</v>
      </c>
      <c r="B15" s="44" t="s">
        <v>62</v>
      </c>
      <c r="C15" s="42">
        <v>143518.91905999999</v>
      </c>
      <c r="D15" s="42"/>
      <c r="E15" s="42"/>
      <c r="F15" s="151">
        <f t="shared" si="1"/>
        <v>143518.91905999999</v>
      </c>
      <c r="G15" s="131"/>
    </row>
    <row r="16" spans="1:8" x14ac:dyDescent="0.3">
      <c r="A16" s="101" t="s">
        <v>531</v>
      </c>
      <c r="B16" s="44" t="s">
        <v>382</v>
      </c>
      <c r="C16" s="42">
        <v>884315.38786999998</v>
      </c>
      <c r="D16" s="42">
        <v>0</v>
      </c>
      <c r="E16" s="42">
        <v>239889.15695000006</v>
      </c>
      <c r="F16" s="151">
        <f t="shared" si="1"/>
        <v>1124204.54482</v>
      </c>
      <c r="G16" s="131"/>
    </row>
    <row r="17" spans="1:8" ht="15" customHeight="1" x14ac:dyDescent="0.3">
      <c r="A17" s="101" t="s">
        <v>383</v>
      </c>
      <c r="B17" s="103" t="s">
        <v>385</v>
      </c>
      <c r="C17" s="70">
        <v>38443.241999999998</v>
      </c>
      <c r="D17" s="70"/>
      <c r="E17" s="70">
        <v>427822.96082699997</v>
      </c>
      <c r="F17" s="153">
        <f t="shared" si="1"/>
        <v>466266.20282699994</v>
      </c>
      <c r="G17" s="131"/>
      <c r="H17" s="131"/>
    </row>
    <row r="18" spans="1:8" ht="13.95" customHeight="1" x14ac:dyDescent="0.3">
      <c r="A18" s="101" t="s">
        <v>386</v>
      </c>
      <c r="B18" s="103" t="s">
        <v>388</v>
      </c>
      <c r="C18" s="70">
        <v>657938.34199300013</v>
      </c>
      <c r="D18" s="70"/>
      <c r="E18" s="70"/>
      <c r="F18" s="153">
        <f t="shared" si="1"/>
        <v>657938.34199300013</v>
      </c>
      <c r="G18" s="131"/>
    </row>
    <row r="19" spans="1:8" x14ac:dyDescent="0.3">
      <c r="A19" s="101" t="s">
        <v>532</v>
      </c>
      <c r="B19" s="44" t="s">
        <v>390</v>
      </c>
      <c r="C19" s="42">
        <v>42115.8</v>
      </c>
      <c r="D19" s="42"/>
      <c r="E19" s="42"/>
      <c r="F19" s="151">
        <f t="shared" si="1"/>
        <v>42115.8</v>
      </c>
      <c r="G19" s="131"/>
    </row>
    <row r="20" spans="1:8" x14ac:dyDescent="0.3">
      <c r="A20" s="101" t="s">
        <v>533</v>
      </c>
      <c r="B20" s="41" t="s">
        <v>64</v>
      </c>
      <c r="C20" s="42">
        <v>20000</v>
      </c>
      <c r="D20" s="42"/>
      <c r="E20" s="42"/>
      <c r="F20" s="151">
        <f t="shared" si="1"/>
        <v>20000</v>
      </c>
      <c r="G20" s="131"/>
    </row>
    <row r="21" spans="1:8" x14ac:dyDescent="0.3">
      <c r="A21" s="101" t="s">
        <v>534</v>
      </c>
      <c r="B21" s="41" t="s">
        <v>72</v>
      </c>
      <c r="C21" s="42"/>
      <c r="D21" s="42"/>
      <c r="E21" s="42">
        <v>43680.023200000403</v>
      </c>
      <c r="F21" s="151">
        <f t="shared" si="1"/>
        <v>43680.023200000403</v>
      </c>
      <c r="G21" s="131"/>
    </row>
    <row r="22" spans="1:8" x14ac:dyDescent="0.3">
      <c r="A22" s="107">
        <v>3</v>
      </c>
      <c r="B22" s="37" t="s">
        <v>593</v>
      </c>
      <c r="C22" s="38"/>
      <c r="D22" s="38"/>
      <c r="E22" s="38">
        <f>F4-F13</f>
        <v>136929.46173896152</v>
      </c>
      <c r="F22" s="38">
        <f>E22</f>
        <v>136929.46173896152</v>
      </c>
      <c r="G22" s="154"/>
    </row>
  </sheetData>
  <mergeCells count="1">
    <mergeCell ref="A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C15"/>
  <sheetViews>
    <sheetView showGridLines="0" workbookViewId="0">
      <selection activeCell="D24" sqref="D24"/>
    </sheetView>
  </sheetViews>
  <sheetFormatPr defaultRowHeight="14.4" x14ac:dyDescent="0.3"/>
  <cols>
    <col min="1" max="1" width="27.6640625" customWidth="1"/>
    <col min="2" max="2" width="29.33203125" customWidth="1"/>
    <col min="3" max="3" width="23.109375" customWidth="1"/>
  </cols>
  <sheetData>
    <row r="1" spans="1:3" ht="32.4" customHeight="1" x14ac:dyDescent="0.3">
      <c r="A1" s="198" t="s">
        <v>594</v>
      </c>
      <c r="B1" s="198"/>
      <c r="C1" s="198"/>
    </row>
    <row r="2" spans="1:3" ht="11.4" customHeight="1" x14ac:dyDescent="0.3">
      <c r="C2" s="155" t="s">
        <v>441</v>
      </c>
    </row>
    <row r="3" spans="1:3" ht="26.4" x14ac:dyDescent="0.3">
      <c r="A3" s="156" t="s">
        <v>595</v>
      </c>
      <c r="B3" s="157" t="s">
        <v>596</v>
      </c>
      <c r="C3" s="157" t="s">
        <v>597</v>
      </c>
    </row>
    <row r="4" spans="1:3" x14ac:dyDescent="0.3">
      <c r="A4" s="158" t="s">
        <v>598</v>
      </c>
      <c r="B4" s="159">
        <v>85942.423207552609</v>
      </c>
      <c r="C4" s="159">
        <v>5603.5516250000001</v>
      </c>
    </row>
    <row r="5" spans="1:3" x14ac:dyDescent="0.3">
      <c r="A5" s="158" t="s">
        <v>599</v>
      </c>
      <c r="B5" s="159">
        <v>674046.09423088701</v>
      </c>
      <c r="C5" s="159">
        <v>42129.70606086999</v>
      </c>
    </row>
    <row r="6" spans="1:3" x14ac:dyDescent="0.3">
      <c r="A6" s="158" t="s">
        <v>600</v>
      </c>
      <c r="B6" s="159">
        <v>17818.362574229304</v>
      </c>
      <c r="C6" s="159">
        <v>1450.1125239999999</v>
      </c>
    </row>
    <row r="7" spans="1:3" x14ac:dyDescent="0.3">
      <c r="A7" s="158" t="s">
        <v>601</v>
      </c>
      <c r="B7" s="159">
        <v>58673.241521027063</v>
      </c>
      <c r="C7" s="159">
        <v>3682.7361270000001</v>
      </c>
    </row>
    <row r="8" spans="1:3" x14ac:dyDescent="0.3">
      <c r="A8" s="158" t="s">
        <v>602</v>
      </c>
      <c r="B8" s="159">
        <v>21063.370936940279</v>
      </c>
      <c r="C8" s="159">
        <v>1120.6978529999999</v>
      </c>
    </row>
    <row r="9" spans="1:3" x14ac:dyDescent="0.3">
      <c r="A9" s="158" t="s">
        <v>603</v>
      </c>
      <c r="B9" s="159">
        <v>21801.7410622688</v>
      </c>
      <c r="C9" s="159">
        <v>1679.9312709999999</v>
      </c>
    </row>
    <row r="10" spans="1:3" x14ac:dyDescent="0.3">
      <c r="A10" s="158" t="s">
        <v>604</v>
      </c>
      <c r="B10" s="159">
        <v>42606.667276188418</v>
      </c>
      <c r="C10" s="159">
        <v>2642.6036600000002</v>
      </c>
    </row>
    <row r="11" spans="1:3" x14ac:dyDescent="0.3">
      <c r="A11" s="158" t="s">
        <v>605</v>
      </c>
      <c r="B11" s="159">
        <v>47053.064053121598</v>
      </c>
      <c r="C11" s="159">
        <v>1773.5145299999999</v>
      </c>
    </row>
    <row r="12" spans="1:3" x14ac:dyDescent="0.3">
      <c r="A12" s="158" t="s">
        <v>606</v>
      </c>
      <c r="B12" s="159">
        <v>32428.213520128895</v>
      </c>
      <c r="C12" s="159">
        <v>2179.839555</v>
      </c>
    </row>
    <row r="13" spans="1:3" x14ac:dyDescent="0.3">
      <c r="A13" s="158" t="s">
        <v>607</v>
      </c>
      <c r="B13" s="159">
        <v>18485.772583753576</v>
      </c>
      <c r="C13" s="159">
        <v>977.36744199999998</v>
      </c>
    </row>
    <row r="14" spans="1:3" x14ac:dyDescent="0.3">
      <c r="A14" s="158" t="s">
        <v>608</v>
      </c>
      <c r="B14" s="159">
        <v>26909.799173902615</v>
      </c>
      <c r="C14" s="159">
        <v>2111.81988</v>
      </c>
    </row>
    <row r="15" spans="1:3" x14ac:dyDescent="0.3">
      <c r="A15" s="156" t="s">
        <v>280</v>
      </c>
      <c r="B15" s="160">
        <v>1046828.7501400001</v>
      </c>
      <c r="C15" s="160">
        <v>65351.880527869987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A1:C12"/>
  <sheetViews>
    <sheetView showGridLines="0" zoomScaleNormal="100" workbookViewId="0">
      <selection activeCell="D20" sqref="D20"/>
    </sheetView>
  </sheetViews>
  <sheetFormatPr defaultRowHeight="14.4" x14ac:dyDescent="0.3"/>
  <cols>
    <col min="1" max="1" width="35.5546875" customWidth="1"/>
    <col min="2" max="2" width="19" customWidth="1"/>
    <col min="3" max="3" width="20" customWidth="1"/>
  </cols>
  <sheetData>
    <row r="1" spans="1:3" ht="32.4" customHeight="1" x14ac:dyDescent="0.3">
      <c r="A1" s="194" t="s">
        <v>619</v>
      </c>
      <c r="B1" s="194"/>
      <c r="C1" s="194"/>
    </row>
    <row r="2" spans="1:3" ht="11.4" customHeight="1" x14ac:dyDescent="0.3">
      <c r="C2" s="155" t="s">
        <v>441</v>
      </c>
    </row>
    <row r="3" spans="1:3" ht="26.4" x14ac:dyDescent="0.3">
      <c r="A3" s="156" t="s">
        <v>595</v>
      </c>
      <c r="B3" s="157" t="s">
        <v>596</v>
      </c>
      <c r="C3" s="157" t="s">
        <v>597</v>
      </c>
    </row>
    <row r="4" spans="1:3" x14ac:dyDescent="0.3">
      <c r="A4" s="158" t="s">
        <v>620</v>
      </c>
      <c r="B4" s="159">
        <v>41781.204687000005</v>
      </c>
      <c r="C4" s="159">
        <v>4486.2364509999998</v>
      </c>
    </row>
    <row r="5" spans="1:3" x14ac:dyDescent="0.3">
      <c r="A5" s="158" t="s">
        <v>621</v>
      </c>
      <c r="B5" s="159">
        <v>110365.98619399984</v>
      </c>
      <c r="C5" s="159">
        <v>1375.64285</v>
      </c>
    </row>
    <row r="6" spans="1:3" x14ac:dyDescent="0.3">
      <c r="A6" s="158" t="s">
        <v>622</v>
      </c>
      <c r="B6" s="159">
        <v>5482.8903799999989</v>
      </c>
      <c r="C6" s="159">
        <v>51.945416999999999</v>
      </c>
    </row>
    <row r="7" spans="1:3" x14ac:dyDescent="0.3">
      <c r="A7" s="158" t="s">
        <v>623</v>
      </c>
      <c r="B7" s="159">
        <v>14388.208839999981</v>
      </c>
      <c r="C7" s="159">
        <v>53.502840000000006</v>
      </c>
    </row>
    <row r="8" spans="1:3" x14ac:dyDescent="0.3">
      <c r="A8" s="158" t="s">
        <v>624</v>
      </c>
      <c r="B8" s="159">
        <v>3375.48209</v>
      </c>
      <c r="C8" s="159">
        <v>4.5310299999999994</v>
      </c>
    </row>
    <row r="9" spans="1:3" x14ac:dyDescent="0.3">
      <c r="A9" s="199" t="s">
        <v>625</v>
      </c>
      <c r="B9" s="159">
        <v>117458.34914100001</v>
      </c>
      <c r="C9" s="159">
        <v>7460.7256450000004</v>
      </c>
    </row>
    <row r="10" spans="1:3" ht="26.4" x14ac:dyDescent="0.3">
      <c r="A10" s="199" t="s">
        <v>626</v>
      </c>
      <c r="B10" s="159">
        <v>29876.615434000007</v>
      </c>
      <c r="C10" s="159">
        <v>613.95141300000012</v>
      </c>
    </row>
    <row r="11" spans="1:3" ht="26.4" x14ac:dyDescent="0.3">
      <c r="A11" s="199" t="s">
        <v>627</v>
      </c>
      <c r="B11" s="159">
        <v>724100.01337400032</v>
      </c>
      <c r="C11" s="159">
        <v>51305.344881870013</v>
      </c>
    </row>
    <row r="12" spans="1:3" x14ac:dyDescent="0.3">
      <c r="A12" s="156" t="s">
        <v>280</v>
      </c>
      <c r="B12" s="160">
        <f>SUM(B4:B11)</f>
        <v>1046828.7501400001</v>
      </c>
      <c r="C12" s="160">
        <f>SUM(C4:C11)</f>
        <v>65351.880527870017</v>
      </c>
    </row>
  </sheetData>
  <mergeCells count="1">
    <mergeCell ref="A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A1:C20"/>
  <sheetViews>
    <sheetView showGridLines="0" workbookViewId="0">
      <selection activeCell="H22" sqref="H22"/>
    </sheetView>
  </sheetViews>
  <sheetFormatPr defaultRowHeight="14.4" x14ac:dyDescent="0.3"/>
  <cols>
    <col min="1" max="1" width="65.88671875" customWidth="1"/>
    <col min="2" max="2" width="11.5546875" customWidth="1"/>
  </cols>
  <sheetData>
    <row r="1" spans="1:3" ht="28.2" x14ac:dyDescent="0.3">
      <c r="A1" s="161" t="s">
        <v>609</v>
      </c>
    </row>
    <row r="2" spans="1:3" x14ac:dyDescent="0.3">
      <c r="B2" s="145" t="s">
        <v>441</v>
      </c>
    </row>
    <row r="3" spans="1:3" ht="25.2" customHeight="1" x14ac:dyDescent="0.3">
      <c r="A3" s="162" t="s">
        <v>609</v>
      </c>
      <c r="B3" s="129">
        <v>65351.880527870002</v>
      </c>
      <c r="C3" s="147">
        <v>6.2428434946145694E-2</v>
      </c>
    </row>
    <row r="7" spans="1:3" ht="28.2" x14ac:dyDescent="0.3">
      <c r="A7" s="161" t="s">
        <v>610</v>
      </c>
      <c r="B7" s="163"/>
      <c r="C7" s="163"/>
    </row>
    <row r="8" spans="1:3" x14ac:dyDescent="0.3">
      <c r="B8" s="145" t="s">
        <v>441</v>
      </c>
    </row>
    <row r="9" spans="1:3" ht="20.399999999999999" customHeight="1" x14ac:dyDescent="0.3">
      <c r="A9" s="162" t="s">
        <v>611</v>
      </c>
      <c r="B9" s="129">
        <v>118465.00343685283</v>
      </c>
      <c r="C9" s="147">
        <v>0.11316559983761397</v>
      </c>
    </row>
    <row r="10" spans="1:3" x14ac:dyDescent="0.3">
      <c r="A10" s="142" t="s">
        <v>612</v>
      </c>
      <c r="B10" s="129">
        <v>61207.147588144966</v>
      </c>
      <c r="C10" s="147">
        <v>5.8469112144617044E-2</v>
      </c>
    </row>
    <row r="11" spans="1:3" x14ac:dyDescent="0.3">
      <c r="A11" s="142" t="s">
        <v>613</v>
      </c>
      <c r="B11" s="129">
        <v>6603.9360700000034</v>
      </c>
      <c r="C11" s="147">
        <v>6.3085161437501699E-3</v>
      </c>
    </row>
    <row r="12" spans="1:3" x14ac:dyDescent="0.3">
      <c r="A12" s="142" t="s">
        <v>614</v>
      </c>
      <c r="B12" s="129">
        <v>50653.919778707859</v>
      </c>
      <c r="C12" s="147">
        <v>4.8387971549246747E-2</v>
      </c>
    </row>
    <row r="16" spans="1:3" ht="28.2" x14ac:dyDescent="0.3">
      <c r="A16" s="161" t="s">
        <v>615</v>
      </c>
    </row>
    <row r="17" spans="1:3" x14ac:dyDescent="0.3">
      <c r="A17" s="164"/>
      <c r="B17" s="145" t="s">
        <v>441</v>
      </c>
    </row>
    <row r="18" spans="1:3" x14ac:dyDescent="0.3">
      <c r="A18" s="162" t="s">
        <v>616</v>
      </c>
      <c r="B18" s="129">
        <v>77859.613295474148</v>
      </c>
      <c r="C18" s="147">
        <v>7.4376647837634771E-2</v>
      </c>
    </row>
    <row r="19" spans="1:3" x14ac:dyDescent="0.3">
      <c r="A19" s="142" t="s">
        <v>617</v>
      </c>
      <c r="B19" s="129">
        <v>10846.730133730038</v>
      </c>
      <c r="C19" s="147">
        <v>1.0361513411128061E-2</v>
      </c>
    </row>
    <row r="20" spans="1:3" x14ac:dyDescent="0.3">
      <c r="A20" s="142" t="s">
        <v>618</v>
      </c>
      <c r="B20" s="129">
        <v>67012.883161744103</v>
      </c>
      <c r="C20" s="147">
        <v>6.4015134426506706E-2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zoomScaleNormal="100" workbookViewId="0">
      <selection activeCell="B3" sqref="B3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67" t="s">
        <v>0</v>
      </c>
      <c r="C1" s="167"/>
      <c r="D1" s="167"/>
      <c r="E1" s="167"/>
      <c r="F1" s="167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1527811.4847856772</v>
      </c>
      <c r="F5" s="55">
        <v>1440643.8373255886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218199.52605000007</v>
      </c>
      <c r="F6" s="42">
        <v>242148.14617999992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79957.915770000021</v>
      </c>
      <c r="F7" s="42">
        <v>73130.614300000001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45125.836840000004</v>
      </c>
      <c r="F8" s="42">
        <v>63285.16143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776.52032000000008</v>
      </c>
      <c r="F9" s="42">
        <v>180.95132999999998</v>
      </c>
      <c r="G9" s="14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1046828.7501400018</v>
      </c>
      <c r="F10" s="42">
        <v>889593.55386999703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640812.97397300019</v>
      </c>
      <c r="F11" s="70">
        <v>547205.77057900012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322728.73676600005</v>
      </c>
      <c r="F12" s="70">
        <v>274325.37214200024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83287.03940100006</v>
      </c>
      <c r="F13" s="70">
        <v>68062.411148999934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67012.883161744103</v>
      </c>
      <c r="F15" s="42">
        <v>54516.365789866613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979815.86697825766</v>
      </c>
      <c r="F16" s="42">
        <v>835077.18808013038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90993.993527500003</v>
      </c>
      <c r="F17" s="42">
        <v>87388.416827499983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16778.476592498115</v>
      </c>
      <c r="F18" s="42">
        <v>14855.508202502928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3975.5907999999999</v>
      </c>
      <c r="F19" s="42">
        <v>3975.5907999999999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92187.757907421314</v>
      </c>
      <c r="F21" s="42">
        <v>120602.26017545549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1390882.0230500002</v>
      </c>
      <c r="F22" s="55">
        <v>1327248.4638199997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1124204.5481799999</v>
      </c>
      <c r="F23" s="42">
        <v>989744.45942999981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878477.7248699998</v>
      </c>
      <c r="F24" s="70">
        <v>771356.57350999978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245726.82331000007</v>
      </c>
      <c r="F25" s="70">
        <v>218387.88591999997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17362.735969999998</v>
      </c>
      <c r="F26" s="42">
        <v>17362.735969999998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143518.91906000001</v>
      </c>
      <c r="F27" s="42">
        <v>198945.76574999999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20000</v>
      </c>
      <c r="F28" s="42">
        <v>15608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42115.8</v>
      </c>
      <c r="F31" s="42">
        <v>39506.300000000003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43680.019840000197</v>
      </c>
      <c r="F32" s="42">
        <v>66081.202669999751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136929.46173567709</v>
      </c>
      <c r="F33" s="55">
        <v>113395.37350558866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138200.39296</v>
      </c>
      <c r="F34" s="42">
        <v>138200.39296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-13126.902230000091</v>
      </c>
      <c r="F36" s="42">
        <v>-35038.698230000155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11372.200955677185</v>
      </c>
      <c r="F37" s="42">
        <v>9749.9087255888298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11372.200955677185</v>
      </c>
      <c r="F38" s="42">
        <v>9749.9087255888298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0</v>
      </c>
      <c r="F39" s="42">
        <v>0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1527811.4847856774</v>
      </c>
      <c r="F41" s="55">
        <v>1440643.8373255883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zoomScale="90" zoomScaleNormal="90" workbookViewId="0">
      <selection activeCell="B3" sqref="B3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68" t="s">
        <v>154</v>
      </c>
      <c r="C1" s="168"/>
      <c r="D1" s="168"/>
      <c r="E1" s="168"/>
      <c r="F1" s="168"/>
    </row>
    <row r="2" spans="2:8" x14ac:dyDescent="0.25">
      <c r="B2" s="1"/>
      <c r="C2" s="1"/>
      <c r="D2" s="2"/>
      <c r="E2" s="29"/>
      <c r="F2" s="136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56635.869209999852</v>
      </c>
      <c r="F5" s="55">
        <f>SUM(F6:F16)</f>
        <v>24038.552670000354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149085.30109999981</v>
      </c>
      <c r="F6" s="75">
        <v>116345.86760000032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-49557.867539999999</v>
      </c>
      <c r="F7" s="75">
        <v>-39612.090940000002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65248.031790000037</v>
      </c>
      <c r="F8" s="75">
        <v>36863.027910000019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-44742.781589999999</v>
      </c>
      <c r="F9" s="75">
        <v>-31602.113379999999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9523.2529100000011</v>
      </c>
      <c r="F10" s="75">
        <v>2129.3014199999975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-45574.743699999992</v>
      </c>
      <c r="F12" s="75">
        <v>-37598.310710000005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-8643.0697099999998</v>
      </c>
      <c r="F13" s="75">
        <v>-7888.6920300000011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2697.0580270000005</v>
      </c>
      <c r="F14" s="75">
        <v>1780.449001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39.39637300000436</v>
      </c>
      <c r="F15" s="75">
        <v>3325.256569000001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-21438.708450000013</v>
      </c>
      <c r="F16" s="75">
        <v>-19704.142769999991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>
        <f>E18+E22</f>
        <v>-64819.406070004028</v>
      </c>
      <c r="F17" s="55">
        <f>F18+F22</f>
        <v>63897.580639657128</v>
      </c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v>-116091.40530000458</v>
      </c>
      <c r="F18" s="76">
        <v>-184986.74854034273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17744.089060000002</v>
      </c>
      <c r="F19" s="75">
        <v>-22155.66419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-175897.19474695734</v>
      </c>
      <c r="F20" s="75">
        <v>-160260.70314205717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42061.700386952754</v>
      </c>
      <c r="F21" s="75">
        <v>-2570.3812082855575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v>51271.999230000554</v>
      </c>
      <c r="F22" s="76">
        <v>248884.32917999986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-55426.846690000006</v>
      </c>
      <c r="F23" s="75">
        <v>93802.472479999968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0</v>
      </c>
      <c r="F24" s="75">
        <v>0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134460.08875000011</v>
      </c>
      <c r="F25" s="75">
        <v>151789.64467999979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-27761.242829999548</v>
      </c>
      <c r="F26" s="75">
        <v>3292.2120200000818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E5+E18+E22</f>
        <v>-8183.5368600041766</v>
      </c>
      <c r="F27" s="55">
        <f>F5+F18+F22</f>
        <v>87936.133309657482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0</v>
      </c>
      <c r="F28" s="75">
        <v>-203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-8183.5368600041766</v>
      </c>
      <c r="F29" s="55">
        <f>SUM(F27:F28)</f>
        <v>87733.133309657482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>
        <f>SUM(E31:E37)</f>
        <v>-22594.007350000044</v>
      </c>
      <c r="F30" s="55">
        <f>SUM(F31:F37)</f>
        <v>-15070.953870000014</v>
      </c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-8825.4720800000196</v>
      </c>
      <c r="F31" s="75">
        <v>-12370.28085000001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3.5573800000000046</v>
      </c>
      <c r="F32" s="75">
        <v>8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-7395.0561800000014</v>
      </c>
      <c r="F33" s="75">
        <v>-3132.6684000000005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138">
        <v>0</v>
      </c>
      <c r="F34" s="75">
        <v>0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450</v>
      </c>
      <c r="F35" s="75">
        <v>1001.25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-6827.3014700000203</v>
      </c>
      <c r="F36" s="75">
        <v>-582.59307000000263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0.26500000000000001</v>
      </c>
      <c r="F37" s="75">
        <v>5.3384499999999662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-22594.007350000044</v>
      </c>
      <c r="F38" s="55">
        <f>SUM(F31:F37)</f>
        <v>-15070.953870000014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/>
      <c r="F40" s="75"/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/>
      <c r="F41" s="75"/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/>
      <c r="F42" s="75"/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7001.5</v>
      </c>
      <c r="F43" s="75">
        <v>16667.900000000001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0</v>
      </c>
      <c r="F44" s="75">
        <v>11900.000000000015</v>
      </c>
      <c r="H44" s="12"/>
    </row>
    <row r="45" spans="2:8" x14ac:dyDescent="0.25">
      <c r="B45" s="39" t="s">
        <v>562</v>
      </c>
      <c r="C45" s="73"/>
      <c r="D45" s="44" t="s">
        <v>523</v>
      </c>
      <c r="E45" s="75">
        <v>0</v>
      </c>
      <c r="F45" s="75">
        <v>0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/>
      <c r="F46" s="75">
        <v>0</v>
      </c>
      <c r="H46" s="12"/>
    </row>
    <row r="47" spans="2:8" x14ac:dyDescent="0.25">
      <c r="B47" s="52">
        <v>8</v>
      </c>
      <c r="C47" s="53" t="s">
        <v>246</v>
      </c>
      <c r="D47" s="54" t="s">
        <v>247</v>
      </c>
      <c r="E47" s="55">
        <f>SUM(E40:E46)</f>
        <v>7001.5</v>
      </c>
      <c r="F47" s="55">
        <f>SUM(F40:F46)</f>
        <v>28567.900000000016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242148.14617999992</v>
      </c>
      <c r="F48" s="55">
        <v>129083.23713999997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E29+E38+E47</f>
        <v>-23776.04421000422</v>
      </c>
      <c r="F49" s="55">
        <f>F29+F38+F47</f>
        <v>101230.07943965748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-172.57938999999283</v>
      </c>
      <c r="F50" s="78">
        <v>281.75457000000119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218199.52257999571</v>
      </c>
      <c r="F51" s="55">
        <f>SUM(F48:F50)</f>
        <v>230595.07114965742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B3" sqref="B3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7" width="9.109375" style="6"/>
    <col min="8" max="8" width="12.6640625" style="6" customWidth="1"/>
    <col min="9" max="16384" width="9.109375" style="6"/>
  </cols>
  <sheetData>
    <row r="1" spans="2:9" x14ac:dyDescent="0.25">
      <c r="B1" s="169" t="s">
        <v>256</v>
      </c>
      <c r="C1" s="169"/>
      <c r="D1" s="169"/>
      <c r="E1" s="169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1105676.1399115412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188838.30909994061</v>
      </c>
      <c r="F4" s="132"/>
      <c r="H4" s="1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70260.304451448072</v>
      </c>
      <c r="F5" s="132"/>
      <c r="H5" s="12"/>
    </row>
    <row r="6" spans="2:9" x14ac:dyDescent="0.25">
      <c r="B6" s="49">
        <v>1.3</v>
      </c>
      <c r="C6" s="50" t="s">
        <v>264</v>
      </c>
      <c r="D6" s="58" t="s">
        <v>265</v>
      </c>
      <c r="E6" s="59">
        <v>169850.57561747305</v>
      </c>
      <c r="F6" s="132"/>
      <c r="H6" s="12"/>
    </row>
    <row r="7" spans="2:9" x14ac:dyDescent="0.25">
      <c r="B7" s="49">
        <v>1.4</v>
      </c>
      <c r="C7" s="50" t="s">
        <v>266</v>
      </c>
      <c r="D7" s="58" t="s">
        <v>267</v>
      </c>
      <c r="E7" s="59">
        <v>353682.30457513727</v>
      </c>
      <c r="F7" s="132"/>
      <c r="H7" s="12"/>
    </row>
    <row r="8" spans="2:9" x14ac:dyDescent="0.25">
      <c r="B8" s="49">
        <v>1.5</v>
      </c>
      <c r="C8" s="50" t="s">
        <v>268</v>
      </c>
      <c r="D8" s="58" t="s">
        <v>269</v>
      </c>
      <c r="E8" s="59">
        <v>234815.1768295081</v>
      </c>
      <c r="F8" s="132"/>
      <c r="H8" s="12"/>
    </row>
    <row r="9" spans="2:9" x14ac:dyDescent="0.25">
      <c r="B9" s="49">
        <v>1.6</v>
      </c>
      <c r="C9" s="50" t="s">
        <v>270</v>
      </c>
      <c r="D9" s="58" t="s">
        <v>271</v>
      </c>
      <c r="E9" s="59">
        <v>88229.469338034163</v>
      </c>
      <c r="F9" s="132"/>
      <c r="H9" s="1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875107.65156300005</v>
      </c>
      <c r="F10" s="132"/>
      <c r="H10" s="1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177697.11360999997</v>
      </c>
      <c r="F11" s="132"/>
      <c r="H11" s="1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153834.29253999994</v>
      </c>
      <c r="F12" s="132"/>
      <c r="H12" s="1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335784.74740300013</v>
      </c>
      <c r="F13" s="132"/>
      <c r="H13" s="1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70990.891249999971</v>
      </c>
      <c r="F14" s="132"/>
      <c r="H14" s="1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27551.549279999996</v>
      </c>
      <c r="F15" s="132"/>
      <c r="H15" s="1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109249.05748</v>
      </c>
      <c r="F16" s="132"/>
      <c r="H16" s="12"/>
    </row>
    <row r="17" spans="2:8" x14ac:dyDescent="0.25">
      <c r="B17" s="54">
        <v>3</v>
      </c>
      <c r="C17" s="55" t="s">
        <v>274</v>
      </c>
      <c r="D17" s="54" t="s">
        <v>275</v>
      </c>
      <c r="E17" s="55">
        <f>E3-E10</f>
        <v>230568.4883485412</v>
      </c>
      <c r="F17" s="132"/>
      <c r="H17" s="12"/>
    </row>
    <row r="18" spans="2:8" x14ac:dyDescent="0.25">
      <c r="B18" s="49">
        <v>3.1</v>
      </c>
      <c r="C18" s="50" t="s">
        <v>260</v>
      </c>
      <c r="D18" s="58" t="s">
        <v>261</v>
      </c>
      <c r="E18" s="59">
        <f>E4-E11</f>
        <v>11141.195489940641</v>
      </c>
      <c r="F18" s="132"/>
      <c r="H18" s="12"/>
    </row>
    <row r="19" spans="2:8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-83573.988088551865</v>
      </c>
      <c r="F19" s="132"/>
      <c r="H19" s="12"/>
    </row>
    <row r="20" spans="2:8" x14ac:dyDescent="0.25">
      <c r="B20" s="49">
        <v>3.3</v>
      </c>
      <c r="C20" s="50" t="s">
        <v>264</v>
      </c>
      <c r="D20" s="58" t="s">
        <v>265</v>
      </c>
      <c r="E20" s="59">
        <f t="shared" si="0"/>
        <v>-165934.17178552708</v>
      </c>
      <c r="F20" s="132"/>
      <c r="H20" s="12"/>
    </row>
    <row r="21" spans="2:8" x14ac:dyDescent="0.25">
      <c r="B21" s="49">
        <v>3.4</v>
      </c>
      <c r="C21" s="50" t="s">
        <v>266</v>
      </c>
      <c r="D21" s="58" t="s">
        <v>267</v>
      </c>
      <c r="E21" s="59">
        <f t="shared" si="0"/>
        <v>282691.41332513728</v>
      </c>
      <c r="F21" s="132"/>
      <c r="H21" s="12"/>
    </row>
    <row r="22" spans="2:8" x14ac:dyDescent="0.25">
      <c r="B22" s="49">
        <v>3.5</v>
      </c>
      <c r="C22" s="50" t="s">
        <v>268</v>
      </c>
      <c r="D22" s="58" t="s">
        <v>269</v>
      </c>
      <c r="E22" s="59">
        <f t="shared" si="0"/>
        <v>207263.62754950809</v>
      </c>
      <c r="F22" s="132"/>
      <c r="H22" s="12"/>
    </row>
    <row r="23" spans="2:8" x14ac:dyDescent="0.25">
      <c r="B23" s="49">
        <v>3.6</v>
      </c>
      <c r="C23" s="50" t="s">
        <v>270</v>
      </c>
      <c r="D23" s="58" t="s">
        <v>271</v>
      </c>
      <c r="E23" s="59">
        <f t="shared" si="0"/>
        <v>-21019.58814196584</v>
      </c>
      <c r="F23" s="132"/>
      <c r="H23" s="12"/>
    </row>
    <row r="24" spans="2:8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workbookViewId="0">
      <selection activeCell="A5" sqref="A5:A9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68" t="s">
        <v>276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71" t="s">
        <v>278</v>
      </c>
      <c r="B4" s="171"/>
      <c r="C4" s="171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72" t="s">
        <v>279</v>
      </c>
      <c r="B5" s="82"/>
      <c r="C5" s="175" t="s">
        <v>280</v>
      </c>
      <c r="D5" s="175" t="s">
        <v>281</v>
      </c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</row>
    <row r="6" spans="1:17" ht="12.75" hidden="1" customHeight="1" x14ac:dyDescent="0.25">
      <c r="A6" s="173"/>
      <c r="B6" s="82"/>
      <c r="C6" s="175"/>
      <c r="D6" s="82"/>
      <c r="E6" s="82"/>
      <c r="F6" s="82"/>
      <c r="G6" s="82"/>
      <c r="H6" s="170" t="s">
        <v>282</v>
      </c>
      <c r="I6" s="170"/>
      <c r="J6" s="170"/>
      <c r="K6" s="170"/>
      <c r="L6" s="82"/>
      <c r="M6" s="82"/>
      <c r="N6" s="82"/>
      <c r="O6" s="82"/>
      <c r="P6" s="82"/>
      <c r="Q6" s="82"/>
    </row>
    <row r="7" spans="1:17" x14ac:dyDescent="0.25">
      <c r="A7" s="173"/>
      <c r="B7" s="82"/>
      <c r="C7" s="175"/>
      <c r="D7" s="175" t="s">
        <v>283</v>
      </c>
      <c r="E7" s="175" t="s">
        <v>284</v>
      </c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</row>
    <row r="8" spans="1:17" ht="12.75" hidden="1" customHeight="1" x14ac:dyDescent="0.25">
      <c r="A8" s="173"/>
      <c r="B8" s="82"/>
      <c r="C8" s="175"/>
      <c r="D8" s="175"/>
      <c r="E8" s="82"/>
      <c r="F8" s="82"/>
      <c r="G8" s="82"/>
      <c r="H8" s="170" t="s">
        <v>285</v>
      </c>
      <c r="I8" s="170"/>
      <c r="J8" s="170"/>
      <c r="K8" s="170"/>
      <c r="L8" s="82"/>
      <c r="M8" s="82"/>
      <c r="N8" s="82"/>
      <c r="O8" s="82"/>
      <c r="P8" s="82"/>
      <c r="Q8" s="82"/>
    </row>
    <row r="9" spans="1:17" ht="26.4" x14ac:dyDescent="0.25">
      <c r="A9" s="174"/>
      <c r="B9" s="82"/>
      <c r="C9" s="175"/>
      <c r="D9" s="175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1046828.7501400003</v>
      </c>
      <c r="D11" s="87">
        <v>938199.22927313019</v>
      </c>
      <c r="E11" s="87">
        <v>43277.640339000034</v>
      </c>
      <c r="F11" s="87">
        <v>9192.9595300000019</v>
      </c>
      <c r="G11" s="87">
        <v>6753.5869168700028</v>
      </c>
      <c r="H11" s="87">
        <v>5318.5156099999995</v>
      </c>
      <c r="I11" s="87">
        <v>3708.3021000000026</v>
      </c>
      <c r="J11" s="87">
        <v>3717.4434400000014</v>
      </c>
      <c r="K11" s="87">
        <v>3164.8550999999975</v>
      </c>
      <c r="L11" s="87">
        <v>3919.8665450000008</v>
      </c>
      <c r="M11" s="87">
        <v>4159.0352300000031</v>
      </c>
      <c r="N11" s="87">
        <v>5190.6084290000017</v>
      </c>
      <c r="O11" s="87">
        <v>2586.937260000002</v>
      </c>
      <c r="P11" s="87">
        <v>2671.4861300000002</v>
      </c>
      <c r="Q11" s="87">
        <v>14968.284237000003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322728.73676599993</v>
      </c>
      <c r="D12" s="42">
        <v>301478.42931099993</v>
      </c>
      <c r="E12" s="42">
        <v>7203.771808999998</v>
      </c>
      <c r="F12" s="42">
        <v>829.82085000000006</v>
      </c>
      <c r="G12" s="42">
        <v>818.90920000000006</v>
      </c>
      <c r="H12" s="42">
        <v>438.39800999999989</v>
      </c>
      <c r="I12" s="42">
        <v>213.64501999999993</v>
      </c>
      <c r="J12" s="42">
        <v>394.35021999999981</v>
      </c>
      <c r="K12" s="42">
        <v>196.26175999999987</v>
      </c>
      <c r="L12" s="42">
        <v>308.96848</v>
      </c>
      <c r="M12" s="42">
        <v>160.80523999999969</v>
      </c>
      <c r="N12" s="42">
        <v>2304.1396590000004</v>
      </c>
      <c r="O12" s="42">
        <v>72.397550000000138</v>
      </c>
      <c r="P12" s="42">
        <v>99.307180000000244</v>
      </c>
      <c r="Q12" s="42">
        <v>8209.5324770000007</v>
      </c>
    </row>
    <row r="13" spans="1:17" x14ac:dyDescent="0.25">
      <c r="A13" s="35" t="s">
        <v>318</v>
      </c>
      <c r="B13" s="43" t="s">
        <v>319</v>
      </c>
      <c r="C13" s="87">
        <f t="shared" si="0"/>
        <v>640812.97397300031</v>
      </c>
      <c r="D13" s="42">
        <v>554649.5233521302</v>
      </c>
      <c r="E13" s="42">
        <v>35305.315640000037</v>
      </c>
      <c r="F13" s="42">
        <v>8285.8094100000017</v>
      </c>
      <c r="G13" s="42">
        <v>5934.6777168700028</v>
      </c>
      <c r="H13" s="42">
        <v>4880.1175999999996</v>
      </c>
      <c r="I13" s="42">
        <v>3494.6570800000027</v>
      </c>
      <c r="J13" s="42">
        <v>3323.0932200000016</v>
      </c>
      <c r="K13" s="42">
        <v>2968.5933399999976</v>
      </c>
      <c r="L13" s="42">
        <v>3610.8980650000008</v>
      </c>
      <c r="M13" s="42">
        <v>3998.2299900000035</v>
      </c>
      <c r="N13" s="42">
        <v>2881.3087700000015</v>
      </c>
      <c r="O13" s="42">
        <v>2514.5397100000018</v>
      </c>
      <c r="P13" s="42">
        <v>2572.17895</v>
      </c>
      <c r="Q13" s="42">
        <v>6394.0311290000027</v>
      </c>
    </row>
    <row r="14" spans="1:17" x14ac:dyDescent="0.25">
      <c r="A14" s="88" t="s">
        <v>320</v>
      </c>
      <c r="B14" s="89" t="s">
        <v>321</v>
      </c>
      <c r="C14" s="87">
        <f t="shared" si="0"/>
        <v>83287.039401000104</v>
      </c>
      <c r="D14" s="42">
        <v>82071.276610000088</v>
      </c>
      <c r="E14" s="42">
        <v>768.55289000000005</v>
      </c>
      <c r="F14" s="42">
        <v>77.329270000000008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5.16</v>
      </c>
      <c r="O14" s="42">
        <v>0</v>
      </c>
      <c r="P14" s="42">
        <v>0</v>
      </c>
      <c r="Q14" s="42">
        <v>364.72063099999991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1046828.750140002</v>
      </c>
      <c r="D21" s="91">
        <v>790472.26611145679</v>
      </c>
      <c r="E21" s="91">
        <v>12863.580564545002</v>
      </c>
      <c r="F21" s="91">
        <v>0</v>
      </c>
      <c r="G21" s="91">
        <v>229782.77987100015</v>
      </c>
      <c r="H21" s="91">
        <v>3859.0481220000006</v>
      </c>
      <c r="I21" s="91">
        <v>9851.0754710000001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322728.73676600069</v>
      </c>
      <c r="D22" s="42">
        <v>166120.03425100053</v>
      </c>
      <c r="E22" s="42">
        <v>1361.476952</v>
      </c>
      <c r="F22" s="42">
        <v>0</v>
      </c>
      <c r="G22" s="42">
        <v>142156.12946900015</v>
      </c>
      <c r="H22" s="42">
        <v>3752.8292400000005</v>
      </c>
      <c r="I22" s="42">
        <v>9338.2668539999995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640812.97397300124</v>
      </c>
      <c r="D23" s="42">
        <v>623564.70989045629</v>
      </c>
      <c r="E23" s="42">
        <v>11502.103612545003</v>
      </c>
      <c r="F23" s="42">
        <v>0</v>
      </c>
      <c r="G23" s="42">
        <v>5127.1329709999991</v>
      </c>
      <c r="H23" s="42">
        <v>106.21888200000001</v>
      </c>
      <c r="I23" s="42">
        <v>512.80861700000003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83287.039401000002</v>
      </c>
      <c r="D24" s="42">
        <v>787.52197000000012</v>
      </c>
      <c r="E24" s="42">
        <v>0</v>
      </c>
      <c r="F24" s="42">
        <v>0</v>
      </c>
      <c r="G24" s="42">
        <v>82499.517431</v>
      </c>
      <c r="H24" s="42">
        <v>0</v>
      </c>
      <c r="I24" s="42">
        <v>0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zoomScaleNormal="100" workbookViewId="0">
      <selection activeCell="M22" sqref="B19:M22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67" t="s">
        <v>339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</row>
    <row r="3" spans="2:17" hidden="1" x14ac:dyDescent="0.25">
      <c r="B3" s="17"/>
      <c r="C3" s="17"/>
      <c r="D3" s="176" t="s">
        <v>340</v>
      </c>
      <c r="E3" s="176"/>
      <c r="F3" s="176"/>
      <c r="G3" s="3"/>
      <c r="H3" s="3"/>
      <c r="I3" s="3"/>
      <c r="J3" s="3"/>
      <c r="K3" s="3"/>
      <c r="L3" s="3"/>
      <c r="M3" s="177" t="s">
        <v>1</v>
      </c>
      <c r="N3" s="177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172989.44823000007</v>
      </c>
      <c r="F6" s="38">
        <v>43095.866073596408</v>
      </c>
      <c r="G6" s="38">
        <v>55286.104021795538</v>
      </c>
      <c r="H6" s="38">
        <v>74022.649476722931</v>
      </c>
      <c r="I6" s="38">
        <v>70260.304451448072</v>
      </c>
      <c r="J6" s="38">
        <v>84147.648149366607</v>
      </c>
      <c r="K6" s="38">
        <v>85702.927468106442</v>
      </c>
      <c r="L6" s="38">
        <v>353682.30457513727</v>
      </c>
      <c r="M6" s="38">
        <v>283759.15149705636</v>
      </c>
      <c r="N6" s="38">
        <v>304865.08084573108</v>
      </c>
      <c r="O6" s="38">
        <v>1527811.484788961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144894.37017000007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73305.155880000006</v>
      </c>
      <c r="O7" s="91">
        <f>SUM(E7:N7)</f>
        <v>218199.52605000007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28095.07806</v>
      </c>
      <c r="F8" s="42">
        <v>16692.26268</v>
      </c>
      <c r="G8" s="42">
        <v>9579.5</v>
      </c>
      <c r="H8" s="42">
        <v>11244.419549999999</v>
      </c>
      <c r="I8" s="42">
        <v>0</v>
      </c>
      <c r="J8" s="42">
        <v>8944.8799999999992</v>
      </c>
      <c r="K8" s="42">
        <v>1609.9754800000001</v>
      </c>
      <c r="L8" s="42">
        <v>3156</v>
      </c>
      <c r="M8" s="42">
        <v>635.79999999999995</v>
      </c>
      <c r="N8" s="42">
        <v>0</v>
      </c>
      <c r="O8" s="91">
        <f t="shared" ref="O8:O23" si="0">SUM(E8:N8)</f>
        <v>79957.915770000007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4403.6033935964078</v>
      </c>
      <c r="G9" s="42">
        <v>16060.215489621292</v>
      </c>
      <c r="H9" s="42">
        <v>62601.831136722918</v>
      </c>
      <c r="I9" s="42">
        <v>70260.304451448072</v>
      </c>
      <c r="J9" s="42">
        <v>74476.505073366599</v>
      </c>
      <c r="K9" s="42">
        <v>82987.865613106449</v>
      </c>
      <c r="L9" s="42">
        <v>349135.92053685227</v>
      </c>
      <c r="M9" s="42">
        <v>280660.22661305638</v>
      </c>
      <c r="N9" s="42">
        <v>39229.394670485839</v>
      </c>
      <c r="O9" s="91">
        <f t="shared" si="0"/>
        <v>979815.86697825626</v>
      </c>
    </row>
    <row r="10" spans="2:17" ht="13.2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176.39879000000002</v>
      </c>
      <c r="I10" s="42">
        <v>0</v>
      </c>
      <c r="J10" s="42">
        <v>0</v>
      </c>
      <c r="K10" s="42">
        <v>600.12153000000001</v>
      </c>
      <c r="L10" s="42">
        <v>0</v>
      </c>
      <c r="M10" s="42">
        <v>0</v>
      </c>
      <c r="N10" s="42">
        <v>0</v>
      </c>
      <c r="O10" s="91">
        <f t="shared" si="0"/>
        <v>776.52032000000008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22000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f t="shared" si="0"/>
        <v>22000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f t="shared" si="0"/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17985</v>
      </c>
      <c r="H13" s="42">
        <v>0</v>
      </c>
      <c r="I13" s="42">
        <v>0</v>
      </c>
      <c r="J13" s="42">
        <v>726.26307599999996</v>
      </c>
      <c r="K13" s="42">
        <v>504.96484499999997</v>
      </c>
      <c r="L13" s="42">
        <v>1390.3840382850001</v>
      </c>
      <c r="M13" s="42">
        <v>2463.1248839999998</v>
      </c>
      <c r="N13" s="42">
        <v>56.1</v>
      </c>
      <c r="O13" s="91">
        <f t="shared" si="0"/>
        <v>23125.836843284997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11661.388532174247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192274.4302952452</v>
      </c>
      <c r="O14" s="91">
        <f t="shared" si="0"/>
        <v>203935.81882741945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472094.34828699997</v>
      </c>
      <c r="F15" s="38">
        <v>22556.447269999997</v>
      </c>
      <c r="G15" s="38">
        <v>67413.379950000017</v>
      </c>
      <c r="H15" s="38">
        <v>103947.98467999997</v>
      </c>
      <c r="I15" s="38">
        <v>153834.29253999994</v>
      </c>
      <c r="J15" s="38">
        <v>157395.32037999987</v>
      </c>
      <c r="K15" s="38">
        <v>178389.42702300029</v>
      </c>
      <c r="L15" s="38">
        <v>70990.891249999986</v>
      </c>
      <c r="M15" s="38">
        <v>56426.552679999993</v>
      </c>
      <c r="N15" s="38">
        <v>107833.3789900004</v>
      </c>
      <c r="O15" s="38">
        <f t="shared" si="0"/>
        <v>1390882.0230500004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8681.3679900000006</v>
      </c>
      <c r="I16" s="42">
        <v>0</v>
      </c>
      <c r="J16" s="42">
        <v>0</v>
      </c>
      <c r="K16" s="42">
        <v>0</v>
      </c>
      <c r="L16" s="42">
        <v>8681.3679799999991</v>
      </c>
      <c r="M16" s="42">
        <v>0</v>
      </c>
      <c r="N16" s="42">
        <v>0</v>
      </c>
      <c r="O16" s="91">
        <f t="shared" si="0"/>
        <v>17362.735970000002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5828.1454599999997</v>
      </c>
      <c r="F17" s="42">
        <v>16692.26268</v>
      </c>
      <c r="G17" s="42">
        <v>17525.292389999999</v>
      </c>
      <c r="H17" s="42">
        <v>10116.442419999999</v>
      </c>
      <c r="I17" s="42">
        <v>11718.44512</v>
      </c>
      <c r="J17" s="42">
        <v>467.16638</v>
      </c>
      <c r="K17" s="42">
        <v>1074.9005999999999</v>
      </c>
      <c r="L17" s="42">
        <v>7719.0900699999956</v>
      </c>
      <c r="M17" s="42">
        <v>8608.7198599999974</v>
      </c>
      <c r="N17" s="42">
        <v>63768.454080000003</v>
      </c>
      <c r="O17" s="91">
        <f t="shared" si="0"/>
        <v>143518.91905999999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466266.20282699994</v>
      </c>
      <c r="F18" s="42">
        <v>5864.1845899999989</v>
      </c>
      <c r="G18" s="42">
        <v>33667.389270000014</v>
      </c>
      <c r="H18" s="42">
        <v>84776.17426999996</v>
      </c>
      <c r="I18" s="42">
        <v>142115.84741999995</v>
      </c>
      <c r="J18" s="42">
        <v>156928.15399999986</v>
      </c>
      <c r="K18" s="42">
        <v>157314.52642300029</v>
      </c>
      <c r="L18" s="42">
        <v>54590.433199999978</v>
      </c>
      <c r="M18" s="42">
        <v>22681.632819999999</v>
      </c>
      <c r="N18" s="42">
        <v>0</v>
      </c>
      <c r="O18" s="91">
        <f t="shared" si="0"/>
        <v>1124204.54482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466266.20282699994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f t="shared" si="0"/>
        <v>466266.20282699994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0</v>
      </c>
      <c r="F20" s="70">
        <v>5864.1845899999989</v>
      </c>
      <c r="G20" s="70">
        <v>33667.389270000014</v>
      </c>
      <c r="H20" s="70">
        <v>84776.17426999996</v>
      </c>
      <c r="I20" s="70">
        <v>142115.84741999995</v>
      </c>
      <c r="J20" s="70">
        <v>156928.15399999986</v>
      </c>
      <c r="K20" s="70">
        <v>157314.52642300029</v>
      </c>
      <c r="L20" s="70">
        <v>54590.433199999978</v>
      </c>
      <c r="M20" s="70">
        <v>22681.632819999999</v>
      </c>
      <c r="N20" s="70">
        <v>0</v>
      </c>
      <c r="O20" s="91">
        <f t="shared" si="0"/>
        <v>657938.34199300013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374</v>
      </c>
      <c r="I21" s="42">
        <v>0</v>
      </c>
      <c r="J21" s="42">
        <v>0</v>
      </c>
      <c r="K21" s="42">
        <v>0</v>
      </c>
      <c r="L21" s="42">
        <v>0</v>
      </c>
      <c r="M21" s="42">
        <v>25136.2</v>
      </c>
      <c r="N21" s="42">
        <v>16605.599999999999</v>
      </c>
      <c r="O21" s="91">
        <f t="shared" si="0"/>
        <v>42115.8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20000</v>
      </c>
      <c r="L22" s="42">
        <v>0</v>
      </c>
      <c r="M22" s="42">
        <v>0</v>
      </c>
      <c r="N22" s="42">
        <v>0</v>
      </c>
      <c r="O22" s="91">
        <f t="shared" si="0"/>
        <v>20000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16220.698289999997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27459.324910000407</v>
      </c>
      <c r="O23" s="91">
        <f t="shared" si="0"/>
        <v>43680.023200000403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-299104.90005699988</v>
      </c>
      <c r="F24" s="38">
        <v>20539.418803596411</v>
      </c>
      <c r="G24" s="38">
        <v>-12127.275928204479</v>
      </c>
      <c r="H24" s="38">
        <v>-29925.335203277034</v>
      </c>
      <c r="I24" s="38">
        <v>-83573.988088551865</v>
      </c>
      <c r="J24" s="38">
        <v>-73247.672230633267</v>
      </c>
      <c r="K24" s="38">
        <v>-92686.499554893846</v>
      </c>
      <c r="L24" s="38">
        <v>282691.41332513728</v>
      </c>
      <c r="M24" s="38">
        <v>227332.59881705637</v>
      </c>
      <c r="N24" s="38">
        <v>197031.70185573067</v>
      </c>
      <c r="O24" s="38">
        <v>136929.46173896044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zoomScaleNormal="100" workbookViewId="0">
      <selection activeCell="I11" sqref="I11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78" t="s">
        <v>394</v>
      </c>
      <c r="C1" s="178"/>
      <c r="D1" s="178"/>
      <c r="E1" s="178"/>
      <c r="F1" s="178"/>
      <c r="G1" s="178"/>
      <c r="H1" s="178"/>
      <c r="I1" s="178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79" t="s">
        <v>395</v>
      </c>
      <c r="E3" s="179"/>
      <c r="F3" s="20"/>
      <c r="G3" s="20"/>
      <c r="H3" s="180" t="s">
        <v>1</v>
      </c>
      <c r="I3" s="180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1527811.4847856772</v>
      </c>
      <c r="F6" s="108">
        <v>1264568.7805256771</v>
      </c>
      <c r="G6" s="108">
        <v>193978.734129872</v>
      </c>
      <c r="H6" s="108">
        <v>66393.566755834996</v>
      </c>
      <c r="I6" s="108">
        <v>2870.403374293006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218199.52605000001</v>
      </c>
      <c r="F7" s="104">
        <v>104161.30580999999</v>
      </c>
      <c r="G7" s="104">
        <v>72160.089856000006</v>
      </c>
      <c r="H7" s="104">
        <v>39013.750393859998</v>
      </c>
      <c r="I7" s="104">
        <v>2864.3799901400021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79957.915769999992</v>
      </c>
      <c r="F8" s="104">
        <v>24782.140739999999</v>
      </c>
      <c r="G8" s="104">
        <v>55175.775024999995</v>
      </c>
      <c r="H8" s="104">
        <v>0</v>
      </c>
      <c r="I8" s="104">
        <v>5.0000003284367267E-6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979815.86697825626</v>
      </c>
      <c r="F9" s="104">
        <v>930406.90550825617</v>
      </c>
      <c r="G9" s="104">
        <v>49078.183634999994</v>
      </c>
      <c r="H9" s="104">
        <v>330.74481157999998</v>
      </c>
      <c r="I9" s="104">
        <v>3.3023420001671841E-2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23902.35716</v>
      </c>
      <c r="F10" s="104">
        <v>776.52031999999997</v>
      </c>
      <c r="G10" s="104">
        <v>56.1</v>
      </c>
      <c r="H10" s="104">
        <v>23069.736843284998</v>
      </c>
      <c r="I10" s="104">
        <v>0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22000</v>
      </c>
      <c r="F12" s="104">
        <v>22000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107772.47012</v>
      </c>
      <c r="F13" s="104">
        <v>107772.47012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96163.348707421319</v>
      </c>
      <c r="F14" s="104">
        <v>74669.438027421318</v>
      </c>
      <c r="G14" s="104">
        <v>17508.585613871997</v>
      </c>
      <c r="H14" s="104">
        <v>3979.3347071099997</v>
      </c>
      <c r="I14" s="104">
        <v>5.9903590180018798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1390881.8533400001</v>
      </c>
      <c r="F15" s="108">
        <v>1066980.57696</v>
      </c>
      <c r="G15" s="108">
        <v>245204.08480000001</v>
      </c>
      <c r="H15" s="108">
        <v>75956.382772874975</v>
      </c>
      <c r="I15" s="108">
        <v>2740.8088071250208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17362.735969999998</v>
      </c>
      <c r="F16" s="104">
        <v>17362.735969999998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143518.91906000001</v>
      </c>
      <c r="F17" s="104">
        <v>140070.49188000002</v>
      </c>
      <c r="G17" s="104">
        <v>3080.6224619999998</v>
      </c>
      <c r="H17" s="104">
        <v>81.650820899999999</v>
      </c>
      <c r="I17" s="104">
        <v>286.15389710000034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1124204.5481799999</v>
      </c>
      <c r="F18" s="104">
        <v>853483.90252</v>
      </c>
      <c r="G18" s="104">
        <v>192867.945167</v>
      </c>
      <c r="H18" s="104">
        <v>75400.301212664999</v>
      </c>
      <c r="I18" s="104">
        <v>2452.3992803350106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466266.20282699994</v>
      </c>
      <c r="F19" s="104">
        <v>308435.54072999995</v>
      </c>
      <c r="G19" s="104">
        <v>84498.712744000004</v>
      </c>
      <c r="H19" s="104">
        <v>70879.550229179993</v>
      </c>
      <c r="I19" s="104">
        <v>2452.3991238200169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657938.3453530001</v>
      </c>
      <c r="F20" s="104">
        <v>545048.36179</v>
      </c>
      <c r="G20" s="104">
        <v>108369.23242299999</v>
      </c>
      <c r="H20" s="104">
        <v>4520.7509834849998</v>
      </c>
      <c r="I20" s="104">
        <v>1.5651499373348088E-4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42115.8</v>
      </c>
      <c r="F21" s="104">
        <v>0</v>
      </c>
      <c r="G21" s="104">
        <v>42115.799999999996</v>
      </c>
      <c r="H21" s="104">
        <v>0</v>
      </c>
      <c r="I21" s="104">
        <v>7.2759576141834259E-12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20000</v>
      </c>
      <c r="F22" s="104">
        <v>20000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43679.850129999992</v>
      </c>
      <c r="F23" s="104">
        <v>36063.446589999992</v>
      </c>
      <c r="G23" s="104">
        <v>7139.7171709999984</v>
      </c>
      <c r="H23" s="104">
        <v>474.43073931000004</v>
      </c>
      <c r="I23" s="104">
        <v>2.2556296900019257</v>
      </c>
    </row>
    <row r="24" spans="2:9" x14ac:dyDescent="0.25">
      <c r="B24" s="181" t="s">
        <v>420</v>
      </c>
      <c r="C24" s="181"/>
      <c r="D24" s="181"/>
      <c r="E24" s="181"/>
      <c r="F24" s="181"/>
      <c r="G24" s="181"/>
      <c r="H24" s="181"/>
      <c r="I24" s="181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-2.4224531730085822E-2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-2.7962240846535224E-4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6.4839922922739794E-4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2.5152553367778573E-2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82" t="s">
        <v>431</v>
      </c>
      <c r="E32" s="182"/>
      <c r="F32" s="182"/>
      <c r="G32" s="182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4"/>
  <sheetViews>
    <sheetView showGridLines="0" zoomScaleNormal="100" zoomScaleSheetLayoutView="100" workbookViewId="0">
      <selection activeCell="C4" sqref="C4:D4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93" t="s">
        <v>440</v>
      </c>
      <c r="D1" s="193"/>
      <c r="E1" s="193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85" t="s">
        <v>443</v>
      </c>
      <c r="D4" s="185"/>
      <c r="E4" s="127">
        <v>103650.33777999983</v>
      </c>
    </row>
    <row r="5" spans="2:6" ht="16.5" customHeight="1" x14ac:dyDescent="0.25">
      <c r="B5" s="114" t="s">
        <v>444</v>
      </c>
      <c r="C5" s="192" t="s">
        <v>445</v>
      </c>
      <c r="D5" s="192"/>
      <c r="E5" s="128">
        <v>149386.35759999999</v>
      </c>
    </row>
    <row r="6" spans="2:6" ht="16.5" customHeight="1" x14ac:dyDescent="0.25">
      <c r="B6" s="114"/>
      <c r="C6" s="183" t="s">
        <v>572</v>
      </c>
      <c r="D6" s="183"/>
      <c r="E6" s="128">
        <v>-11185.96464</v>
      </c>
    </row>
    <row r="7" spans="2:6" ht="16.5" customHeight="1" x14ac:dyDescent="0.25">
      <c r="B7" s="114" t="s">
        <v>446</v>
      </c>
      <c r="C7" s="192" t="s">
        <v>447</v>
      </c>
      <c r="D7" s="192"/>
      <c r="E7" s="128">
        <v>0</v>
      </c>
    </row>
    <row r="8" spans="2:6" ht="16.5" customHeight="1" x14ac:dyDescent="0.25">
      <c r="B8" s="114" t="s">
        <v>448</v>
      </c>
      <c r="C8" s="192" t="s">
        <v>449</v>
      </c>
      <c r="D8" s="192"/>
      <c r="E8" s="128">
        <v>483.77005000000003</v>
      </c>
    </row>
    <row r="9" spans="2:6" ht="16.5" customHeight="1" x14ac:dyDescent="0.25">
      <c r="B9" s="114" t="s">
        <v>450</v>
      </c>
      <c r="C9" s="192" t="s">
        <v>451</v>
      </c>
      <c r="D9" s="192"/>
      <c r="E9" s="129">
        <v>-35033.825230000155</v>
      </c>
    </row>
    <row r="10" spans="2:6" ht="16.5" customHeight="1" x14ac:dyDescent="0.25">
      <c r="B10" s="114" t="s">
        <v>452</v>
      </c>
      <c r="C10" s="183" t="s">
        <v>453</v>
      </c>
      <c r="D10" s="183"/>
      <c r="E10" s="129">
        <v>-35033.825230000155</v>
      </c>
    </row>
    <row r="11" spans="2:6" ht="16.5" customHeight="1" x14ac:dyDescent="0.25">
      <c r="B11" s="114" t="s">
        <v>454</v>
      </c>
      <c r="C11" s="183" t="s">
        <v>455</v>
      </c>
      <c r="D11" s="183"/>
      <c r="E11" s="129">
        <v>0</v>
      </c>
    </row>
    <row r="12" spans="2:6" ht="16.5" customHeight="1" x14ac:dyDescent="0.25">
      <c r="B12" s="114" t="s">
        <v>456</v>
      </c>
      <c r="C12" s="183" t="s">
        <v>457</v>
      </c>
      <c r="D12" s="183"/>
      <c r="E12" s="129">
        <v>0</v>
      </c>
    </row>
    <row r="13" spans="2:6" ht="16.5" customHeight="1" x14ac:dyDescent="0.25">
      <c r="B13" s="114" t="s">
        <v>402</v>
      </c>
      <c r="C13" s="186" t="s">
        <v>458</v>
      </c>
      <c r="D13" s="187"/>
      <c r="E13" s="128">
        <v>0</v>
      </c>
    </row>
    <row r="14" spans="2:6" ht="16.5" customHeight="1" x14ac:dyDescent="0.25">
      <c r="B14" s="114" t="s">
        <v>459</v>
      </c>
      <c r="C14" s="185" t="s">
        <v>460</v>
      </c>
      <c r="D14" s="185"/>
      <c r="E14" s="127">
        <v>20754.067392498117</v>
      </c>
    </row>
    <row r="15" spans="2:6" ht="16.5" customHeight="1" x14ac:dyDescent="0.25">
      <c r="B15" s="114" t="s">
        <v>461</v>
      </c>
      <c r="C15" s="192" t="s">
        <v>462</v>
      </c>
      <c r="D15" s="192"/>
      <c r="E15" s="129">
        <v>16778.476592498115</v>
      </c>
    </row>
    <row r="16" spans="2:6" ht="16.5" customHeight="1" x14ac:dyDescent="0.25">
      <c r="B16" s="114" t="s">
        <v>463</v>
      </c>
      <c r="C16" s="192" t="s">
        <v>464</v>
      </c>
      <c r="D16" s="192"/>
      <c r="E16" s="128">
        <v>3975.5907999999999</v>
      </c>
    </row>
    <row r="17" spans="2:11" ht="16.5" customHeight="1" x14ac:dyDescent="0.25">
      <c r="B17" s="114" t="s">
        <v>465</v>
      </c>
      <c r="C17" s="185" t="s">
        <v>466</v>
      </c>
      <c r="D17" s="185"/>
      <c r="E17" s="127">
        <v>82896.270387501703</v>
      </c>
    </row>
    <row r="18" spans="2:11" ht="16.5" customHeight="1" x14ac:dyDescent="0.25">
      <c r="B18" s="114" t="s">
        <v>467</v>
      </c>
      <c r="C18" s="191" t="s">
        <v>468</v>
      </c>
      <c r="D18" s="191"/>
      <c r="E18" s="130">
        <v>69993.683955677247</v>
      </c>
    </row>
    <row r="19" spans="2:11" ht="16.5" customHeight="1" x14ac:dyDescent="0.25">
      <c r="B19" s="114" t="s">
        <v>469</v>
      </c>
      <c r="C19" s="192" t="s">
        <v>470</v>
      </c>
      <c r="D19" s="192"/>
      <c r="E19" s="129">
        <v>21906.923000000064</v>
      </c>
    </row>
    <row r="20" spans="2:11" ht="16.5" customHeight="1" x14ac:dyDescent="0.25">
      <c r="B20" s="114" t="s">
        <v>471</v>
      </c>
      <c r="C20" s="192" t="s">
        <v>472</v>
      </c>
      <c r="D20" s="192"/>
      <c r="E20" s="129">
        <v>11372.200955677185</v>
      </c>
    </row>
    <row r="21" spans="2:11" ht="16.5" customHeight="1" x14ac:dyDescent="0.25">
      <c r="B21" s="114" t="s">
        <v>473</v>
      </c>
      <c r="C21" s="192" t="s">
        <v>474</v>
      </c>
      <c r="D21" s="192"/>
      <c r="E21" s="129">
        <v>36714.559999999998</v>
      </c>
    </row>
    <row r="22" spans="2:11" ht="16.5" customHeight="1" x14ac:dyDescent="0.25">
      <c r="B22" s="114" t="s">
        <v>475</v>
      </c>
      <c r="C22" s="183" t="s">
        <v>476</v>
      </c>
      <c r="D22" s="183"/>
      <c r="E22" s="128">
        <v>0</v>
      </c>
    </row>
    <row r="23" spans="2:11" ht="16.5" customHeight="1" x14ac:dyDescent="0.25">
      <c r="B23" s="114" t="s">
        <v>477</v>
      </c>
      <c r="C23" s="183" t="s">
        <v>478</v>
      </c>
      <c r="D23" s="183"/>
      <c r="E23" s="128">
        <v>36714.559999999998</v>
      </c>
    </row>
    <row r="24" spans="2:11" ht="16.5" customHeight="1" x14ac:dyDescent="0.25">
      <c r="B24" s="114" t="s">
        <v>479</v>
      </c>
      <c r="C24" s="184" t="s">
        <v>480</v>
      </c>
      <c r="D24" s="184"/>
      <c r="E24" s="128">
        <v>0</v>
      </c>
    </row>
    <row r="25" spans="2:11" ht="16.5" customHeight="1" x14ac:dyDescent="0.25">
      <c r="B25" s="114" t="s">
        <v>481</v>
      </c>
      <c r="C25" s="185" t="s">
        <v>482</v>
      </c>
      <c r="D25" s="185"/>
      <c r="E25" s="127">
        <v>152889.95434317895</v>
      </c>
    </row>
    <row r="26" spans="2:11" ht="16.5" customHeight="1" x14ac:dyDescent="0.25">
      <c r="B26" s="114" t="s">
        <v>483</v>
      </c>
      <c r="C26" s="185" t="s">
        <v>484</v>
      </c>
      <c r="D26" s="185"/>
      <c r="E26" s="127">
        <v>987.01313000000005</v>
      </c>
    </row>
    <row r="27" spans="2:11" ht="25.5" customHeight="1" x14ac:dyDescent="0.25">
      <c r="B27" s="114" t="s">
        <v>485</v>
      </c>
      <c r="C27" s="192" t="s">
        <v>486</v>
      </c>
      <c r="D27" s="192"/>
      <c r="E27" s="129">
        <v>300</v>
      </c>
    </row>
    <row r="28" spans="2:11" ht="16.5" customHeight="1" x14ac:dyDescent="0.25">
      <c r="B28" s="114" t="s">
        <v>487</v>
      </c>
      <c r="C28" s="192" t="s">
        <v>488</v>
      </c>
      <c r="D28" s="192"/>
      <c r="E28" s="129">
        <v>687.01313000000005</v>
      </c>
    </row>
    <row r="29" spans="2:11" ht="16.5" customHeight="1" x14ac:dyDescent="0.25">
      <c r="B29" s="114" t="s">
        <v>489</v>
      </c>
      <c r="C29" s="185" t="s">
        <v>490</v>
      </c>
      <c r="D29" s="185"/>
      <c r="E29" s="127">
        <v>151902.94121317894</v>
      </c>
      <c r="G29" s="33"/>
      <c r="H29" s="33"/>
      <c r="J29" s="33"/>
      <c r="K29" s="33"/>
    </row>
    <row r="30" spans="2:11" ht="16.5" customHeight="1" x14ac:dyDescent="0.25">
      <c r="B30" s="114" t="s">
        <v>491</v>
      </c>
      <c r="C30" s="185" t="s">
        <v>492</v>
      </c>
      <c r="D30" s="185"/>
      <c r="E30" s="127">
        <v>1197039.1387472819</v>
      </c>
    </row>
    <row r="31" spans="2:11" ht="16.5" customHeight="1" x14ac:dyDescent="0.25">
      <c r="B31" s="114" t="s">
        <v>493</v>
      </c>
      <c r="C31" s="184" t="s">
        <v>494</v>
      </c>
      <c r="D31" s="184"/>
      <c r="E31" s="129">
        <v>0</v>
      </c>
    </row>
    <row r="32" spans="2:11" ht="16.5" customHeight="1" x14ac:dyDescent="0.25">
      <c r="B32" s="114" t="s">
        <v>495</v>
      </c>
      <c r="C32" s="184" t="s">
        <v>496</v>
      </c>
      <c r="D32" s="184"/>
      <c r="E32" s="129">
        <v>620.99502029999985</v>
      </c>
    </row>
    <row r="33" spans="2:8" ht="16.5" customHeight="1" x14ac:dyDescent="0.25">
      <c r="B33" s="114" t="s">
        <v>497</v>
      </c>
      <c r="C33" s="184" t="s">
        <v>498</v>
      </c>
      <c r="D33" s="184"/>
      <c r="E33" s="129">
        <v>23789.048769500023</v>
      </c>
      <c r="H33" s="137"/>
    </row>
    <row r="34" spans="2:8" ht="16.5" customHeight="1" x14ac:dyDescent="0.25">
      <c r="B34" s="114" t="s">
        <v>499</v>
      </c>
      <c r="C34" s="184" t="s">
        <v>500</v>
      </c>
      <c r="D34" s="184"/>
      <c r="E34" s="129">
        <v>70093.095745500003</v>
      </c>
    </row>
    <row r="35" spans="2:8" ht="16.5" customHeight="1" x14ac:dyDescent="0.25">
      <c r="B35" s="114" t="s">
        <v>501</v>
      </c>
      <c r="C35" s="184" t="s">
        <v>502</v>
      </c>
      <c r="D35" s="184"/>
      <c r="E35" s="129">
        <v>16835.859453750003</v>
      </c>
    </row>
    <row r="36" spans="2:8" ht="16.5" customHeight="1" x14ac:dyDescent="0.25">
      <c r="B36" s="114" t="s">
        <v>503</v>
      </c>
      <c r="C36" s="184" t="s">
        <v>504</v>
      </c>
      <c r="D36" s="184"/>
      <c r="E36" s="129">
        <v>883668.8496252154</v>
      </c>
    </row>
    <row r="37" spans="2:8" ht="16.5" customHeight="1" x14ac:dyDescent="0.25">
      <c r="B37" s="114" t="s">
        <v>505</v>
      </c>
      <c r="C37" s="184" t="s">
        <v>506</v>
      </c>
      <c r="D37" s="184"/>
      <c r="E37" s="129">
        <v>202031.29013301691</v>
      </c>
    </row>
    <row r="38" spans="2:8" ht="28.5" customHeight="1" x14ac:dyDescent="0.25">
      <c r="B38" s="188" t="s">
        <v>507</v>
      </c>
      <c r="C38" s="188"/>
      <c r="D38" s="188"/>
      <c r="E38" s="188"/>
    </row>
    <row r="39" spans="2:8" ht="18" customHeight="1" x14ac:dyDescent="0.25">
      <c r="B39" s="189" t="s">
        <v>420</v>
      </c>
      <c r="C39" s="190"/>
      <c r="D39" s="190"/>
      <c r="E39" s="190"/>
      <c r="F39" s="190"/>
    </row>
    <row r="40" spans="2:8" ht="52.8" x14ac:dyDescent="0.25">
      <c r="B40" s="115" t="s">
        <v>508</v>
      </c>
      <c r="C40" s="123" t="s">
        <v>509</v>
      </c>
      <c r="D40" s="123" t="s">
        <v>510</v>
      </c>
      <c r="E40" s="123" t="s">
        <v>511</v>
      </c>
      <c r="F40" s="123" t="s">
        <v>512</v>
      </c>
    </row>
    <row r="41" spans="2:8" s="27" customFormat="1" ht="26.4" x14ac:dyDescent="0.25">
      <c r="B41" s="116" t="s">
        <v>513</v>
      </c>
      <c r="C41" s="119" t="s">
        <v>514</v>
      </c>
      <c r="D41" s="118" t="s">
        <v>515</v>
      </c>
      <c r="E41" s="120">
        <v>0.05</v>
      </c>
      <c r="F41" s="121">
        <v>6.9251094391327761E-2</v>
      </c>
    </row>
    <row r="42" spans="2:8" s="27" customFormat="1" ht="26.4" x14ac:dyDescent="0.25">
      <c r="B42" s="116" t="s">
        <v>517</v>
      </c>
      <c r="C42" s="119" t="s">
        <v>518</v>
      </c>
      <c r="D42" s="118" t="s">
        <v>519</v>
      </c>
      <c r="E42" s="120">
        <v>0.09</v>
      </c>
      <c r="F42" s="121">
        <v>0.12689889268963042</v>
      </c>
    </row>
    <row r="43" spans="2:8" s="27" customFormat="1" x14ac:dyDescent="0.25">
      <c r="B43" s="117" t="s">
        <v>520</v>
      </c>
      <c r="C43" s="119" t="s">
        <v>521</v>
      </c>
      <c r="D43" s="122" t="s">
        <v>516</v>
      </c>
      <c r="E43" s="120" t="s">
        <v>522</v>
      </c>
      <c r="F43" s="121">
        <v>5.2600000000000001E-2</v>
      </c>
    </row>
    <row r="44" spans="2:8" x14ac:dyDescent="0.25">
      <c r="E44" s="28"/>
    </row>
  </sheetData>
  <sheetProtection formatColumns="0" formatRows="0"/>
  <mergeCells count="37">
    <mergeCell ref="C6:D6"/>
    <mergeCell ref="C1:E1"/>
    <mergeCell ref="C27:D27"/>
    <mergeCell ref="C28:D28"/>
    <mergeCell ref="C17:D17"/>
    <mergeCell ref="C4:D4"/>
    <mergeCell ref="C5:D5"/>
    <mergeCell ref="C7:D7"/>
    <mergeCell ref="C8:D8"/>
    <mergeCell ref="C9:D9"/>
    <mergeCell ref="C10:D10"/>
    <mergeCell ref="C11:D11"/>
    <mergeCell ref="C12:D12"/>
    <mergeCell ref="C14:D14"/>
    <mergeCell ref="C15:D15"/>
    <mergeCell ref="C16:D16"/>
    <mergeCell ref="C13:D13"/>
    <mergeCell ref="C36:D36"/>
    <mergeCell ref="C37:D37"/>
    <mergeCell ref="B38:E38"/>
    <mergeCell ref="B39:F39"/>
    <mergeCell ref="C30:D30"/>
    <mergeCell ref="C31:D31"/>
    <mergeCell ref="C32:D32"/>
    <mergeCell ref="C33:D33"/>
    <mergeCell ref="C34:D34"/>
    <mergeCell ref="C35:D35"/>
    <mergeCell ref="C29:D29"/>
    <mergeCell ref="C18:D18"/>
    <mergeCell ref="C19:D19"/>
    <mergeCell ref="C20:D20"/>
    <mergeCell ref="C21:D21"/>
    <mergeCell ref="C23:D23"/>
    <mergeCell ref="C24:D24"/>
    <mergeCell ref="C25:D25"/>
    <mergeCell ref="C26:D26"/>
    <mergeCell ref="C22:D22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E5:E6</xm:sqref>
        </x14:conditionalFormatting>
        <x14:conditionalFormatting xmlns:xm="http://schemas.microsoft.com/office/excel/2006/main">
          <x14:cfRule type="expression" priority="2" id="{38A99A7B-F6C5-4B5A-85B7-C9EDD848601D}">
            <xm:f>IF(ROUND(E7,5)=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ROUND(E23,5),0,1)</xm:f>
            <x14:dxf>
              <fill>
                <patternFill>
                  <bgColor rgb="FFFF0000"/>
                </patternFill>
              </fill>
            </x14:dxf>
          </x14:cfRule>
          <xm:sqref>E23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B12"/>
  <sheetViews>
    <sheetView showGridLines="0" workbookViewId="0">
      <selection activeCell="C17" sqref="C17"/>
    </sheetView>
  </sheetViews>
  <sheetFormatPr defaultRowHeight="14.4" x14ac:dyDescent="0.3"/>
  <cols>
    <col min="1" max="1" width="54.6640625" customWidth="1"/>
    <col min="2" max="2" width="13.6640625" customWidth="1"/>
  </cols>
  <sheetData>
    <row r="1" spans="1:2" ht="28.95" customHeight="1" x14ac:dyDescent="0.3">
      <c r="A1" s="194" t="s">
        <v>573</v>
      </c>
      <c r="B1" s="194"/>
    </row>
    <row r="2" spans="1:2" ht="15.6" customHeight="1" x14ac:dyDescent="0.3"/>
    <row r="3" spans="1:2" ht="20.399999999999999" customHeight="1" x14ac:dyDescent="0.3">
      <c r="A3" s="140" t="s">
        <v>574</v>
      </c>
      <c r="B3" s="141" t="s">
        <v>575</v>
      </c>
    </row>
    <row r="4" spans="1:2" x14ac:dyDescent="0.3">
      <c r="A4" s="142" t="s">
        <v>576</v>
      </c>
      <c r="B4" s="143">
        <v>284191.96810999978</v>
      </c>
    </row>
    <row r="5" spans="1:2" x14ac:dyDescent="0.3">
      <c r="A5" s="142" t="s">
        <v>577</v>
      </c>
      <c r="B5" s="143">
        <v>17987.163040000003</v>
      </c>
    </row>
    <row r="6" spans="1:2" x14ac:dyDescent="0.3">
      <c r="A6" s="142" t="s">
        <v>578</v>
      </c>
      <c r="B6" s="143">
        <v>0</v>
      </c>
    </row>
    <row r="7" spans="1:2" x14ac:dyDescent="0.3">
      <c r="A7" s="142" t="s">
        <v>579</v>
      </c>
      <c r="B7" s="143">
        <v>0</v>
      </c>
    </row>
    <row r="8" spans="1:2" x14ac:dyDescent="0.3">
      <c r="A8" s="142" t="s">
        <v>580</v>
      </c>
      <c r="B8" s="143">
        <v>60121.35</v>
      </c>
    </row>
    <row r="9" spans="1:2" x14ac:dyDescent="0.3">
      <c r="A9" s="142" t="s">
        <v>581</v>
      </c>
      <c r="B9" s="143">
        <v>0</v>
      </c>
    </row>
    <row r="10" spans="1:2" ht="26.4" x14ac:dyDescent="0.3">
      <c r="A10" s="142" t="s">
        <v>582</v>
      </c>
      <c r="B10" s="143">
        <v>1832.7343000000001</v>
      </c>
    </row>
    <row r="11" spans="1:2" x14ac:dyDescent="0.3">
      <c r="A11" s="142" t="s">
        <v>583</v>
      </c>
      <c r="B11" s="129">
        <v>0</v>
      </c>
    </row>
    <row r="12" spans="1:2" ht="18" customHeight="1" x14ac:dyDescent="0.3">
      <c r="A12" s="140" t="s">
        <v>280</v>
      </c>
      <c r="B12" s="144">
        <f>SUM(B4:B11)</f>
        <v>364133.21544999979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illik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2023-10-13T07:14:07Z</dcterms:modified>
</cp:coreProperties>
</file>