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1-24\"/>
    </mc:Choice>
  </mc:AlternateContent>
  <xr:revisionPtr revIDLastSave="0" documentId="13_ncr:1_{58314A64-0517-44FF-891B-FD6FC7D3F233}" xr6:coauthVersionLast="47" xr6:coauthVersionMax="47" xr10:uidLastSave="{00000000-0000-0000-0000-000000000000}"/>
  <bookViews>
    <workbookView xWindow="-28908" yWindow="-36" windowWidth="29016" windowHeight="1641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  <sheet name="Balansdankənar öhdəliklər" sheetId="11" r:id="rId9"/>
    <sheet name="İri kredit tələbi" sheetId="12" r:id="rId10"/>
    <sheet name="Sabit və dəyişkən faiz" sheetId="13" r:id="rId11"/>
    <sheet name="Coğrafi bölgü" sheetId="14" r:id="rId12"/>
    <sheet name="İqtisadi bölgü" sheetId="17" r:id="rId13"/>
    <sheet name="Digər illik məlumatlar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7" l="1"/>
  <c r="E15" i="7" s="1"/>
  <c r="H15" i="7"/>
  <c r="I15" i="7"/>
  <c r="F15" i="7"/>
  <c r="E23" i="7"/>
  <c r="E22" i="7"/>
  <c r="E21" i="7"/>
  <c r="E20" i="7"/>
  <c r="E19" i="7"/>
  <c r="E18" i="7"/>
  <c r="E17" i="7"/>
  <c r="E16" i="7"/>
  <c r="E14" i="7"/>
  <c r="E13" i="7"/>
  <c r="E12" i="7"/>
  <c r="E11" i="7"/>
  <c r="E10" i="7"/>
  <c r="E9" i="7"/>
  <c r="E8" i="7"/>
  <c r="E7" i="7"/>
  <c r="I6" i="7"/>
  <c r="H6" i="7"/>
  <c r="G6" i="7"/>
  <c r="F6" i="7"/>
  <c r="E6" i="7"/>
  <c r="B18" i="15" l="1"/>
  <c r="B9" i="15"/>
  <c r="C19" i="15"/>
  <c r="C20" i="15"/>
  <c r="C18" i="15"/>
  <c r="C10" i="15"/>
  <c r="C11" i="15"/>
  <c r="C12" i="15"/>
  <c r="C9" i="15"/>
  <c r="C3" i="15"/>
  <c r="B3" i="15"/>
  <c r="C12" i="17"/>
  <c r="B12" i="17"/>
  <c r="C15" i="14"/>
  <c r="B15" i="14"/>
  <c r="C5" i="12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F21" i="13" l="1"/>
  <c r="F19" i="13"/>
  <c r="F18" i="13"/>
  <c r="C4" i="13"/>
  <c r="F20" i="13"/>
  <c r="F17" i="13"/>
  <c r="F16" i="13"/>
  <c r="F15" i="13"/>
  <c r="F14" i="13"/>
  <c r="D13" i="13"/>
  <c r="F12" i="13"/>
  <c r="F11" i="13"/>
  <c r="F10" i="13"/>
  <c r="F9" i="13"/>
  <c r="F8" i="13"/>
  <c r="F7" i="13"/>
  <c r="F6" i="13"/>
  <c r="D4" i="13"/>
  <c r="B12" i="11"/>
  <c r="E13" i="13" l="1"/>
  <c r="C13" i="13"/>
  <c r="F13" i="13" s="1"/>
  <c r="F30" i="10"/>
  <c r="E30" i="10"/>
  <c r="E47" i="10"/>
  <c r="E17" i="10" l="1"/>
  <c r="E5" i="10"/>
  <c r="E27" i="10" l="1"/>
  <c r="E29" i="10" s="1"/>
  <c r="C22" i="5" l="1"/>
  <c r="C23" i="5"/>
  <c r="C24" i="5"/>
  <c r="C25" i="5"/>
  <c r="C21" i="5"/>
  <c r="F47" i="10" l="1"/>
  <c r="C11" i="5" l="1"/>
  <c r="F17" i="10"/>
  <c r="F5" i="10" l="1"/>
  <c r="F27" i="10" s="1"/>
  <c r="F29" i="10" s="1"/>
  <c r="F38" i="10"/>
  <c r="F49" i="10" l="1"/>
  <c r="F51" i="10" s="1"/>
  <c r="E38" i="10"/>
  <c r="E49" i="10" s="1"/>
  <c r="E51" i="10" s="1"/>
  <c r="C15" i="5" l="1"/>
  <c r="C14" i="5"/>
  <c r="C13" i="5"/>
  <c r="C12" i="5"/>
  <c r="E23" i="4" l="1"/>
  <c r="E22" i="4"/>
  <c r="E21" i="4"/>
  <c r="E20" i="4"/>
  <c r="E19" i="4"/>
  <c r="E18" i="4"/>
  <c r="E10" i="4"/>
  <c r="E3" i="4"/>
  <c r="E17" i="4" l="1"/>
  <c r="E4" i="13" l="1"/>
  <c r="F4" i="13" s="1"/>
  <c r="F5" i="13" l="1"/>
  <c r="E22" i="13"/>
  <c r="F22" i="13" s="1"/>
</calcChain>
</file>

<file path=xl/sharedStrings.xml><?xml version="1.0" encoding="utf-8"?>
<sst xmlns="http://schemas.openxmlformats.org/spreadsheetml/2006/main" count="831" uniqueCount="627">
  <si>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</si>
  <si>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</si>
  <si>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</si>
  <si>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</si>
  <si>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</si>
  <si>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</si>
  <si>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</si>
  <si>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</si>
  <si>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</si>
  <si>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</si>
  <si>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</si>
  <si>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</si>
  <si>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</si>
  <si>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</si>
  <si>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</si>
  <si>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</si>
  <si>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</si>
  <si>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</si>
  <si>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</si>
  <si>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</si>
  <si>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</si>
  <si>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</si>
  <si>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</si>
  <si>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</si>
  <si>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</si>
  <si>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</si>
  <si>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</si>
  <si>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</si>
  <si>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</si>
  <si>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</si>
  <si>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</si>
  <si>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</si>
  <si>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</si>
  <si>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</si>
  <si>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</si>
  <si>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</si>
  <si>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</si>
  <si>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</si>
  <si>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</si>
  <si>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</si>
  <si>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</si>
  <si>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</si>
  <si>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</si>
  <si>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</si>
  <si>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</si>
  <si>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</si>
  <si>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</si>
  <si>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</si>
  <si>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</si>
  <si>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</si>
  <si>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</si>
  <si>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</si>
  <si>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</si>
  <si>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</si>
  <si>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</si>
  <si>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</si>
  <si>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</si>
  <si>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</si>
  <si>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</si>
  <si>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</si>
  <si>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</si>
  <si>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</si>
  <si>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</si>
  <si>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</si>
  <si>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</si>
  <si>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</si>
  <si>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</si>
  <si>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</si>
  <si>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</si>
  <si>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</si>
  <si>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</si>
  <si>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</si>
  <si>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</si>
  <si>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</si>
  <si>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</si>
  <si>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</si>
  <si>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</si>
  <si>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</si>
  <si>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</si>
  <si>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</si>
  <si>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</si>
  <si>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</si>
  <si>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</si>
  <si>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</si>
  <si>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</si>
  <si>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</si>
  <si>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</si>
  <si>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</si>
  <si>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</si>
  <si>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</si>
  <si>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</si>
  <si>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</si>
  <si>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</si>
  <si>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</si>
  <si>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</si>
  <si>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</si>
  <si>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</si>
  <si>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</si>
  <si>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</si>
  <si>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</si>
  <si>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</si>
  <si>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</si>
  <si>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</si>
  <si>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</si>
  <si>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</si>
  <si>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</si>
  <si>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</si>
  <si>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</si>
  <si>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</si>
  <si>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</si>
  <si>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</si>
  <si>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</si>
  <si>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</si>
  <si>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</si>
  <si>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</si>
  <si>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</si>
  <si>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</si>
  <si>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</si>
  <si>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</si>
  <si>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</si>
  <si>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</si>
  <si>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</si>
  <si>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</si>
  <si>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</si>
  <si>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</si>
  <si>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</si>
  <si>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</si>
  <si>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</si>
  <si>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</si>
  <si>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</si>
  <si>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</si>
  <si>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</si>
  <si>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</si>
  <si>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</si>
  <si>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</si>
  <si>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</si>
  <si>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</si>
  <si>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</si>
  <si>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</si>
  <si>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</si>
  <si>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</si>
  <si>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</si>
  <si>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</si>
  <si>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</si>
  <si>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</si>
  <si>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</si>
  <si>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</si>
  <si>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</si>
  <si>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</si>
  <si>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</si>
  <si>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</si>
  <si>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</si>
  <si>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</si>
  <si>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</si>
  <si>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</si>
  <si>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</si>
  <si>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</si>
  <si>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</si>
  <si>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</si>
  <si>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</si>
  <si>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</si>
  <si>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</si>
  <si>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</si>
  <si>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</si>
  <si>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</si>
  <si>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</si>
  <si>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</si>
  <si>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</si>
  <si>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</si>
  <si>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</si>
  <si>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</si>
  <si>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</si>
  <si>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</si>
  <si>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</si>
  <si>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</si>
  <si>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</si>
  <si>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</si>
  <si>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</si>
  <si>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</si>
  <si>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</si>
  <si>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</si>
  <si>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</si>
  <si>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</si>
  <si>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</si>
  <si>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</si>
  <si>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</si>
  <si>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</si>
  <si>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</si>
  <si>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</si>
  <si>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</si>
  <si>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</si>
  <si>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</si>
  <si>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</si>
  <si>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</si>
  <si>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</si>
  <si>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</si>
  <si>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</si>
  <si>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</si>
  <si>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</si>
  <si>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</si>
  <si>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</si>
  <si>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</si>
  <si>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</si>
  <si>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</si>
  <si>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</si>
  <si>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</si>
  <si>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</si>
  <si>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</si>
  <si>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</si>
  <si>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</si>
  <si>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</si>
  <si>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</si>
  <si>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</si>
  <si>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</si>
  <si>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</si>
  <si>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</si>
  <si>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</si>
  <si>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</si>
  <si>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</si>
  <si>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</si>
  <si>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</si>
  <si>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</si>
  <si>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</si>
  <si>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</si>
  <si>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</si>
  <si>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</si>
  <si>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</si>
  <si>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</si>
  <si>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</si>
  <si>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</si>
  <si>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</si>
  <si>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</si>
  <si>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</si>
  <si>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</si>
  <si>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</si>
  <si>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</si>
  <si>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</si>
  <si>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</si>
  <si>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</si>
  <si>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</si>
  <si>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</si>
  <si>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</si>
  <si>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</si>
  <si>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</si>
  <si>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</si>
  <si>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</si>
  <si>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</si>
  <si>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</si>
  <si>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</si>
  <si>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</si>
  <si>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</si>
  <si>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</si>
  <si>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</si>
  <si>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</si>
  <si>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</si>
  <si>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</si>
  <si>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</si>
  <si>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</si>
  <si>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</si>
  <si>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</si>
  <si>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</si>
  <si>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</si>
  <si>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</si>
  <si>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</si>
  <si>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</si>
  <si>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</si>
  <si>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</si>
  <si>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</si>
  <si>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</si>
  <si>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</si>
  <si>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</si>
  <si>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</si>
  <si>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</si>
  <si>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</si>
  <si>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</si>
  <si>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</si>
  <si>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</si>
  <si>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</si>
  <si>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</si>
  <si>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</si>
  <si>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</si>
  <si>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</si>
  <si>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</si>
  <si>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</si>
  <si>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</si>
  <si>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</si>
  <si>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</si>
  <si>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</si>
  <si>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</si>
  <si>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</si>
  <si>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</si>
  <si>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</si>
  <si>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</si>
  <si>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</si>
  <si>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</si>
  <si>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</si>
  <si>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</si>
  <si>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</si>
  <si>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</si>
  <si>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</si>
  <si>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</si>
  <si>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</si>
  <si>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</si>
  <si>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</si>
  <si>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</si>
  <si>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</si>
  <si>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</si>
  <si>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</si>
  <si>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</si>
  <si>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</si>
  <si>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</si>
  <si>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</si>
  <si>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</si>
  <si>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</si>
  <si>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</si>
  <si>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</si>
  <si>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</si>
  <si>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</si>
  <si>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</si>
  <si>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</si>
  <si>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</si>
  <si>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</si>
  <si>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</si>
  <si>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</si>
  <si>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</si>
  <si>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</si>
  <si>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</si>
  <si>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</si>
  <si>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</si>
  <si>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</si>
  <si>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</si>
  <si>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</si>
  <si>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</si>
  <si>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</si>
  <si>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</si>
  <si>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</si>
  <si>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</si>
  <si>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</si>
  <si>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</si>
  <si>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</si>
  <si>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</si>
  <si>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</si>
  <si>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</si>
  <si>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</si>
  <si>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</si>
  <si>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</si>
  <si>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</si>
  <si>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</si>
  <si>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</si>
  <si>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</si>
  <si>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</si>
  <si>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</si>
  <si>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</si>
  <si>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</si>
  <si>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</si>
  <si>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</si>
  <si>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</si>
  <si>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</si>
  <si>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</si>
  <si>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</si>
  <si>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</si>
  <si>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</si>
  <si>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</si>
  <si>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</si>
  <si>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</si>
  <si>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</si>
  <si>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</si>
  <si>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</si>
  <si>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</si>
  <si>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</si>
  <si>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</si>
  <si>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</si>
  <si>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</si>
  <si>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</si>
  <si>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</si>
  <si>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</si>
  <si>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</si>
  <si>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</si>
  <si>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</si>
  <si>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</si>
  <si>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</si>
  <si>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</si>
  <si>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</si>
  <si>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</si>
  <si>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</si>
  <si>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</si>
  <si>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</si>
  <si>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</si>
  <si>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</si>
  <si>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</si>
  <si>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</si>
  <si>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</si>
  <si>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</si>
  <si>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</si>
  <si>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</si>
  <si>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</si>
  <si>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</si>
  <si>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</si>
  <si>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</si>
  <si>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</si>
  <si>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</si>
  <si>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</si>
  <si>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</si>
  <si>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</si>
  <si>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</si>
  <si>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</si>
  <si>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</si>
  <si>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</si>
  <si>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</si>
  <si>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</si>
  <si>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</si>
  <si>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</si>
  <si>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</si>
  <si>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</si>
  <si>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</si>
  <si>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</si>
  <si>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</si>
  <si>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</si>
  <si>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</si>
  <si>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</si>
  <si>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</si>
  <si>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</si>
  <si>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</si>
  <si>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</si>
  <si>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</si>
  <si>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</si>
  <si>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</si>
  <si>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</si>
  <si>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</si>
  <si>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</si>
  <si>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</si>
  <si>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</si>
  <si>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</si>
  <si>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</si>
  <si>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</si>
  <si>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</si>
  <si>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</si>
  <si>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</si>
  <si>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</si>
  <si>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</si>
  <si>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</si>
  <si>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</si>
  <si>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</si>
  <si>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</si>
  <si>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</si>
  <si>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</si>
  <si>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</si>
  <si>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</si>
  <si>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</si>
  <si>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</si>
  <si>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</si>
  <si>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</si>
  <si>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</si>
  <si>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</si>
  <si>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</si>
  <si>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</si>
  <si>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</si>
  <si>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</si>
  <si>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</si>
  <si>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</si>
  <si>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</si>
  <si>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</si>
  <si>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</si>
  <si>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</si>
  <si>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</si>
  <si>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</si>
  <si>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</si>
  <si>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</si>
  <si>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</si>
  <si>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</si>
  <si>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</si>
  <si>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</si>
  <si>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</si>
  <si>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</si>
  <si>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</si>
  <si>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</si>
  <si>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</si>
  <si>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</si>
  <si>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</si>
  <si>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</si>
  <si>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</si>
  <si>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</si>
  <si>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</si>
  <si>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</si>
  <si>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</si>
  <si>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</si>
  <si>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</si>
  <si>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</si>
  <si>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</si>
  <si>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</si>
  <si>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</si>
  <si>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</si>
  <si>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</si>
  <si>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</si>
  <si>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</si>
  <si>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</si>
  <si>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</si>
  <si>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</si>
  <si>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</si>
  <si>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</si>
  <si>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</si>
  <si>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</si>
  <si>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</si>
  <si>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</si>
  <si>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</si>
  <si>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</si>
  <si>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</si>
  <si>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</si>
  <si>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</si>
  <si>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</si>
  <si>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</si>
  <si>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</si>
  <si>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</si>
  <si>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</si>
  <si>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</si>
  <si>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</si>
  <si>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</si>
  <si>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</si>
  <si>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</si>
  <si>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</si>
  <si>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</si>
  <si>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</si>
  <si>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</si>
  <si>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</si>
  <si>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</si>
  <si>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</si>
  <si>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</si>
  <si>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</si>
  <si>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</si>
  <si>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</si>
  <si>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</si>
  <si>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</si>
  <si>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</si>
  <si>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</si>
  <si>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</si>
  <si>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</si>
  <si>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</si>
  <si>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</si>
  <si>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</si>
  <si>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</si>
  <si>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</si>
  <si>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</si>
  <si>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</si>
  <si>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</si>
  <si>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</si>
  <si>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</si>
  <si>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</si>
  <si>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</si>
  <si>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</si>
  <si>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</si>
  <si>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</si>
  <si>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</si>
  <si>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</si>
  <si>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</si>
  <si>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</si>
  <si>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</si>
  <si>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</si>
  <si>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</si>
  <si>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</si>
  <si>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</si>
  <si>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</si>
  <si>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</si>
  <si>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</si>
  <si>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</si>
  <si>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</si>
  <si>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</si>
  <si>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</si>
  <si>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</si>
  <si>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</si>
  <si>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</si>
  <si>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</si>
  <si>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</si>
  <si>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>Balansdankənar öhdəliklərin cəmi və növləri üzrə məbləği</t>
  </si>
  <si>
    <t>Balansdankənar öhdəliklər</t>
  </si>
  <si>
    <t>Məbləğ</t>
  </si>
  <si>
    <t>Kredit alətləri</t>
  </si>
  <si>
    <t>Qarantiyalar və bu qəbildən olan öhdəliklər</t>
  </si>
  <si>
    <t>Akkreditivlər</t>
  </si>
  <si>
    <t>Xarici valyuta müqavilələri üzrə təəhhüdlər</t>
  </si>
  <si>
    <t>Törəmə maliyyə alətləri üzrə təəhhüdlər</t>
  </si>
  <si>
    <t>Qiymətli kağızlar alınması/satılması üzrə təəhhüdlər</t>
  </si>
  <si>
    <t>Digər maliyyə alətlərinin və ya əmtəələrin alınması/satılması üzrə təəhhüdlər</t>
  </si>
  <si>
    <t>Digər balansdankənar öhdəliklər</t>
  </si>
  <si>
    <t>İri kredit borclarının məbləği və məcmu kapitala nisbəti</t>
  </si>
  <si>
    <t>İri kredit tələbi* ( “Kredit riskləri, o cümlədən iri kredit riskləri ilə bağlı prudensial normativ və tələblərə  dair” Qaydanın (Qayda) 5-ci hissəsində göstərilən qaydada məqsədli ehtiyat və təminat çıxılmaqla (balansdankənar öhdəliklər daxil olmaqla)</t>
  </si>
  <si>
    <t>Məbləğ (min manatla)</t>
  </si>
  <si>
    <t>Məcmu kapitala nisbəti</t>
  </si>
  <si>
    <t>* “Bir borcalan və ya bir-biri ilə əlaqədar borcalanlar qrupu üzrə kredit risklərinin tənzimlənməsi haqqında Qaydalar”ına əsasən iri kredit tələbi bir borcalana və ya bir-biri ilə əlaqədar borcalanlar qrupuna qarşı bankın tutulmalardan sonra I dərəcəli kapitalının 10 (on) faizindən çox olan kredit tələbidir.</t>
  </si>
  <si>
    <t>Sabit və dəyişkən faizi olan aktiv və öhdəliklərin təsnifatı</t>
  </si>
  <si>
    <t>Sabit faizlə</t>
  </si>
  <si>
    <t>Dəyişkən faizlə</t>
  </si>
  <si>
    <t>Faizsiz</t>
  </si>
  <si>
    <t>Kapital</t>
  </si>
  <si>
    <t>Kreditlərin, o cümlədən vaxtı keçmiş kreditlərin regionlar üzrə coğrafi bölgüsü</t>
  </si>
  <si>
    <t>İqtisadi regionlar</t>
  </si>
  <si>
    <t>Kredit portfeli</t>
  </si>
  <si>
    <t>Vaxtı keçmiş kredit portfeli</t>
  </si>
  <si>
    <t>Abşeron-Xızı iqtisadi rayonu</t>
  </si>
  <si>
    <t>Bakı iqtisadi rayonu</t>
  </si>
  <si>
    <t>Dağlıq Şirvan iqtisadi rayonu</t>
  </si>
  <si>
    <t>Gəncə-Daşkəsən iqtisadi rayonu</t>
  </si>
  <si>
    <t>Lənkəran-Astara iqtisadi rayonu</t>
  </si>
  <si>
    <t>Mərkəzi Aran iqtisadi rayonu</t>
  </si>
  <si>
    <t>Qarabağ iqtisadi rayonu</t>
  </si>
  <si>
    <t>Qazax-Tovuz iqtisadi rayonu</t>
  </si>
  <si>
    <t>Quba-Xaçmaz iqtisadi rayonu</t>
  </si>
  <si>
    <t>Şəki-Zaqatala iqtisadi rayonu</t>
  </si>
  <si>
    <t>Şirvan-Salyan iqtisadi rayonu</t>
  </si>
  <si>
    <t>Vaxtı keçmiş kreditlərin məbləği və kredit portfelində xüsusi çəkisi</t>
  </si>
  <si>
    <t>Qeyri-standart kreditlərin cəmi və bu kreditlərin hər bir alt-kateqoriyası üzrə məbləği və kredit portfelində xüsusi çəkisi</t>
  </si>
  <si>
    <t>Qeyri - standart kreditlər</t>
  </si>
  <si>
    <t>Qeyri-qənaətbəxş kreditlər</t>
  </si>
  <si>
    <t>Təhlükəli kreditlər</t>
  </si>
  <si>
    <t>Ümidsiz kreditlər</t>
  </si>
  <si>
    <t>Kreditlər üzrə yaradılmış adi və məqsədli ehtiyatların məbləği və kredit portfelinə nisbəti</t>
  </si>
  <si>
    <t>Kredit portfeli ürə cəmi ehtiyatlar</t>
  </si>
  <si>
    <t>ondan adi ehtiyatlar</t>
  </si>
  <si>
    <t>ondan məqsədli ehtiyatlar</t>
  </si>
  <si>
    <t>Kreditlərin, o cümlədən vaxtı keçmiş kreditlərin iqtisadi sektorlar üzrə  bölgüsü</t>
  </si>
  <si>
    <t>Sənaye</t>
  </si>
  <si>
    <t xml:space="preserve">Kənd Təsərrüfatı </t>
  </si>
  <si>
    <t xml:space="preserve">Tikinti sahəsi </t>
  </si>
  <si>
    <t xml:space="preserve">Nəqliyyat </t>
  </si>
  <si>
    <t xml:space="preserve">İnformasiya və rabitə </t>
  </si>
  <si>
    <t>Ticarət müəssisələrinə verilən kreditlər</t>
  </si>
  <si>
    <t>Digər istehsal və xidmət müəssisələrinə verilən kreditlər</t>
  </si>
  <si>
    <t xml:space="preserve">Şəxsi, ailəvi və sair məqsədlər üçün fiziki şəxslərə kreditlər, cəmi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</si>
</sst>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  <numFmt numFmtId="167" formatCode="_-* #,##0.0000\ _₽_-;\-* #,##0.0000\ _₽_-;_-* &quot;-&quot;??\ _₽_-;_-@_-"/>
    <numFmt numFmtId="168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  <font>
      <b/>
      <sz val="10"/>
      <color theme="2" tint="-0.89999084444715716"/>
      <name val="Arial"/>
      <family val="2"/>
    </font>
    <font>
      <b/>
      <u/>
      <sz val="11"/>
      <name val="Arial"/>
      <family val="2"/>
      <charset val="204"/>
    </font>
    <font>
      <b/>
      <sz val="11"/>
      <name val="Arial"/>
      <family val="2"/>
      <charset val="204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</cellStyleXfs>
  <cellXfs count="200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49" fontId="24" fillId="0" borderId="3" xfId="0" applyNumberFormat="1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indent="1"/>
    </xf>
    <xf numFmtId="0" fontId="13" fillId="0" borderId="0" xfId="4" applyFont="1" applyFill="1" applyBorder="1" applyAlignment="1" applyProtection="1">
      <alignment horizontal="right"/>
    </xf>
    <xf numFmtId="10" fontId="12" fillId="0" borderId="0" xfId="2" applyNumberFormat="1" applyFont="1" applyFill="1" applyProtection="1"/>
    <xf numFmtId="165" fontId="6" fillId="0" borderId="0" xfId="2" applyNumberFormat="1" applyFont="1"/>
    <xf numFmtId="0" fontId="26" fillId="5" borderId="3" xfId="4" applyFont="1" applyFill="1" applyBorder="1" applyAlignment="1">
      <alignment vertical="center" wrapText="1"/>
    </xf>
    <xf numFmtId="0" fontId="26" fillId="5" borderId="3" xfId="4" applyFont="1" applyFill="1" applyBorder="1" applyAlignment="1">
      <alignment horizontal="right" vertical="center" wrapText="1"/>
    </xf>
    <xf numFmtId="0" fontId="12" fillId="0" borderId="3" xfId="4" applyFont="1" applyBorder="1" applyAlignment="1">
      <alignment horizontal="left" vertical="center" wrapText="1" indent="2"/>
    </xf>
    <xf numFmtId="165" fontId="6" fillId="0" borderId="3" xfId="1" applyNumberFormat="1" applyFont="1" applyFill="1" applyBorder="1" applyAlignment="1" applyProtection="1">
      <alignment horizontal="center" vertical="center" wrapText="1"/>
    </xf>
    <xf numFmtId="165" fontId="26" fillId="5" borderId="3" xfId="1" applyNumberFormat="1" applyFont="1" applyFill="1" applyBorder="1" applyAlignment="1">
      <alignment horizontal="right" vertical="center" wrapText="1"/>
    </xf>
    <xf numFmtId="0" fontId="27" fillId="0" borderId="0" xfId="0" applyFont="1"/>
    <xf numFmtId="0" fontId="4" fillId="5" borderId="3" xfId="0" applyFont="1" applyFill="1" applyBorder="1" applyAlignment="1">
      <alignment horizontal="center" vertical="center" wrapText="1"/>
    </xf>
    <xf numFmtId="166" fontId="6" fillId="4" borderId="3" xfId="2" applyNumberFormat="1" applyFont="1" applyFill="1" applyBorder="1" applyAlignment="1" applyProtection="1">
      <alignment horizontal="center" vertical="center" wrapText="1"/>
    </xf>
    <xf numFmtId="166" fontId="0" fillId="0" borderId="0" xfId="2" applyNumberFormat="1" applyFont="1"/>
    <xf numFmtId="0" fontId="27" fillId="0" borderId="0" xfId="0" applyFont="1" applyAlignment="1">
      <alignment horizontal="right"/>
    </xf>
    <xf numFmtId="165" fontId="4" fillId="5" borderId="3" xfId="0" applyNumberFormat="1" applyFont="1" applyFill="1" applyBorder="1" applyAlignment="1">
      <alignment horizontal="center" vertical="center" wrapText="1"/>
    </xf>
    <xf numFmtId="165" fontId="3" fillId="5" borderId="3" xfId="1" applyNumberFormat="1" applyFont="1" applyFill="1" applyBorder="1" applyAlignment="1">
      <alignment vertical="center"/>
    </xf>
    <xf numFmtId="164" fontId="0" fillId="0" borderId="0" xfId="0" applyNumberFormat="1"/>
    <xf numFmtId="165" fontId="8" fillId="5" borderId="3" xfId="1" applyNumberFormat="1" applyFont="1" applyFill="1" applyBorder="1" applyAlignment="1">
      <alignment vertical="center"/>
    </xf>
    <xf numFmtId="167" fontId="0" fillId="0" borderId="0" xfId="0" applyNumberFormat="1"/>
    <xf numFmtId="0" fontId="29" fillId="0" borderId="0" xfId="0" applyFont="1" applyAlignment="1">
      <alignment horizontal="right"/>
    </xf>
    <xf numFmtId="0" fontId="11" fillId="5" borderId="3" xfId="4" applyFont="1" applyFill="1" applyBorder="1" applyAlignment="1">
      <alignment vertical="center"/>
    </xf>
    <xf numFmtId="0" fontId="11" fillId="5" borderId="3" xfId="4" applyFont="1" applyFill="1" applyBorder="1" applyAlignment="1">
      <alignment horizontal="center" vertical="center" wrapText="1"/>
    </xf>
    <xf numFmtId="0" fontId="12" fillId="0" borderId="3" xfId="4" applyFont="1" applyBorder="1" applyAlignment="1">
      <alignment horizontal="left" vertical="center"/>
    </xf>
    <xf numFmtId="168" fontId="12" fillId="0" borderId="3" xfId="1" applyNumberFormat="1" applyFont="1" applyBorder="1" applyAlignment="1">
      <alignment horizontal="left" vertical="center"/>
    </xf>
    <xf numFmtId="168" fontId="11" fillId="5" borderId="3" xfId="1" applyNumberFormat="1" applyFont="1" applyFill="1" applyBorder="1" applyAlignment="1">
      <alignment horizontal="center" vertical="center"/>
    </xf>
    <xf numFmtId="0" fontId="25" fillId="0" borderId="0" xfId="4" applyFont="1" applyAlignment="1">
      <alignment horizontal="center" wrapText="1"/>
    </xf>
    <xf numFmtId="0" fontId="11" fillId="5" borderId="3" xfId="4" applyFont="1" applyFill="1" applyBorder="1" applyAlignment="1">
      <alignment vertical="center" wrapText="1"/>
    </xf>
    <xf numFmtId="0" fontId="23" fillId="0" borderId="0" xfId="4" applyFont="1"/>
    <xf numFmtId="0" fontId="23" fillId="0" borderId="0" xfId="4" applyFont="1" applyAlignment="1">
      <alignment horizontal="center" wrapText="1"/>
    </xf>
    <xf numFmtId="0" fontId="12" fillId="0" borderId="3" xfId="4" applyFont="1" applyBorder="1" applyAlignment="1">
      <alignment horizontal="left" vertical="center" wrapText="1"/>
    </xf>
    <xf numFmtId="9" fontId="6" fillId="4" borderId="3" xfId="2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23" fillId="0" borderId="0" xfId="4" applyFont="1" applyFill="1" applyAlignment="1" applyProtection="1">
      <alignment horizontal="center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  <xf numFmtId="0" fontId="25" fillId="0" borderId="0" xfId="4" applyFont="1" applyAlignment="1">
      <alignment horizontal="center" wrapText="1"/>
    </xf>
    <xf numFmtId="0" fontId="11" fillId="5" borderId="10" xfId="4" applyFont="1" applyFill="1" applyBorder="1" applyAlignment="1">
      <alignment horizontal="center" vertical="center" wrapText="1"/>
    </xf>
    <xf numFmtId="0" fontId="11" fillId="5" borderId="11" xfId="4" applyFont="1" applyFill="1" applyBorder="1" applyAlignment="1">
      <alignment horizontal="center" vertical="center" wrapText="1"/>
    </xf>
    <xf numFmtId="0" fontId="28" fillId="0" borderId="0" xfId="7" applyFont="1" applyAlignment="1" applyProtection="1">
      <alignment horizontal="left" vertical="top" wrapText="1"/>
      <protection locked="0"/>
    </xf>
    <xf numFmtId="0" fontId="25" fillId="0" borderId="0" xfId="4" applyFont="1" applyAlignment="1">
      <alignment horizontal="center" vertical="center" wrapText="1"/>
    </xf>
  </cellXfs>
  <cellStyles count="8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 2" xfId="7" xr:uid="{EFC1BF3B-D450-41C7-BC15-4E01CE96FE3F}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selection activeCell="D42" sqref="D42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66" t="s">
        <v>94</v>
      </c>
      <c r="C1" s="166"/>
      <c r="D1" s="166"/>
      <c r="E1" s="166"/>
      <c r="F1" s="166"/>
    </row>
    <row r="2" spans="2:10" x14ac:dyDescent="0.25">
      <c r="B2" s="3"/>
      <c r="C2" s="3"/>
      <c r="D2" s="3"/>
      <c r="E2" s="167" t="s">
        <v>441</v>
      </c>
      <c r="F2" s="167"/>
    </row>
    <row r="3" spans="2:10" ht="26.4" x14ac:dyDescent="0.25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5">
      <c r="B4" s="48"/>
      <c r="C4" s="48"/>
      <c r="D4" s="48"/>
      <c r="E4" s="51" t="s">
        <v>98</v>
      </c>
      <c r="F4" s="51" t="s">
        <v>99</v>
      </c>
    </row>
    <row r="5" spans="2:10" x14ac:dyDescent="0.25">
      <c r="B5" s="52">
        <v>1</v>
      </c>
      <c r="C5" s="53" t="s">
        <v>100</v>
      </c>
      <c r="D5" s="54" t="s">
        <v>101</v>
      </c>
      <c r="E5" s="55">
        <v>56007.279060000015</v>
      </c>
      <c r="F5" s="55">
        <v>48622.477900000005</v>
      </c>
      <c r="G5" s="18"/>
      <c r="H5" s="138"/>
      <c r="I5" s="138"/>
      <c r="J5" s="18"/>
    </row>
    <row r="6" spans="2:10" x14ac:dyDescent="0.25">
      <c r="B6" s="56" t="s">
        <v>524</v>
      </c>
      <c r="C6" s="57" t="s">
        <v>18</v>
      </c>
      <c r="D6" s="58" t="s">
        <v>19</v>
      </c>
      <c r="E6" s="59">
        <v>53119.858250000019</v>
      </c>
      <c r="F6" s="59">
        <v>46563.738150000005</v>
      </c>
      <c r="G6" s="18"/>
      <c r="H6" s="138"/>
      <c r="I6" s="138"/>
      <c r="J6" s="14"/>
    </row>
    <row r="7" spans="2:10" x14ac:dyDescent="0.25">
      <c r="B7" s="56" t="s">
        <v>525</v>
      </c>
      <c r="C7" s="50" t="s">
        <v>102</v>
      </c>
      <c r="D7" s="60" t="s">
        <v>103</v>
      </c>
      <c r="E7" s="59">
        <v>14.185730000000001</v>
      </c>
      <c r="F7" s="59">
        <v>6.4353400000000001</v>
      </c>
      <c r="G7" s="18"/>
      <c r="H7" s="138"/>
      <c r="I7" s="138"/>
      <c r="J7" s="18"/>
    </row>
    <row r="8" spans="2:10" x14ac:dyDescent="0.25">
      <c r="B8" s="56" t="s">
        <v>526</v>
      </c>
      <c r="C8" s="50" t="s">
        <v>104</v>
      </c>
      <c r="D8" s="60" t="s">
        <v>105</v>
      </c>
      <c r="E8" s="59">
        <v>923.96521999999993</v>
      </c>
      <c r="F8" s="59">
        <v>474.89643999999993</v>
      </c>
      <c r="G8" s="18"/>
      <c r="H8" s="14"/>
      <c r="I8" s="18"/>
      <c r="J8" s="18"/>
    </row>
    <row r="9" spans="2:10" x14ac:dyDescent="0.25">
      <c r="B9" s="56" t="s">
        <v>527</v>
      </c>
      <c r="C9" s="50" t="s">
        <v>106</v>
      </c>
      <c r="D9" s="58" t="s">
        <v>107</v>
      </c>
      <c r="E9" s="59">
        <v>1056.4840299999998</v>
      </c>
      <c r="F9" s="59">
        <v>847.62648999999988</v>
      </c>
      <c r="G9" s="18"/>
      <c r="H9" s="14"/>
      <c r="I9" s="18"/>
      <c r="J9" s="18"/>
    </row>
    <row r="10" spans="2:10" x14ac:dyDescent="0.25">
      <c r="B10" s="56" t="s">
        <v>528</v>
      </c>
      <c r="C10" s="50" t="s">
        <v>108</v>
      </c>
      <c r="D10" s="58" t="s">
        <v>109</v>
      </c>
      <c r="E10" s="59">
        <v>892.78582999999992</v>
      </c>
      <c r="F10" s="59">
        <v>729.7814800000001</v>
      </c>
      <c r="G10" s="18"/>
      <c r="H10" s="14"/>
      <c r="I10" s="18"/>
      <c r="J10" s="18"/>
    </row>
    <row r="11" spans="2:10" x14ac:dyDescent="0.25">
      <c r="B11" s="133" t="s">
        <v>564</v>
      </c>
      <c r="C11" s="134"/>
      <c r="D11" s="135" t="s">
        <v>565</v>
      </c>
      <c r="E11" s="59">
        <v>-890.5926017360016</v>
      </c>
      <c r="F11" s="59">
        <v>-1484.8254420333737</v>
      </c>
      <c r="G11" s="18"/>
      <c r="H11" s="14"/>
      <c r="I11" s="18"/>
      <c r="J11" s="18"/>
    </row>
    <row r="12" spans="2:10" x14ac:dyDescent="0.25">
      <c r="B12" s="52">
        <v>2</v>
      </c>
      <c r="C12" s="53" t="s">
        <v>110</v>
      </c>
      <c r="D12" s="54" t="s">
        <v>111</v>
      </c>
      <c r="E12" s="55">
        <v>-19173.742719999995</v>
      </c>
      <c r="F12" s="55">
        <v>-16330.673420000014</v>
      </c>
      <c r="G12" s="18"/>
      <c r="H12" s="14"/>
      <c r="I12" s="18"/>
      <c r="J12" s="18"/>
    </row>
    <row r="13" spans="2:10" x14ac:dyDescent="0.25">
      <c r="B13" s="56" t="s">
        <v>529</v>
      </c>
      <c r="C13" s="50" t="s">
        <v>112</v>
      </c>
      <c r="D13" s="58" t="s">
        <v>113</v>
      </c>
      <c r="E13" s="59">
        <v>-16183.221969999999</v>
      </c>
      <c r="F13" s="59">
        <v>-13040.578200000013</v>
      </c>
      <c r="G13" s="18"/>
      <c r="H13" s="14"/>
      <c r="I13" s="18"/>
      <c r="J13" s="18"/>
    </row>
    <row r="14" spans="2:10" x14ac:dyDescent="0.25">
      <c r="B14" s="56" t="s">
        <v>530</v>
      </c>
      <c r="C14" s="50" t="s">
        <v>114</v>
      </c>
      <c r="D14" s="60" t="s">
        <v>115</v>
      </c>
      <c r="E14" s="59">
        <v>-2.19401</v>
      </c>
      <c r="F14" s="59">
        <v>-4.3880199999999991</v>
      </c>
      <c r="G14" s="18"/>
      <c r="H14" s="14"/>
      <c r="I14" s="18"/>
      <c r="J14" s="18"/>
    </row>
    <row r="15" spans="2:10" x14ac:dyDescent="0.25">
      <c r="B15" s="56" t="s">
        <v>531</v>
      </c>
      <c r="C15" s="50" t="s">
        <v>116</v>
      </c>
      <c r="D15" s="58" t="s">
        <v>117</v>
      </c>
      <c r="E15" s="59">
        <v>-1746.0085699999997</v>
      </c>
      <c r="F15" s="59">
        <v>-2275.8401900000003</v>
      </c>
      <c r="G15" s="18"/>
      <c r="H15" s="14"/>
      <c r="I15" s="18"/>
      <c r="J15" s="18"/>
    </row>
    <row r="16" spans="2:10" x14ac:dyDescent="0.25">
      <c r="B16" s="56" t="s">
        <v>532</v>
      </c>
      <c r="C16" s="50" t="s">
        <v>118</v>
      </c>
      <c r="D16" s="58" t="s">
        <v>119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5">
      <c r="B17" s="56" t="s">
        <v>533</v>
      </c>
      <c r="C17" s="50" t="s">
        <v>120</v>
      </c>
      <c r="D17" s="60" t="s">
        <v>121</v>
      </c>
      <c r="E17" s="59">
        <v>0</v>
      </c>
      <c r="F17" s="59">
        <v>0</v>
      </c>
      <c r="G17" s="18"/>
      <c r="H17" s="14"/>
      <c r="I17" s="18"/>
      <c r="J17" s="18"/>
    </row>
    <row r="18" spans="2:10" x14ac:dyDescent="0.25">
      <c r="B18" s="56" t="s">
        <v>534</v>
      </c>
      <c r="C18" s="50"/>
      <c r="D18" s="58" t="s">
        <v>122</v>
      </c>
      <c r="E18" s="59">
        <v>-1242.31817</v>
      </c>
      <c r="F18" s="59">
        <v>-1009.8670100000001</v>
      </c>
      <c r="G18" s="18"/>
      <c r="H18" s="14"/>
      <c r="I18" s="18"/>
      <c r="J18" s="18"/>
    </row>
    <row r="19" spans="2:10" x14ac:dyDescent="0.25">
      <c r="B19" s="56" t="s">
        <v>535</v>
      </c>
      <c r="C19" s="50" t="s">
        <v>123</v>
      </c>
      <c r="D19" s="58" t="s">
        <v>124</v>
      </c>
      <c r="E19" s="59">
        <v>0</v>
      </c>
      <c r="F19" s="59">
        <v>0</v>
      </c>
      <c r="G19" s="18"/>
      <c r="H19" s="14"/>
      <c r="I19" s="18"/>
      <c r="J19" s="18"/>
    </row>
    <row r="20" spans="2:10" x14ac:dyDescent="0.25">
      <c r="B20" s="52">
        <v>3</v>
      </c>
      <c r="C20" s="53" t="s">
        <v>125</v>
      </c>
      <c r="D20" s="54" t="s">
        <v>126</v>
      </c>
      <c r="E20" s="55">
        <v>35942.943738264017</v>
      </c>
      <c r="F20" s="55">
        <v>30806.979037966619</v>
      </c>
      <c r="G20" s="18"/>
      <c r="H20" s="14"/>
      <c r="I20" s="18"/>
      <c r="J20" s="18"/>
    </row>
    <row r="21" spans="2:10" x14ac:dyDescent="0.25">
      <c r="B21" s="52">
        <v>4</v>
      </c>
      <c r="C21" s="53" t="s">
        <v>127</v>
      </c>
      <c r="D21" s="54" t="s">
        <v>128</v>
      </c>
      <c r="E21" s="55">
        <v>24396.068149999996</v>
      </c>
      <c r="F21" s="55">
        <v>26166.73140000007</v>
      </c>
      <c r="G21" s="18"/>
      <c r="H21" s="14"/>
      <c r="I21" s="18"/>
      <c r="J21" s="18"/>
    </row>
    <row r="22" spans="2:10" x14ac:dyDescent="0.25">
      <c r="B22" s="56" t="s">
        <v>536</v>
      </c>
      <c r="C22" s="50" t="s">
        <v>129</v>
      </c>
      <c r="D22" s="58" t="s">
        <v>130</v>
      </c>
      <c r="E22" s="59">
        <v>21143.079049999968</v>
      </c>
      <c r="F22" s="59">
        <v>22954.371490000012</v>
      </c>
      <c r="G22" s="18"/>
      <c r="H22" s="14"/>
      <c r="I22" s="18"/>
      <c r="J22" s="18"/>
    </row>
    <row r="23" spans="2:10" x14ac:dyDescent="0.25">
      <c r="B23" s="56" t="s">
        <v>537</v>
      </c>
      <c r="C23" s="50" t="s">
        <v>131</v>
      </c>
      <c r="D23" s="60" t="s">
        <v>132</v>
      </c>
      <c r="E23" s="59">
        <v>4065.9603300000281</v>
      </c>
      <c r="F23" s="59">
        <v>1512.7839900000583</v>
      </c>
      <c r="G23" s="18"/>
      <c r="H23" s="14"/>
      <c r="I23" s="18"/>
      <c r="J23" s="18"/>
    </row>
    <row r="24" spans="2:10" x14ac:dyDescent="0.25">
      <c r="B24" s="56" t="s">
        <v>538</v>
      </c>
      <c r="C24" s="50" t="s">
        <v>133</v>
      </c>
      <c r="D24" s="60" t="s">
        <v>134</v>
      </c>
      <c r="E24" s="59">
        <v>-1027.4195300000001</v>
      </c>
      <c r="F24" s="59">
        <v>0</v>
      </c>
      <c r="G24" s="18"/>
      <c r="H24" s="14"/>
      <c r="I24" s="18"/>
      <c r="J24" s="18"/>
    </row>
    <row r="25" spans="2:10" x14ac:dyDescent="0.25">
      <c r="B25" s="56" t="s">
        <v>539</v>
      </c>
      <c r="C25" s="50" t="s">
        <v>135</v>
      </c>
      <c r="D25" s="58" t="s">
        <v>136</v>
      </c>
      <c r="E25" s="59">
        <v>214.44829999999999</v>
      </c>
      <c r="F25" s="59">
        <v>1699.5759200000002</v>
      </c>
      <c r="G25" s="18"/>
      <c r="H25" s="14"/>
      <c r="I25" s="18"/>
      <c r="J25" s="18"/>
    </row>
    <row r="26" spans="2:10" x14ac:dyDescent="0.25">
      <c r="B26" s="52">
        <v>5</v>
      </c>
      <c r="C26" s="53" t="s">
        <v>137</v>
      </c>
      <c r="D26" s="54" t="s">
        <v>138</v>
      </c>
      <c r="E26" s="55">
        <v>-44001.745010000021</v>
      </c>
      <c r="F26" s="55">
        <v>-42757.250850000011</v>
      </c>
      <c r="G26" s="18"/>
      <c r="H26" s="14"/>
      <c r="I26" s="18"/>
      <c r="J26" s="18"/>
    </row>
    <row r="27" spans="2:10" x14ac:dyDescent="0.25">
      <c r="B27" s="56" t="s">
        <v>540</v>
      </c>
      <c r="C27" s="50" t="s">
        <v>139</v>
      </c>
      <c r="D27" s="58" t="s">
        <v>140</v>
      </c>
      <c r="E27" s="59">
        <v>-17701.332600000002</v>
      </c>
      <c r="F27" s="59">
        <v>-16320.411410000004</v>
      </c>
      <c r="G27" s="18"/>
      <c r="H27" s="14"/>
      <c r="I27" s="18"/>
      <c r="J27" s="18"/>
    </row>
    <row r="28" spans="2:10" x14ac:dyDescent="0.25">
      <c r="B28" s="56" t="s">
        <v>541</v>
      </c>
      <c r="C28" s="50" t="s">
        <v>141</v>
      </c>
      <c r="D28" s="58" t="s">
        <v>142</v>
      </c>
      <c r="E28" s="59">
        <v>-9510.492380000007</v>
      </c>
      <c r="F28" s="59">
        <v>-8570.7545900000023</v>
      </c>
      <c r="G28" s="18"/>
      <c r="H28" s="14"/>
      <c r="I28" s="18"/>
      <c r="J28" s="18"/>
    </row>
    <row r="29" spans="2:10" x14ac:dyDescent="0.25">
      <c r="B29" s="56" t="s">
        <v>542</v>
      </c>
      <c r="C29" s="50" t="s">
        <v>143</v>
      </c>
      <c r="D29" s="58" t="s">
        <v>144</v>
      </c>
      <c r="E29" s="59">
        <v>-2413.9244600000006</v>
      </c>
      <c r="F29" s="59">
        <v>-1978.9104200000002</v>
      </c>
      <c r="G29" s="18"/>
      <c r="H29" s="14"/>
      <c r="I29" s="18"/>
      <c r="J29" s="18"/>
    </row>
    <row r="30" spans="2:10" x14ac:dyDescent="0.25">
      <c r="B30" s="56" t="s">
        <v>543</v>
      </c>
      <c r="C30" s="50" t="s">
        <v>145</v>
      </c>
      <c r="D30" s="58" t="s">
        <v>146</v>
      </c>
      <c r="E30" s="59">
        <v>-14375.995570000008</v>
      </c>
      <c r="F30" s="59">
        <v>-15887.174430000005</v>
      </c>
      <c r="G30" s="18"/>
      <c r="H30" s="14"/>
      <c r="I30" s="18"/>
      <c r="J30" s="18"/>
    </row>
    <row r="31" spans="2:10" x14ac:dyDescent="0.25">
      <c r="B31" s="52" t="s">
        <v>567</v>
      </c>
      <c r="C31" s="61"/>
      <c r="D31" s="54" t="s">
        <v>566</v>
      </c>
      <c r="E31" s="55">
        <v>16337.266878263988</v>
      </c>
      <c r="F31" s="55">
        <v>14216.459587966674</v>
      </c>
      <c r="G31" s="18"/>
      <c r="H31" s="14"/>
      <c r="I31" s="18"/>
      <c r="J31" s="18"/>
    </row>
    <row r="32" spans="2:10" x14ac:dyDescent="0.25">
      <c r="B32" s="52" t="s">
        <v>568</v>
      </c>
      <c r="C32" s="61" t="s">
        <v>33</v>
      </c>
      <c r="D32" s="54" t="s">
        <v>147</v>
      </c>
      <c r="E32" s="55">
        <v>-8993.0327382639753</v>
      </c>
      <c r="F32" s="55">
        <v>-9926.324797966643</v>
      </c>
      <c r="G32" s="18"/>
      <c r="H32" s="14"/>
      <c r="I32" s="18"/>
      <c r="J32" s="18"/>
    </row>
    <row r="33" spans="2:10" x14ac:dyDescent="0.25">
      <c r="B33" s="52" t="s">
        <v>569</v>
      </c>
      <c r="C33" s="53" t="s">
        <v>148</v>
      </c>
      <c r="D33" s="54" t="s">
        <v>149</v>
      </c>
      <c r="E33" s="55">
        <v>7344.2341400000132</v>
      </c>
      <c r="F33" s="55">
        <v>4290.134790000031</v>
      </c>
      <c r="G33" s="18"/>
      <c r="H33" s="14"/>
      <c r="I33" s="18"/>
      <c r="J33" s="18"/>
    </row>
    <row r="34" spans="2:10" x14ac:dyDescent="0.25">
      <c r="B34" s="62" t="s">
        <v>570</v>
      </c>
      <c r="C34" s="50" t="s">
        <v>150</v>
      </c>
      <c r="D34" s="58" t="s">
        <v>151</v>
      </c>
      <c r="E34" s="59">
        <v>0</v>
      </c>
      <c r="F34" s="59">
        <v>0</v>
      </c>
      <c r="G34" s="18"/>
      <c r="H34" s="14"/>
      <c r="I34" s="18"/>
      <c r="J34" s="18"/>
    </row>
    <row r="35" spans="2:10" x14ac:dyDescent="0.25">
      <c r="B35" s="52" t="s">
        <v>571</v>
      </c>
      <c r="C35" s="53" t="s">
        <v>152</v>
      </c>
      <c r="D35" s="54" t="s">
        <v>153</v>
      </c>
      <c r="E35" s="55">
        <v>7344.2341400000132</v>
      </c>
      <c r="F35" s="55">
        <v>4290.134790000031</v>
      </c>
      <c r="G35" s="18"/>
      <c r="H35" s="14"/>
      <c r="I35" s="18"/>
      <c r="J35" s="18"/>
    </row>
  </sheetData>
  <mergeCells count="2">
    <mergeCell ref="B1:F1"/>
    <mergeCell ref="E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F88A-9745-44FB-9CD5-8992D307D150}">
  <dimension ref="A1:D15"/>
  <sheetViews>
    <sheetView showGridLines="0" workbookViewId="0">
      <selection activeCell="C5" sqref="C5"/>
    </sheetView>
  </sheetViews>
  <sheetFormatPr defaultRowHeight="14.4" x14ac:dyDescent="0.3"/>
  <cols>
    <col min="1" max="1" width="93.5546875" customWidth="1"/>
    <col min="2" max="2" width="19.6640625" customWidth="1"/>
    <col min="3" max="3" width="19.33203125" customWidth="1"/>
  </cols>
  <sheetData>
    <row r="1" spans="1:4" ht="24.6" customHeight="1" x14ac:dyDescent="0.3">
      <c r="A1" s="195" t="s">
        <v>583</v>
      </c>
      <c r="B1" s="195"/>
    </row>
    <row r="3" spans="1:4" x14ac:dyDescent="0.3">
      <c r="B3" s="144"/>
    </row>
    <row r="4" spans="1:4" ht="29.4" customHeight="1" x14ac:dyDescent="0.3">
      <c r="A4" s="196" t="s">
        <v>584</v>
      </c>
      <c r="B4" s="145" t="s">
        <v>585</v>
      </c>
      <c r="C4" s="145" t="s">
        <v>586</v>
      </c>
      <c r="D4" s="144"/>
    </row>
    <row r="5" spans="1:4" ht="27" customHeight="1" x14ac:dyDescent="0.3">
      <c r="A5" s="197"/>
      <c r="B5" s="129">
        <v>0</v>
      </c>
      <c r="C5" s="165">
        <f>B5/Kapital!E28</f>
        <v>0</v>
      </c>
    </row>
    <row r="7" spans="1:4" ht="45" customHeight="1" x14ac:dyDescent="0.3">
      <c r="A7" s="198" t="s">
        <v>587</v>
      </c>
      <c r="B7" s="198"/>
      <c r="C7" s="198"/>
    </row>
    <row r="15" spans="1:4" x14ac:dyDescent="0.3">
      <c r="B15" s="147"/>
    </row>
  </sheetData>
  <mergeCells count="3">
    <mergeCell ref="A1:B1"/>
    <mergeCell ref="A4:A5"/>
    <mergeCell ref="A7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403F-3D92-4871-8B23-FB1AAADA9617}">
  <dimension ref="A1:H22"/>
  <sheetViews>
    <sheetView showGridLines="0" workbookViewId="0">
      <selection activeCell="G31" sqref="G31"/>
    </sheetView>
  </sheetViews>
  <sheetFormatPr defaultRowHeight="14.4" x14ac:dyDescent="0.3"/>
  <cols>
    <col min="1" max="1" width="4.88671875" customWidth="1"/>
    <col min="2" max="2" width="53.6640625" customWidth="1"/>
    <col min="3" max="3" width="12.6640625" bestFit="1" customWidth="1"/>
    <col min="4" max="4" width="12.5546875" customWidth="1"/>
    <col min="5" max="5" width="11.6640625" customWidth="1"/>
    <col min="6" max="6" width="14" customWidth="1"/>
    <col min="7" max="7" width="13.6640625" customWidth="1"/>
    <col min="8" max="8" width="12" bestFit="1" customWidth="1"/>
  </cols>
  <sheetData>
    <row r="1" spans="1:8" ht="30" customHeight="1" x14ac:dyDescent="0.3">
      <c r="A1" s="195" t="s">
        <v>588</v>
      </c>
      <c r="B1" s="195"/>
      <c r="C1" s="195"/>
      <c r="D1" s="195"/>
      <c r="E1" s="195"/>
    </row>
    <row r="2" spans="1:8" x14ac:dyDescent="0.3">
      <c r="F2" s="148" t="s">
        <v>441</v>
      </c>
    </row>
    <row r="3" spans="1:8" ht="26.4" x14ac:dyDescent="0.3">
      <c r="A3" s="107"/>
      <c r="B3" s="37"/>
      <c r="C3" s="145" t="s">
        <v>589</v>
      </c>
      <c r="D3" s="145" t="s">
        <v>590</v>
      </c>
      <c r="E3" s="145" t="s">
        <v>591</v>
      </c>
      <c r="F3" s="145" t="s">
        <v>351</v>
      </c>
    </row>
    <row r="4" spans="1:8" x14ac:dyDescent="0.3">
      <c r="A4" s="107">
        <v>1</v>
      </c>
      <c r="B4" s="37" t="s">
        <v>364</v>
      </c>
      <c r="C4" s="149">
        <f>SUM(C5:C12)</f>
        <v>1110282.2860374402</v>
      </c>
      <c r="D4" s="149">
        <f t="shared" ref="D4" si="0">SUM(D5:D12)</f>
        <v>0</v>
      </c>
      <c r="E4" s="149">
        <f>SUM(E5:E12)</f>
        <v>478396.59161979071</v>
      </c>
      <c r="F4" s="149">
        <f>SUM(C4:E4)</f>
        <v>1588678.8776572309</v>
      </c>
    </row>
    <row r="5" spans="1:8" x14ac:dyDescent="0.3">
      <c r="A5" s="101" t="s">
        <v>524</v>
      </c>
      <c r="B5" s="41" t="s">
        <v>365</v>
      </c>
      <c r="C5" s="42">
        <v>0</v>
      </c>
      <c r="D5" s="42">
        <v>0</v>
      </c>
      <c r="E5" s="42">
        <v>266400.93224999995</v>
      </c>
      <c r="F5" s="150">
        <f t="shared" ref="F5:F21" si="1">SUM(C5:E5)</f>
        <v>266400.93224999995</v>
      </c>
      <c r="G5" s="131"/>
    </row>
    <row r="6" spans="1:8" x14ac:dyDescent="0.3">
      <c r="A6" s="101" t="s">
        <v>525</v>
      </c>
      <c r="B6" s="41" t="s">
        <v>367</v>
      </c>
      <c r="C6" s="42">
        <v>54692.660230000001</v>
      </c>
      <c r="D6" s="42">
        <v>0</v>
      </c>
      <c r="E6" s="42">
        <v>0</v>
      </c>
      <c r="F6" s="150">
        <f t="shared" si="1"/>
        <v>54692.660230000001</v>
      </c>
      <c r="G6" s="131"/>
    </row>
    <row r="7" spans="1:8" x14ac:dyDescent="0.3">
      <c r="A7" s="101" t="s">
        <v>526</v>
      </c>
      <c r="B7" s="44" t="s">
        <v>37</v>
      </c>
      <c r="C7" s="42">
        <v>998567.34022744</v>
      </c>
      <c r="D7" s="42">
        <v>0</v>
      </c>
      <c r="E7" s="42">
        <v>0</v>
      </c>
      <c r="F7" s="150">
        <f t="shared" si="1"/>
        <v>998567.34022744</v>
      </c>
      <c r="G7" s="131"/>
    </row>
    <row r="8" spans="1:8" ht="26.4" x14ac:dyDescent="0.3">
      <c r="A8" s="101" t="s">
        <v>527</v>
      </c>
      <c r="B8" s="44" t="s">
        <v>369</v>
      </c>
      <c r="C8" s="42">
        <v>374.37192000000005</v>
      </c>
      <c r="D8" s="42"/>
      <c r="E8" s="42"/>
      <c r="F8" s="150">
        <f t="shared" si="1"/>
        <v>374.37192000000005</v>
      </c>
      <c r="G8" s="131"/>
    </row>
    <row r="9" spans="1:8" x14ac:dyDescent="0.3">
      <c r="A9" s="101" t="s">
        <v>528</v>
      </c>
      <c r="B9" s="41" t="s">
        <v>371</v>
      </c>
      <c r="C9" s="42">
        <v>48800</v>
      </c>
      <c r="D9" s="42"/>
      <c r="E9" s="42"/>
      <c r="F9" s="150">
        <f t="shared" si="1"/>
        <v>48800</v>
      </c>
      <c r="G9" s="131"/>
    </row>
    <row r="10" spans="1:8" x14ac:dyDescent="0.3">
      <c r="A10" s="101" t="s">
        <v>544</v>
      </c>
      <c r="B10" s="41" t="s">
        <v>373</v>
      </c>
      <c r="C10" s="42">
        <v>0</v>
      </c>
      <c r="D10" s="42"/>
      <c r="E10" s="42"/>
      <c r="F10" s="150">
        <f t="shared" si="1"/>
        <v>0</v>
      </c>
      <c r="G10" s="131"/>
    </row>
    <row r="11" spans="1:8" x14ac:dyDescent="0.3">
      <c r="A11" s="101" t="s">
        <v>545</v>
      </c>
      <c r="B11" s="41" t="s">
        <v>375</v>
      </c>
      <c r="C11" s="42">
        <v>7847.9136600000002</v>
      </c>
      <c r="D11" s="42"/>
      <c r="E11" s="42"/>
      <c r="F11" s="150">
        <f t="shared" si="1"/>
        <v>7847.9136600000002</v>
      </c>
      <c r="G11" s="131"/>
    </row>
    <row r="12" spans="1:8" x14ac:dyDescent="0.3">
      <c r="A12" s="101" t="s">
        <v>546</v>
      </c>
      <c r="B12" s="41" t="s">
        <v>48</v>
      </c>
      <c r="C12" s="42"/>
      <c r="D12" s="42"/>
      <c r="E12" s="42">
        <v>211995.65936979075</v>
      </c>
      <c r="F12" s="150">
        <f t="shared" si="1"/>
        <v>211995.65936979075</v>
      </c>
      <c r="G12" s="131"/>
      <c r="H12" s="151"/>
    </row>
    <row r="13" spans="1:8" x14ac:dyDescent="0.3">
      <c r="A13" s="107">
        <v>2</v>
      </c>
      <c r="B13" s="37" t="s">
        <v>378</v>
      </c>
      <c r="C13" s="38">
        <f>SUM(C14:C21)-C16</f>
        <v>1138268.5295000002</v>
      </c>
      <c r="D13" s="38">
        <f t="shared" ref="D13:E13" si="2">SUM(D14:D21)-D16</f>
        <v>0</v>
      </c>
      <c r="E13" s="38">
        <f t="shared" si="2"/>
        <v>299609.23421999987</v>
      </c>
      <c r="F13" s="38">
        <f t="shared" si="1"/>
        <v>1437877.7637200002</v>
      </c>
      <c r="G13" s="131"/>
    </row>
    <row r="14" spans="1:8" x14ac:dyDescent="0.3">
      <c r="A14" s="101" t="s">
        <v>529</v>
      </c>
      <c r="B14" s="44" t="s">
        <v>380</v>
      </c>
      <c r="C14" s="42">
        <v>8681.3679800000009</v>
      </c>
      <c r="D14" s="42"/>
      <c r="E14" s="42"/>
      <c r="F14" s="150">
        <f t="shared" si="1"/>
        <v>8681.3679800000009</v>
      </c>
      <c r="G14" s="131"/>
    </row>
    <row r="15" spans="1:8" ht="26.4" x14ac:dyDescent="0.3">
      <c r="A15" s="101" t="s">
        <v>530</v>
      </c>
      <c r="B15" s="44" t="s">
        <v>62</v>
      </c>
      <c r="C15" s="42">
        <v>138617.65959999998</v>
      </c>
      <c r="D15" s="42"/>
      <c r="E15" s="42"/>
      <c r="F15" s="150">
        <f t="shared" si="1"/>
        <v>138617.65959999998</v>
      </c>
      <c r="G15" s="131"/>
    </row>
    <row r="16" spans="1:8" x14ac:dyDescent="0.3">
      <c r="A16" s="101" t="s">
        <v>531</v>
      </c>
      <c r="B16" s="44" t="s">
        <v>382</v>
      </c>
      <c r="C16" s="42">
        <v>928844.0019200003</v>
      </c>
      <c r="D16" s="42">
        <v>0</v>
      </c>
      <c r="E16" s="42">
        <v>244604.54609000005</v>
      </c>
      <c r="F16" s="150">
        <f t="shared" si="1"/>
        <v>1173448.5480100003</v>
      </c>
      <c r="G16" s="131"/>
    </row>
    <row r="17" spans="1:8" ht="15" customHeight="1" x14ac:dyDescent="0.3">
      <c r="A17" s="101" t="s">
        <v>383</v>
      </c>
      <c r="B17" s="103" t="s">
        <v>385</v>
      </c>
      <c r="C17" s="70">
        <v>245039.52513000017</v>
      </c>
      <c r="D17" s="70"/>
      <c r="E17" s="70">
        <v>244604.54609000005</v>
      </c>
      <c r="F17" s="152">
        <f t="shared" si="1"/>
        <v>489644.07122000022</v>
      </c>
      <c r="G17" s="131"/>
      <c r="H17" s="131"/>
    </row>
    <row r="18" spans="1:8" ht="13.95" customHeight="1" x14ac:dyDescent="0.3">
      <c r="A18" s="101" t="s">
        <v>386</v>
      </c>
      <c r="B18" s="103" t="s">
        <v>388</v>
      </c>
      <c r="C18" s="70">
        <v>683804.4767900001</v>
      </c>
      <c r="D18" s="70"/>
      <c r="E18" s="70"/>
      <c r="F18" s="152">
        <f t="shared" si="1"/>
        <v>683804.4767900001</v>
      </c>
      <c r="G18" s="131"/>
    </row>
    <row r="19" spans="1:8" x14ac:dyDescent="0.3">
      <c r="A19" s="101" t="s">
        <v>532</v>
      </c>
      <c r="B19" s="44" t="s">
        <v>390</v>
      </c>
      <c r="C19" s="42">
        <v>45900</v>
      </c>
      <c r="D19" s="42"/>
      <c r="E19" s="42"/>
      <c r="F19" s="150">
        <f t="shared" si="1"/>
        <v>45900</v>
      </c>
      <c r="G19" s="131"/>
    </row>
    <row r="20" spans="1:8" x14ac:dyDescent="0.3">
      <c r="A20" s="101" t="s">
        <v>533</v>
      </c>
      <c r="B20" s="41" t="s">
        <v>64</v>
      </c>
      <c r="C20" s="42">
        <v>16225.5</v>
      </c>
      <c r="D20" s="42"/>
      <c r="E20" s="42"/>
      <c r="F20" s="150">
        <f t="shared" si="1"/>
        <v>16225.5</v>
      </c>
      <c r="G20" s="131"/>
    </row>
    <row r="21" spans="1:8" x14ac:dyDescent="0.3">
      <c r="A21" s="101" t="s">
        <v>534</v>
      </c>
      <c r="B21" s="41" t="s">
        <v>72</v>
      </c>
      <c r="C21" s="42"/>
      <c r="D21" s="42"/>
      <c r="E21" s="42">
        <v>55004.688129999893</v>
      </c>
      <c r="F21" s="150">
        <f t="shared" si="1"/>
        <v>55004.688129999893</v>
      </c>
      <c r="G21" s="131"/>
    </row>
    <row r="22" spans="1:8" x14ac:dyDescent="0.3">
      <c r="A22" s="107">
        <v>3</v>
      </c>
      <c r="B22" s="37" t="s">
        <v>592</v>
      </c>
      <c r="C22" s="38"/>
      <c r="D22" s="38"/>
      <c r="E22" s="38">
        <f>F4-F13</f>
        <v>150801.11393723078</v>
      </c>
      <c r="F22" s="38">
        <f>E22</f>
        <v>150801.11393723078</v>
      </c>
      <c r="G22" s="153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F3C-2C32-4F00-BFFE-1EE1C8DCF38B}">
  <dimension ref="A1:C15"/>
  <sheetViews>
    <sheetView showGridLines="0" workbookViewId="0">
      <selection activeCell="B15" sqref="B15:C15"/>
    </sheetView>
  </sheetViews>
  <sheetFormatPr defaultRowHeight="14.4" x14ac:dyDescent="0.3"/>
  <cols>
    <col min="1" max="1" width="27.6640625" customWidth="1"/>
    <col min="2" max="2" width="29.33203125" customWidth="1"/>
    <col min="3" max="3" width="23.109375" customWidth="1"/>
  </cols>
  <sheetData>
    <row r="1" spans="1:3" ht="32.4" customHeight="1" x14ac:dyDescent="0.3">
      <c r="A1" s="199" t="s">
        <v>593</v>
      </c>
      <c r="B1" s="199"/>
      <c r="C1" s="199"/>
    </row>
    <row r="2" spans="1:3" ht="11.4" customHeight="1" x14ac:dyDescent="0.3">
      <c r="C2" s="154" t="s">
        <v>441</v>
      </c>
    </row>
    <row r="3" spans="1:3" ht="26.4" x14ac:dyDescent="0.3">
      <c r="A3" s="155" t="s">
        <v>594</v>
      </c>
      <c r="B3" s="156" t="s">
        <v>595</v>
      </c>
      <c r="C3" s="156" t="s">
        <v>596</v>
      </c>
    </row>
    <row r="4" spans="1:3" x14ac:dyDescent="0.3">
      <c r="A4" s="157" t="s">
        <v>597</v>
      </c>
      <c r="B4" s="158">
        <v>89071.350902927647</v>
      </c>
      <c r="C4" s="158">
        <v>5325.935209838045</v>
      </c>
    </row>
    <row r="5" spans="1:3" x14ac:dyDescent="0.3">
      <c r="A5" s="157" t="s">
        <v>598</v>
      </c>
      <c r="B5" s="158">
        <v>671477.63453433057</v>
      </c>
      <c r="C5" s="158">
        <v>37789.243432025665</v>
      </c>
    </row>
    <row r="6" spans="1:3" x14ac:dyDescent="0.3">
      <c r="A6" s="157" t="s">
        <v>599</v>
      </c>
      <c r="B6" s="158">
        <v>17406.486207946731</v>
      </c>
      <c r="C6" s="158">
        <v>1260.870237808758</v>
      </c>
    </row>
    <row r="7" spans="1:3" x14ac:dyDescent="0.3">
      <c r="A7" s="157" t="s">
        <v>600</v>
      </c>
      <c r="B7" s="158">
        <v>57532.903214292885</v>
      </c>
      <c r="C7" s="158">
        <v>4446.0153325342853</v>
      </c>
    </row>
    <row r="8" spans="1:3" x14ac:dyDescent="0.3">
      <c r="A8" s="157" t="s">
        <v>601</v>
      </c>
      <c r="B8" s="158">
        <v>21439.320932573482</v>
      </c>
      <c r="C8" s="158">
        <v>1091.0164875833716</v>
      </c>
    </row>
    <row r="9" spans="1:3" x14ac:dyDescent="0.3">
      <c r="A9" s="157" t="s">
        <v>602</v>
      </c>
      <c r="B9" s="158">
        <v>21691.468691246078</v>
      </c>
      <c r="C9" s="158">
        <v>1697.5034168914451</v>
      </c>
    </row>
    <row r="10" spans="1:3" x14ac:dyDescent="0.3">
      <c r="A10" s="157" t="s">
        <v>603</v>
      </c>
      <c r="B10" s="158">
        <v>41972.849632925863</v>
      </c>
      <c r="C10" s="158">
        <v>2533.6869010905639</v>
      </c>
    </row>
    <row r="11" spans="1:3" x14ac:dyDescent="0.3">
      <c r="A11" s="157" t="s">
        <v>604</v>
      </c>
      <c r="B11" s="158">
        <v>50187.703506804311</v>
      </c>
      <c r="C11" s="158">
        <v>1882.6724130449163</v>
      </c>
    </row>
    <row r="12" spans="1:3" x14ac:dyDescent="0.3">
      <c r="A12" s="157" t="s">
        <v>605</v>
      </c>
      <c r="B12" s="158">
        <v>32306.567606018929</v>
      </c>
      <c r="C12" s="158">
        <v>1942.6318056417022</v>
      </c>
    </row>
    <row r="13" spans="1:3" x14ac:dyDescent="0.3">
      <c r="A13" s="157" t="s">
        <v>606</v>
      </c>
      <c r="B13" s="158">
        <v>17964.201224432367</v>
      </c>
      <c r="C13" s="158">
        <v>1028.2754070540641</v>
      </c>
    </row>
    <row r="14" spans="1:3" x14ac:dyDescent="0.3">
      <c r="A14" s="157" t="s">
        <v>607</v>
      </c>
      <c r="B14" s="158">
        <v>26405.190976500682</v>
      </c>
      <c r="C14" s="158">
        <v>2057.6539167671949</v>
      </c>
    </row>
    <row r="15" spans="1:3" x14ac:dyDescent="0.3">
      <c r="A15" s="155" t="s">
        <v>280</v>
      </c>
      <c r="B15" s="159">
        <f>SUM(B4:B14)</f>
        <v>1047455.6774299996</v>
      </c>
      <c r="C15" s="159">
        <f>SUM(C4:C14)</f>
        <v>61055.504560280002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A551-C75F-44AF-A5DC-02BC98BF2C2A}">
  <dimension ref="A1:C12"/>
  <sheetViews>
    <sheetView showGridLines="0" zoomScaleNormal="100" workbookViewId="0">
      <selection activeCell="B12" sqref="B12:C12"/>
    </sheetView>
  </sheetViews>
  <sheetFormatPr defaultRowHeight="14.4" x14ac:dyDescent="0.3"/>
  <cols>
    <col min="1" max="1" width="35.5546875" customWidth="1"/>
    <col min="2" max="2" width="19" customWidth="1"/>
    <col min="3" max="3" width="20" customWidth="1"/>
  </cols>
  <sheetData>
    <row r="1" spans="1:3" ht="32.4" customHeight="1" x14ac:dyDescent="0.3">
      <c r="A1" s="195" t="s">
        <v>618</v>
      </c>
      <c r="B1" s="195"/>
      <c r="C1" s="195"/>
    </row>
    <row r="2" spans="1:3" ht="11.4" customHeight="1" x14ac:dyDescent="0.3">
      <c r="C2" s="154" t="s">
        <v>441</v>
      </c>
    </row>
    <row r="3" spans="1:3" ht="26.4" x14ac:dyDescent="0.3">
      <c r="A3" s="155" t="s">
        <v>594</v>
      </c>
      <c r="B3" s="156" t="s">
        <v>595</v>
      </c>
      <c r="C3" s="156" t="s">
        <v>596</v>
      </c>
    </row>
    <row r="4" spans="1:3" x14ac:dyDescent="0.3">
      <c r="A4" s="157" t="s">
        <v>619</v>
      </c>
      <c r="B4" s="158">
        <v>44302.852271999996</v>
      </c>
      <c r="C4" s="158">
        <v>2414.3202679999999</v>
      </c>
    </row>
    <row r="5" spans="1:3" x14ac:dyDescent="0.3">
      <c r="A5" s="157" t="s">
        <v>620</v>
      </c>
      <c r="B5" s="158">
        <v>121355.29673200019</v>
      </c>
      <c r="C5" s="158">
        <v>2271.4730800000002</v>
      </c>
    </row>
    <row r="6" spans="1:3" x14ac:dyDescent="0.3">
      <c r="A6" s="157" t="s">
        <v>621</v>
      </c>
      <c r="B6" s="158">
        <v>4142.4493999999995</v>
      </c>
      <c r="C6" s="158">
        <v>76.201650000000001</v>
      </c>
    </row>
    <row r="7" spans="1:3" x14ac:dyDescent="0.3">
      <c r="A7" s="157" t="s">
        <v>622</v>
      </c>
      <c r="B7" s="158">
        <v>19315.005689999998</v>
      </c>
      <c r="C7" s="158">
        <v>220.64748</v>
      </c>
    </row>
    <row r="8" spans="1:3" x14ac:dyDescent="0.3">
      <c r="A8" s="157" t="s">
        <v>623</v>
      </c>
      <c r="B8" s="158">
        <v>6732.1944700000004</v>
      </c>
      <c r="C8" s="158">
        <v>0</v>
      </c>
    </row>
    <row r="9" spans="1:3" x14ac:dyDescent="0.3">
      <c r="A9" s="164" t="s">
        <v>624</v>
      </c>
      <c r="B9" s="158">
        <v>114983.64038439997</v>
      </c>
      <c r="C9" s="158">
        <v>3232.9985929999998</v>
      </c>
    </row>
    <row r="10" spans="1:3" ht="26.4" x14ac:dyDescent="0.3">
      <c r="A10" s="164" t="s">
        <v>625</v>
      </c>
      <c r="B10" s="158">
        <v>36722.596269000001</v>
      </c>
      <c r="C10" s="158">
        <v>1246.8618199999999</v>
      </c>
    </row>
    <row r="11" spans="1:3" ht="26.4" x14ac:dyDescent="0.3">
      <c r="A11" s="164" t="s">
        <v>626</v>
      </c>
      <c r="B11" s="158">
        <v>699901.64221259952</v>
      </c>
      <c r="C11" s="158">
        <v>51593.001669280005</v>
      </c>
    </row>
    <row r="12" spans="1:3" x14ac:dyDescent="0.3">
      <c r="A12" s="155" t="s">
        <v>280</v>
      </c>
      <c r="B12" s="159">
        <f>SUM(B4:B11)</f>
        <v>1047455.6774299997</v>
      </c>
      <c r="C12" s="159">
        <f>SUM(C4:C11)</f>
        <v>61055.504560280009</v>
      </c>
    </row>
  </sheetData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4CB-ECA0-4398-A286-204504BC36DE}">
  <dimension ref="A1:C20"/>
  <sheetViews>
    <sheetView showGridLines="0" workbookViewId="0">
      <selection activeCell="C9" sqref="C9"/>
    </sheetView>
  </sheetViews>
  <sheetFormatPr defaultRowHeight="14.4" x14ac:dyDescent="0.3"/>
  <cols>
    <col min="1" max="1" width="65.88671875" customWidth="1"/>
    <col min="2" max="2" width="11.5546875" customWidth="1"/>
  </cols>
  <sheetData>
    <row r="1" spans="1:3" ht="28.2" x14ac:dyDescent="0.3">
      <c r="A1" s="160" t="s">
        <v>608</v>
      </c>
    </row>
    <row r="2" spans="1:3" x14ac:dyDescent="0.3">
      <c r="B2" s="144" t="s">
        <v>441</v>
      </c>
    </row>
    <row r="3" spans="1:3" ht="25.2" customHeight="1" x14ac:dyDescent="0.3">
      <c r="A3" s="161" t="s">
        <v>608</v>
      </c>
      <c r="B3" s="129">
        <f>'İqtisadi bölgü'!C12</f>
        <v>61055.504560280009</v>
      </c>
      <c r="C3" s="146">
        <f>'İqtisadi bölgü'!C12/'İqtisadi bölgü'!B12</f>
        <v>5.8289344242310706E-2</v>
      </c>
    </row>
    <row r="7" spans="1:3" ht="28.2" x14ac:dyDescent="0.3">
      <c r="A7" s="160" t="s">
        <v>609</v>
      </c>
      <c r="B7" s="162"/>
      <c r="C7" s="162"/>
    </row>
    <row r="8" spans="1:3" x14ac:dyDescent="0.3">
      <c r="B8" s="144" t="s">
        <v>441</v>
      </c>
    </row>
    <row r="9" spans="1:3" ht="20.399999999999999" customHeight="1" x14ac:dyDescent="0.3">
      <c r="A9" s="161" t="s">
        <v>610</v>
      </c>
      <c r="B9" s="129">
        <f>SUM(B10:B12)</f>
        <v>96736.98205469831</v>
      </c>
      <c r="C9" s="146">
        <f>B9/'İqtisadi bölgü'!$B$12</f>
        <v>9.2354248622766325E-2</v>
      </c>
    </row>
    <row r="10" spans="1:3" x14ac:dyDescent="0.3">
      <c r="A10" s="141" t="s">
        <v>611</v>
      </c>
      <c r="B10" s="129">
        <v>55979.080350000011</v>
      </c>
      <c r="C10" s="146">
        <f>B10/'İqtisadi bölgü'!$B$12</f>
        <v>5.3442910813513662E-2</v>
      </c>
    </row>
    <row r="11" spans="1:3" x14ac:dyDescent="0.3">
      <c r="A11" s="141" t="s">
        <v>612</v>
      </c>
      <c r="B11" s="129">
        <v>8541.2320772800031</v>
      </c>
      <c r="C11" s="146">
        <f>B11/'İqtisadi bölgü'!$B$12</f>
        <v>8.1542658666345375E-3</v>
      </c>
    </row>
    <row r="12" spans="1:3" x14ac:dyDescent="0.3">
      <c r="A12" s="141" t="s">
        <v>613</v>
      </c>
      <c r="B12" s="129">
        <v>32216.66962741829</v>
      </c>
      <c r="C12" s="146">
        <f>B12/'İqtisadi bölgü'!$B$12</f>
        <v>3.0757071942618112E-2</v>
      </c>
    </row>
    <row r="16" spans="1:3" ht="28.2" x14ac:dyDescent="0.3">
      <c r="A16" s="160" t="s">
        <v>614</v>
      </c>
    </row>
    <row r="17" spans="1:3" x14ac:dyDescent="0.3">
      <c r="A17" s="163"/>
      <c r="B17" s="144" t="s">
        <v>441</v>
      </c>
    </row>
    <row r="18" spans="1:3" x14ac:dyDescent="0.3">
      <c r="A18" s="161" t="s">
        <v>615</v>
      </c>
      <c r="B18" s="129">
        <f>SUM(B19:B20)</f>
        <v>59759.897298710312</v>
      </c>
      <c r="C18" s="146">
        <f>B18/'İqtisadi bölgü'!$B$12</f>
        <v>5.705243533104435E-2</v>
      </c>
    </row>
    <row r="19" spans="1:3" x14ac:dyDescent="0.3">
      <c r="A19" s="141" t="s">
        <v>616</v>
      </c>
      <c r="B19" s="129">
        <v>10871.560096152012</v>
      </c>
      <c r="C19" s="146">
        <f>B19/'İqtisadi bölgü'!$B$12</f>
        <v>1.03790168218154E-2</v>
      </c>
    </row>
    <row r="20" spans="1:3" x14ac:dyDescent="0.3">
      <c r="A20" s="141" t="s">
        <v>617</v>
      </c>
      <c r="B20" s="129">
        <v>48888.337202558301</v>
      </c>
      <c r="C20" s="146">
        <f>B20/'İqtisadi bölgü'!$B$12</f>
        <v>4.6673418509228952E-2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showGridLines="0" zoomScaleNormal="100" workbookViewId="0">
      <selection activeCell="D38" sqref="D38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31" bestFit="1" customWidth="1"/>
    <col min="8" max="8" width="9.109375" style="4"/>
    <col min="9" max="9" width="15" style="31" customWidth="1"/>
    <col min="10" max="10" width="9.109375" style="31"/>
    <col min="11" max="16384" width="9.109375" style="4"/>
  </cols>
  <sheetData>
    <row r="1" spans="2:7" x14ac:dyDescent="0.25">
      <c r="B1" s="168" t="s">
        <v>0</v>
      </c>
      <c r="C1" s="168"/>
      <c r="D1" s="168"/>
      <c r="E1" s="168"/>
      <c r="F1" s="168"/>
    </row>
    <row r="2" spans="2:7" x14ac:dyDescent="0.25">
      <c r="B2" s="1"/>
      <c r="C2" s="1"/>
      <c r="D2" s="2"/>
      <c r="E2" s="3"/>
      <c r="F2" s="69" t="s">
        <v>441</v>
      </c>
      <c r="G2" s="69"/>
    </row>
    <row r="3" spans="2:7" ht="15" customHeight="1" x14ac:dyDescent="0.25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5">
      <c r="B4" s="66"/>
      <c r="C4" s="47"/>
      <c r="D4" s="67"/>
      <c r="E4" s="36" t="s">
        <v>6</v>
      </c>
      <c r="F4" s="36" t="s">
        <v>7</v>
      </c>
    </row>
    <row r="5" spans="2:7" x14ac:dyDescent="0.25">
      <c r="B5" s="52">
        <v>1</v>
      </c>
      <c r="C5" s="53" t="s">
        <v>8</v>
      </c>
      <c r="D5" s="54" t="s">
        <v>9</v>
      </c>
      <c r="E5" s="55">
        <v>1588678.8776572307</v>
      </c>
      <c r="F5" s="55">
        <v>1590659.4054790586</v>
      </c>
      <c r="G5" s="32"/>
    </row>
    <row r="6" spans="2:7" x14ac:dyDescent="0.25">
      <c r="B6" s="56" t="s">
        <v>524</v>
      </c>
      <c r="C6" s="40" t="s">
        <v>10</v>
      </c>
      <c r="D6" s="46" t="s">
        <v>11</v>
      </c>
      <c r="E6" s="42">
        <v>266400.93225000001</v>
      </c>
      <c r="F6" s="42">
        <v>185317.77130000008</v>
      </c>
      <c r="G6" s="32"/>
    </row>
    <row r="7" spans="2:7" x14ac:dyDescent="0.25">
      <c r="B7" s="56" t="s">
        <v>525</v>
      </c>
      <c r="C7" s="40" t="s">
        <v>12</v>
      </c>
      <c r="D7" s="46" t="s">
        <v>13</v>
      </c>
      <c r="E7" s="42">
        <v>54692.660230000001</v>
      </c>
      <c r="F7" s="42">
        <v>66214.559549999991</v>
      </c>
      <c r="G7" s="32"/>
    </row>
    <row r="8" spans="2:7" x14ac:dyDescent="0.25">
      <c r="B8" s="56" t="s">
        <v>526</v>
      </c>
      <c r="C8" s="40" t="s">
        <v>14</v>
      </c>
      <c r="D8" s="46" t="s">
        <v>15</v>
      </c>
      <c r="E8" s="42">
        <v>56647.913659999998</v>
      </c>
      <c r="F8" s="42">
        <v>125071.89193999999</v>
      </c>
      <c r="G8" s="32"/>
    </row>
    <row r="9" spans="2:7" x14ac:dyDescent="0.25">
      <c r="B9" s="56" t="s">
        <v>527</v>
      </c>
      <c r="C9" s="40" t="s">
        <v>16</v>
      </c>
      <c r="D9" s="46" t="s">
        <v>17</v>
      </c>
      <c r="E9" s="42">
        <v>374.37192000000005</v>
      </c>
      <c r="F9" s="42">
        <v>241.62153000000001</v>
      </c>
      <c r="G9" s="14"/>
    </row>
    <row r="10" spans="2:7" x14ac:dyDescent="0.25">
      <c r="B10" s="56" t="s">
        <v>528</v>
      </c>
      <c r="C10" s="40" t="s">
        <v>18</v>
      </c>
      <c r="D10" s="46" t="s">
        <v>19</v>
      </c>
      <c r="E10" s="42">
        <v>1047455.6774299983</v>
      </c>
      <c r="F10" s="42">
        <v>1047741.1679099998</v>
      </c>
      <c r="G10" s="32"/>
    </row>
    <row r="11" spans="2:7" x14ac:dyDescent="0.25">
      <c r="B11" s="45" t="s">
        <v>20</v>
      </c>
      <c r="C11" s="40" t="s">
        <v>21</v>
      </c>
      <c r="D11" s="68" t="s">
        <v>22</v>
      </c>
      <c r="E11" s="70">
        <v>607842.66733159905</v>
      </c>
      <c r="F11" s="70">
        <v>627605.87649535167</v>
      </c>
      <c r="G11" s="32"/>
    </row>
    <row r="12" spans="2:7" x14ac:dyDescent="0.25">
      <c r="B12" s="45" t="s">
        <v>23</v>
      </c>
      <c r="C12" s="40" t="s">
        <v>24</v>
      </c>
      <c r="D12" s="68" t="s">
        <v>25</v>
      </c>
      <c r="E12" s="70">
        <v>347554.03521740064</v>
      </c>
      <c r="F12" s="70">
        <v>329397.01758864801</v>
      </c>
      <c r="G12" s="32"/>
    </row>
    <row r="13" spans="2:7" x14ac:dyDescent="0.25">
      <c r="B13" s="45" t="s">
        <v>26</v>
      </c>
      <c r="C13" s="40" t="s">
        <v>27</v>
      </c>
      <c r="D13" s="68" t="s">
        <v>28</v>
      </c>
      <c r="E13" s="70">
        <v>92058.974881000031</v>
      </c>
      <c r="F13" s="70">
        <v>90738.273826000208</v>
      </c>
      <c r="G13" s="32"/>
    </row>
    <row r="14" spans="2:7" x14ac:dyDescent="0.25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5">
      <c r="B15" s="45" t="s">
        <v>32</v>
      </c>
      <c r="C15" s="40" t="s">
        <v>33</v>
      </c>
      <c r="D15" s="46" t="s">
        <v>34</v>
      </c>
      <c r="E15" s="42">
        <v>48888.337202558301</v>
      </c>
      <c r="F15" s="42">
        <v>69217.058135465937</v>
      </c>
      <c r="G15" s="32"/>
    </row>
    <row r="16" spans="2:7" x14ac:dyDescent="0.25">
      <c r="B16" s="45" t="s">
        <v>35</v>
      </c>
      <c r="C16" s="40" t="s">
        <v>36</v>
      </c>
      <c r="D16" s="46" t="s">
        <v>37</v>
      </c>
      <c r="E16" s="42">
        <v>998567.34022744</v>
      </c>
      <c r="F16" s="42">
        <v>978524.10977453389</v>
      </c>
      <c r="G16" s="32"/>
    </row>
    <row r="17" spans="2:7" x14ac:dyDescent="0.25">
      <c r="B17" s="45" t="s">
        <v>544</v>
      </c>
      <c r="C17" s="40" t="s">
        <v>38</v>
      </c>
      <c r="D17" s="46" t="s">
        <v>39</v>
      </c>
      <c r="E17" s="42">
        <v>96541.456675000009</v>
      </c>
      <c r="F17" s="42">
        <v>95796.392269999982</v>
      </c>
      <c r="G17" s="32"/>
    </row>
    <row r="18" spans="2:7" x14ac:dyDescent="0.25">
      <c r="B18" s="45" t="s">
        <v>545</v>
      </c>
      <c r="C18" s="40" t="s">
        <v>40</v>
      </c>
      <c r="D18" s="46" t="s">
        <v>41</v>
      </c>
      <c r="E18" s="42">
        <v>17431.404915002211</v>
      </c>
      <c r="F18" s="42">
        <v>18231.126579999607</v>
      </c>
      <c r="G18" s="32"/>
    </row>
    <row r="19" spans="2:7" x14ac:dyDescent="0.25">
      <c r="B19" s="45" t="s">
        <v>546</v>
      </c>
      <c r="C19" s="40" t="s">
        <v>42</v>
      </c>
      <c r="D19" s="46" t="s">
        <v>43</v>
      </c>
      <c r="E19" s="42">
        <v>0</v>
      </c>
      <c r="F19" s="42">
        <v>0</v>
      </c>
      <c r="G19" s="32"/>
    </row>
    <row r="20" spans="2:7" x14ac:dyDescent="0.25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5">
      <c r="B21" s="45" t="s">
        <v>46</v>
      </c>
      <c r="C21" s="40" t="s">
        <v>47</v>
      </c>
      <c r="D21" s="46" t="s">
        <v>48</v>
      </c>
      <c r="E21" s="42">
        <v>98022.797779788525</v>
      </c>
      <c r="F21" s="42">
        <v>121261.93253452484</v>
      </c>
      <c r="G21" s="32"/>
    </row>
    <row r="22" spans="2:7" x14ac:dyDescent="0.25">
      <c r="B22" s="52">
        <v>2</v>
      </c>
      <c r="C22" s="53" t="s">
        <v>49</v>
      </c>
      <c r="D22" s="54" t="s">
        <v>50</v>
      </c>
      <c r="E22" s="55">
        <v>1437877.7637200002</v>
      </c>
      <c r="F22" s="55">
        <v>1441829.8060799995</v>
      </c>
      <c r="G22" s="32"/>
    </row>
    <row r="23" spans="2:7" x14ac:dyDescent="0.25">
      <c r="B23" s="45" t="s">
        <v>529</v>
      </c>
      <c r="C23" s="40" t="s">
        <v>51</v>
      </c>
      <c r="D23" s="46" t="s">
        <v>52</v>
      </c>
      <c r="E23" s="42">
        <v>1173448.5480100003</v>
      </c>
      <c r="F23" s="42">
        <v>1215891.8533000001</v>
      </c>
      <c r="G23" s="32"/>
    </row>
    <row r="24" spans="2:7" x14ac:dyDescent="0.25">
      <c r="B24" s="45" t="s">
        <v>53</v>
      </c>
      <c r="C24" s="40" t="s">
        <v>54</v>
      </c>
      <c r="D24" s="68" t="s">
        <v>55</v>
      </c>
      <c r="E24" s="70">
        <v>936727.32892000023</v>
      </c>
      <c r="F24" s="70">
        <v>941280.16094000009</v>
      </c>
      <c r="G24" s="32"/>
    </row>
    <row r="25" spans="2:7" x14ac:dyDescent="0.25">
      <c r="B25" s="45" t="s">
        <v>56</v>
      </c>
      <c r="C25" s="40" t="s">
        <v>57</v>
      </c>
      <c r="D25" s="68" t="s">
        <v>58</v>
      </c>
      <c r="E25" s="70">
        <v>236721.21909000006</v>
      </c>
      <c r="F25" s="70">
        <v>274611.69236000004</v>
      </c>
      <c r="G25" s="32"/>
    </row>
    <row r="26" spans="2:7" x14ac:dyDescent="0.25">
      <c r="B26" s="45" t="s">
        <v>530</v>
      </c>
      <c r="C26" s="40" t="s">
        <v>59</v>
      </c>
      <c r="D26" s="46" t="s">
        <v>60</v>
      </c>
      <c r="E26" s="42">
        <v>8681.3679800000009</v>
      </c>
      <c r="F26" s="42">
        <v>8681.3679800000009</v>
      </c>
      <c r="G26" s="32"/>
    </row>
    <row r="27" spans="2:7" x14ac:dyDescent="0.25">
      <c r="B27" s="45" t="s">
        <v>531</v>
      </c>
      <c r="C27" s="40" t="s">
        <v>61</v>
      </c>
      <c r="D27" s="46" t="s">
        <v>62</v>
      </c>
      <c r="E27" s="42">
        <v>138617.65959999998</v>
      </c>
      <c r="F27" s="42">
        <v>108935.58530000001</v>
      </c>
      <c r="G27" s="32"/>
    </row>
    <row r="28" spans="2:7" x14ac:dyDescent="0.25">
      <c r="B28" s="45" t="s">
        <v>532</v>
      </c>
      <c r="C28" s="40" t="s">
        <v>63</v>
      </c>
      <c r="D28" s="46" t="s">
        <v>64</v>
      </c>
      <c r="E28" s="42">
        <v>16225.5</v>
      </c>
      <c r="F28" s="42">
        <v>16225.5</v>
      </c>
      <c r="G28" s="32"/>
    </row>
    <row r="29" spans="2:7" x14ac:dyDescent="0.25">
      <c r="B29" s="45" t="s">
        <v>533</v>
      </c>
      <c r="C29" s="40" t="s">
        <v>65</v>
      </c>
      <c r="D29" s="46" t="s">
        <v>66</v>
      </c>
      <c r="E29" s="42">
        <v>1242.96263</v>
      </c>
      <c r="F29" s="42">
        <v>4600</v>
      </c>
      <c r="G29" s="32"/>
    </row>
    <row r="30" spans="2:7" x14ac:dyDescent="0.25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5">
      <c r="B31" s="45" t="s">
        <v>535</v>
      </c>
      <c r="C31" s="40" t="s">
        <v>69</v>
      </c>
      <c r="D31" s="46" t="s">
        <v>70</v>
      </c>
      <c r="E31" s="42">
        <v>45900</v>
      </c>
      <c r="F31" s="42">
        <v>44424.4</v>
      </c>
      <c r="G31" s="32"/>
    </row>
    <row r="32" spans="2:7" x14ac:dyDescent="0.25">
      <c r="B32" s="45" t="s">
        <v>548</v>
      </c>
      <c r="C32" s="40" t="s">
        <v>71</v>
      </c>
      <c r="D32" s="46" t="s">
        <v>72</v>
      </c>
      <c r="E32" s="42">
        <v>53761.725499999891</v>
      </c>
      <c r="F32" s="42">
        <v>43071.099499999626</v>
      </c>
      <c r="G32" s="32"/>
    </row>
    <row r="33" spans="2:7" x14ac:dyDescent="0.25">
      <c r="B33" s="52">
        <v>3</v>
      </c>
      <c r="C33" s="53" t="s">
        <v>73</v>
      </c>
      <c r="D33" s="54" t="s">
        <v>74</v>
      </c>
      <c r="E33" s="55">
        <v>150801.11393723017</v>
      </c>
      <c r="F33" s="55">
        <v>148829.5993990585</v>
      </c>
      <c r="G33" s="32"/>
    </row>
    <row r="34" spans="2:7" x14ac:dyDescent="0.25">
      <c r="B34" s="45" t="s">
        <v>549</v>
      </c>
      <c r="C34" s="40" t="s">
        <v>75</v>
      </c>
      <c r="D34" s="46" t="s">
        <v>76</v>
      </c>
      <c r="E34" s="42">
        <v>138200.39296</v>
      </c>
      <c r="F34" s="42">
        <v>138200.39296</v>
      </c>
      <c r="G34" s="32"/>
    </row>
    <row r="35" spans="2:7" x14ac:dyDescent="0.25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5">
      <c r="B36" s="45" t="s">
        <v>551</v>
      </c>
      <c r="C36" s="40" t="s">
        <v>79</v>
      </c>
      <c r="D36" s="46" t="s">
        <v>80</v>
      </c>
      <c r="E36" s="42">
        <v>489.34852999992108</v>
      </c>
      <c r="F36" s="42">
        <v>-2102.9898800001101</v>
      </c>
      <c r="G36" s="32"/>
    </row>
    <row r="37" spans="2:7" x14ac:dyDescent="0.25">
      <c r="B37" s="45" t="s">
        <v>552</v>
      </c>
      <c r="C37" s="40" t="s">
        <v>81</v>
      </c>
      <c r="D37" s="46" t="s">
        <v>82</v>
      </c>
      <c r="E37" s="42">
        <v>11627.602397230243</v>
      </c>
      <c r="F37" s="42">
        <v>12248.426269058602</v>
      </c>
      <c r="G37" s="32"/>
    </row>
    <row r="38" spans="2:7" x14ac:dyDescent="0.25">
      <c r="B38" s="45" t="s">
        <v>83</v>
      </c>
      <c r="C38" s="40" t="s">
        <v>84</v>
      </c>
      <c r="D38" s="46" t="s">
        <v>85</v>
      </c>
      <c r="E38" s="42">
        <v>11627.602397230243</v>
      </c>
      <c r="F38" s="42">
        <v>12248.426269058602</v>
      </c>
      <c r="G38" s="32"/>
    </row>
    <row r="39" spans="2:7" x14ac:dyDescent="0.25">
      <c r="B39" s="45" t="s">
        <v>86</v>
      </c>
      <c r="C39" s="40" t="s">
        <v>87</v>
      </c>
      <c r="D39" s="46" t="s">
        <v>88</v>
      </c>
      <c r="E39" s="42">
        <v>0</v>
      </c>
      <c r="F39" s="42">
        <v>0</v>
      </c>
      <c r="G39" s="32"/>
    </row>
    <row r="40" spans="2:7" x14ac:dyDescent="0.25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5">
      <c r="B41" s="52">
        <v>4</v>
      </c>
      <c r="C41" s="53" t="s">
        <v>92</v>
      </c>
      <c r="D41" s="54" t="s">
        <v>93</v>
      </c>
      <c r="E41" s="55">
        <v>1588678.8776572302</v>
      </c>
      <c r="F41" s="55">
        <v>1590659.4054790582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9"/>
  <sheetViews>
    <sheetView showGridLines="0" topLeftCell="A14" zoomScale="90" zoomScaleNormal="90" workbookViewId="0">
      <selection activeCell="G22" sqref="G22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30" customWidth="1"/>
    <col min="7" max="7" width="11.88671875" style="32" bestFit="1" customWidth="1"/>
    <col min="8" max="16384" width="9.109375" style="6"/>
  </cols>
  <sheetData>
    <row r="1" spans="2:8" x14ac:dyDescent="0.25">
      <c r="B1" s="169" t="s">
        <v>154</v>
      </c>
      <c r="C1" s="169"/>
      <c r="D1" s="169"/>
      <c r="E1" s="169"/>
      <c r="F1" s="169"/>
    </row>
    <row r="2" spans="2:8" x14ac:dyDescent="0.25">
      <c r="B2" s="1"/>
      <c r="C2" s="1"/>
      <c r="D2" s="2"/>
      <c r="E2" s="29"/>
      <c r="F2" s="136" t="s">
        <v>441</v>
      </c>
    </row>
    <row r="3" spans="2:8" ht="26.4" x14ac:dyDescent="0.25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5">
      <c r="B4" s="39"/>
      <c r="C4" s="39"/>
      <c r="D4" s="72"/>
      <c r="E4" s="71" t="s">
        <v>157</v>
      </c>
      <c r="F4" s="71" t="s">
        <v>158</v>
      </c>
    </row>
    <row r="5" spans="2:8" x14ac:dyDescent="0.25">
      <c r="B5" s="52">
        <v>1</v>
      </c>
      <c r="C5" s="53" t="s">
        <v>159</v>
      </c>
      <c r="D5" s="54" t="s">
        <v>160</v>
      </c>
      <c r="E5" s="55">
        <f>SUM(E6:E16)</f>
        <v>18396.681467002505</v>
      </c>
      <c r="F5" s="55">
        <f>SUM(F6:F16)</f>
        <v>11682.400824998645</v>
      </c>
    </row>
    <row r="6" spans="2:8" x14ac:dyDescent="0.25">
      <c r="B6" s="56" t="s">
        <v>524</v>
      </c>
      <c r="C6" s="73" t="s">
        <v>161</v>
      </c>
      <c r="D6" s="44" t="s">
        <v>162</v>
      </c>
      <c r="E6" s="75">
        <v>57694.321147002469</v>
      </c>
      <c r="F6" s="75">
        <v>45017.340044998658</v>
      </c>
      <c r="H6" s="12"/>
    </row>
    <row r="7" spans="2:8" x14ac:dyDescent="0.25">
      <c r="B7" s="56" t="s">
        <v>525</v>
      </c>
      <c r="C7" s="73" t="s">
        <v>163</v>
      </c>
      <c r="D7" s="44" t="s">
        <v>164</v>
      </c>
      <c r="E7" s="75">
        <v>-17875.735540000001</v>
      </c>
      <c r="F7" s="75">
        <v>-15900.947080000002</v>
      </c>
      <c r="H7" s="12"/>
    </row>
    <row r="8" spans="2:8" x14ac:dyDescent="0.25">
      <c r="B8" s="56" t="s">
        <v>526</v>
      </c>
      <c r="C8" s="73" t="s">
        <v>165</v>
      </c>
      <c r="D8" s="44" t="s">
        <v>166</v>
      </c>
      <c r="E8" s="75">
        <v>20775.579519000028</v>
      </c>
      <c r="F8" s="75">
        <v>22954.371490000005</v>
      </c>
      <c r="H8" s="12"/>
    </row>
    <row r="9" spans="2:8" x14ac:dyDescent="0.25">
      <c r="B9" s="56" t="s">
        <v>527</v>
      </c>
      <c r="C9" s="73" t="s">
        <v>167</v>
      </c>
      <c r="D9" s="44" t="s">
        <v>168</v>
      </c>
      <c r="E9" s="75">
        <v>-14483.665670000002</v>
      </c>
      <c r="F9" s="75">
        <v>-17483.752820000002</v>
      </c>
      <c r="H9" s="12"/>
    </row>
    <row r="10" spans="2:8" x14ac:dyDescent="0.25">
      <c r="B10" s="56" t="s">
        <v>528</v>
      </c>
      <c r="C10" s="73" t="s">
        <v>169</v>
      </c>
      <c r="D10" s="44" t="s">
        <v>170</v>
      </c>
      <c r="E10" s="75">
        <v>4058.0921799999996</v>
      </c>
      <c r="F10" s="75">
        <v>1539.2065399999992</v>
      </c>
      <c r="H10" s="12"/>
    </row>
    <row r="11" spans="2:8" x14ac:dyDescent="0.25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5">
      <c r="B12" s="56" t="s">
        <v>545</v>
      </c>
      <c r="C12" s="73" t="s">
        <v>173</v>
      </c>
      <c r="D12" s="44" t="s">
        <v>174</v>
      </c>
      <c r="E12" s="75">
        <v>-17701.332599999998</v>
      </c>
      <c r="F12" s="75">
        <v>-16320.411410000002</v>
      </c>
      <c r="H12" s="12"/>
    </row>
    <row r="13" spans="2:8" x14ac:dyDescent="0.25">
      <c r="B13" s="56" t="s">
        <v>546</v>
      </c>
      <c r="C13" s="73" t="s">
        <v>175</v>
      </c>
      <c r="D13" s="44" t="s">
        <v>176</v>
      </c>
      <c r="E13" s="75">
        <v>-3375.7742500000004</v>
      </c>
      <c r="F13" s="75">
        <v>-3278.9382800000003</v>
      </c>
      <c r="H13" s="12"/>
    </row>
    <row r="14" spans="2:8" x14ac:dyDescent="0.25">
      <c r="B14" s="56" t="s">
        <v>547</v>
      </c>
      <c r="C14" s="73" t="s">
        <v>177</v>
      </c>
      <c r="D14" s="44" t="s">
        <v>178</v>
      </c>
      <c r="E14" s="75">
        <v>367.49953099999999</v>
      </c>
      <c r="F14" s="75">
        <v>844.27013900000009</v>
      </c>
      <c r="H14" s="12"/>
    </row>
    <row r="15" spans="2:8" x14ac:dyDescent="0.25">
      <c r="B15" s="56" t="s">
        <v>46</v>
      </c>
      <c r="C15" s="73" t="s">
        <v>179</v>
      </c>
      <c r="D15" s="44" t="s">
        <v>180</v>
      </c>
      <c r="E15" s="75">
        <v>214.44830000000337</v>
      </c>
      <c r="F15" s="75">
        <v>855.30578099999866</v>
      </c>
      <c r="H15" s="12"/>
    </row>
    <row r="16" spans="2:8" x14ac:dyDescent="0.25">
      <c r="B16" s="56" t="s">
        <v>553</v>
      </c>
      <c r="C16" s="73" t="s">
        <v>181</v>
      </c>
      <c r="D16" s="44" t="s">
        <v>182</v>
      </c>
      <c r="E16" s="75">
        <v>-11276.751149999996</v>
      </c>
      <c r="F16" s="75">
        <v>-6544.0435800000068</v>
      </c>
      <c r="H16" s="12"/>
    </row>
    <row r="17" spans="2:8" x14ac:dyDescent="0.25">
      <c r="B17" s="52">
        <v>2</v>
      </c>
      <c r="C17" s="53" t="s">
        <v>183</v>
      </c>
      <c r="D17" s="54" t="s">
        <v>184</v>
      </c>
      <c r="E17" s="55">
        <f>E18+E22</f>
        <v>57577.504847999808</v>
      </c>
      <c r="F17" s="55">
        <f>F18+F22</f>
        <v>18646.281917500201</v>
      </c>
      <c r="H17" s="12"/>
    </row>
    <row r="18" spans="2:8" x14ac:dyDescent="0.25">
      <c r="B18" s="39" t="s">
        <v>529</v>
      </c>
      <c r="C18" s="73" t="s">
        <v>185</v>
      </c>
      <c r="D18" s="74" t="s">
        <v>186</v>
      </c>
      <c r="E18" s="76">
        <v>60651.245417999366</v>
      </c>
      <c r="F18" s="76">
        <v>16261.508797499911</v>
      </c>
      <c r="H18" s="12"/>
    </row>
    <row r="19" spans="2:8" x14ac:dyDescent="0.25">
      <c r="B19" s="39" t="s">
        <v>53</v>
      </c>
      <c r="C19" s="73" t="s">
        <v>187</v>
      </c>
      <c r="D19" s="44" t="s">
        <v>188</v>
      </c>
      <c r="E19" s="75">
        <v>69107.834469999987</v>
      </c>
      <c r="F19" s="75">
        <v>11460.236129999999</v>
      </c>
      <c r="H19" s="12"/>
    </row>
    <row r="20" spans="2:8" x14ac:dyDescent="0.25">
      <c r="B20" s="39" t="s">
        <v>56</v>
      </c>
      <c r="C20" s="73" t="s">
        <v>189</v>
      </c>
      <c r="D20" s="44" t="s">
        <v>190</v>
      </c>
      <c r="E20" s="75">
        <v>-32102.085329814392</v>
      </c>
      <c r="F20" s="75">
        <v>-56435.014929149693</v>
      </c>
      <c r="H20" s="12"/>
    </row>
    <row r="21" spans="2:8" x14ac:dyDescent="0.25">
      <c r="B21" s="39" t="s">
        <v>191</v>
      </c>
      <c r="C21" s="73" t="s">
        <v>192</v>
      </c>
      <c r="D21" s="44" t="s">
        <v>193</v>
      </c>
      <c r="E21" s="75">
        <v>23645.496277813767</v>
      </c>
      <c r="F21" s="75">
        <v>61236.287596649607</v>
      </c>
      <c r="H21" s="12"/>
    </row>
    <row r="22" spans="2:8" x14ac:dyDescent="0.25">
      <c r="B22" s="39" t="s">
        <v>530</v>
      </c>
      <c r="C22" s="73" t="s">
        <v>194</v>
      </c>
      <c r="D22" s="74" t="s">
        <v>195</v>
      </c>
      <c r="E22" s="76">
        <v>-3073.7405699995616</v>
      </c>
      <c r="F22" s="76">
        <v>2384.7731200002891</v>
      </c>
      <c r="H22" s="12"/>
    </row>
    <row r="23" spans="2:8" x14ac:dyDescent="0.25">
      <c r="B23" s="39" t="s">
        <v>196</v>
      </c>
      <c r="C23" s="73" t="s">
        <v>197</v>
      </c>
      <c r="D23" s="44" t="s">
        <v>198</v>
      </c>
      <c r="E23" s="75">
        <v>29682.074299999978</v>
      </c>
      <c r="F23" s="75">
        <v>19615.787210000002</v>
      </c>
      <c r="H23" s="12"/>
    </row>
    <row r="24" spans="2:8" x14ac:dyDescent="0.25">
      <c r="B24" s="39" t="s">
        <v>199</v>
      </c>
      <c r="C24" s="73" t="s">
        <v>200</v>
      </c>
      <c r="D24" s="44" t="s">
        <v>201</v>
      </c>
      <c r="E24" s="75">
        <v>0</v>
      </c>
      <c r="F24" s="75">
        <v>0</v>
      </c>
      <c r="H24" s="12"/>
    </row>
    <row r="25" spans="2:8" x14ac:dyDescent="0.25">
      <c r="B25" s="39" t="s">
        <v>202</v>
      </c>
      <c r="C25" s="73" t="s">
        <v>203</v>
      </c>
      <c r="D25" s="44" t="s">
        <v>204</v>
      </c>
      <c r="E25" s="75">
        <v>-42443.305289999815</v>
      </c>
      <c r="F25" s="75">
        <v>11513.30215000012</v>
      </c>
      <c r="H25" s="12"/>
    </row>
    <row r="26" spans="2:8" x14ac:dyDescent="0.25">
      <c r="B26" s="39" t="s">
        <v>205</v>
      </c>
      <c r="C26" s="73" t="s">
        <v>206</v>
      </c>
      <c r="D26" s="44" t="s">
        <v>207</v>
      </c>
      <c r="E26" s="75">
        <v>9687.4904200002748</v>
      </c>
      <c r="F26" s="75">
        <v>-28744.316239999833</v>
      </c>
      <c r="H26" s="12"/>
    </row>
    <row r="27" spans="2:8" x14ac:dyDescent="0.25">
      <c r="B27" s="52">
        <v>3</v>
      </c>
      <c r="C27" s="53" t="s">
        <v>208</v>
      </c>
      <c r="D27" s="54" t="s">
        <v>209</v>
      </c>
      <c r="E27" s="55">
        <f>E5+E18+E22</f>
        <v>75974.186315002313</v>
      </c>
      <c r="F27" s="55">
        <f>F5+F18+F22</f>
        <v>30328.682742498844</v>
      </c>
      <c r="H27" s="12"/>
    </row>
    <row r="28" spans="2:8" x14ac:dyDescent="0.25">
      <c r="B28" s="39" t="s">
        <v>549</v>
      </c>
      <c r="C28" s="73" t="s">
        <v>210</v>
      </c>
      <c r="D28" s="44" t="s">
        <v>211</v>
      </c>
      <c r="E28" s="75">
        <v>-1050</v>
      </c>
      <c r="F28" s="75">
        <v>0</v>
      </c>
      <c r="H28" s="12"/>
    </row>
    <row r="29" spans="2:8" x14ac:dyDescent="0.25">
      <c r="B29" s="52">
        <v>4</v>
      </c>
      <c r="C29" s="53" t="s">
        <v>212</v>
      </c>
      <c r="D29" s="54" t="s">
        <v>213</v>
      </c>
      <c r="E29" s="55">
        <f>SUM(E27:E28)</f>
        <v>74924.186315002313</v>
      </c>
      <c r="F29" s="55">
        <f>SUM(F27:F28)</f>
        <v>30328.682742498844</v>
      </c>
      <c r="H29" s="12"/>
    </row>
    <row r="30" spans="2:8" x14ac:dyDescent="0.25">
      <c r="B30" s="52">
        <v>5</v>
      </c>
      <c r="C30" s="53" t="s">
        <v>214</v>
      </c>
      <c r="D30" s="54" t="s">
        <v>215</v>
      </c>
      <c r="E30" s="55">
        <f>SUM(E31:E37)</f>
        <v>8740.2222149973604</v>
      </c>
      <c r="F30" s="55">
        <f>SUM(F31:F37)</f>
        <v>6574.1335599999693</v>
      </c>
      <c r="H30" s="12"/>
    </row>
    <row r="31" spans="2:8" x14ac:dyDescent="0.25">
      <c r="B31" s="39" t="s">
        <v>540</v>
      </c>
      <c r="C31" s="73" t="s">
        <v>216</v>
      </c>
      <c r="D31" s="44" t="s">
        <v>217</v>
      </c>
      <c r="E31" s="75">
        <v>-1914.3962400000237</v>
      </c>
      <c r="F31" s="75">
        <v>-2155.3693600000279</v>
      </c>
      <c r="H31" s="12"/>
    </row>
    <row r="32" spans="2:8" x14ac:dyDescent="0.25">
      <c r="B32" s="39" t="s">
        <v>541</v>
      </c>
      <c r="C32" s="73" t="s">
        <v>218</v>
      </c>
      <c r="D32" s="44" t="s">
        <v>219</v>
      </c>
      <c r="E32" s="75">
        <v>0</v>
      </c>
      <c r="F32" s="75">
        <v>0</v>
      </c>
      <c r="H32" s="12"/>
    </row>
    <row r="33" spans="2:8" x14ac:dyDescent="0.25">
      <c r="B33" s="39" t="s">
        <v>542</v>
      </c>
      <c r="C33" s="73" t="s">
        <v>220</v>
      </c>
      <c r="D33" s="44" t="s">
        <v>221</v>
      </c>
      <c r="E33" s="75">
        <v>-868.19873000000143</v>
      </c>
      <c r="F33" s="75">
        <v>-1195.15472</v>
      </c>
      <c r="H33" s="12"/>
    </row>
    <row r="34" spans="2:8" x14ac:dyDescent="0.25">
      <c r="B34" s="39" t="s">
        <v>543</v>
      </c>
      <c r="C34" s="73" t="s">
        <v>222</v>
      </c>
      <c r="D34" s="44" t="s">
        <v>223</v>
      </c>
      <c r="E34" s="75">
        <v>-5.0026037570205517E-6</v>
      </c>
      <c r="F34" s="75">
        <v>0</v>
      </c>
      <c r="H34" s="12"/>
    </row>
    <row r="35" spans="2:8" x14ac:dyDescent="0.25">
      <c r="B35" s="39" t="s">
        <v>554</v>
      </c>
      <c r="C35" s="73" t="s">
        <v>224</v>
      </c>
      <c r="D35" s="44" t="s">
        <v>225</v>
      </c>
      <c r="E35" s="75">
        <v>0</v>
      </c>
      <c r="F35" s="75">
        <v>0</v>
      </c>
      <c r="H35" s="12"/>
    </row>
    <row r="36" spans="2:8" x14ac:dyDescent="0.25">
      <c r="B36" s="39" t="s">
        <v>555</v>
      </c>
      <c r="C36" s="73" t="s">
        <v>226</v>
      </c>
      <c r="D36" s="44" t="s">
        <v>227</v>
      </c>
      <c r="E36" s="75">
        <v>11521.89931999999</v>
      </c>
      <c r="F36" s="75">
        <v>9925.5219999999972</v>
      </c>
      <c r="H36" s="12"/>
    </row>
    <row r="37" spans="2:8" x14ac:dyDescent="0.25">
      <c r="B37" s="39" t="s">
        <v>556</v>
      </c>
      <c r="C37" s="73" t="s">
        <v>228</v>
      </c>
      <c r="D37" s="44" t="s">
        <v>229</v>
      </c>
      <c r="E37" s="75">
        <v>0.91786999999999352</v>
      </c>
      <c r="F37" s="75">
        <v>-0.86436000000003332</v>
      </c>
      <c r="H37" s="12"/>
    </row>
    <row r="38" spans="2:8" x14ac:dyDescent="0.25">
      <c r="B38" s="52">
        <v>6</v>
      </c>
      <c r="C38" s="53" t="s">
        <v>230</v>
      </c>
      <c r="D38" s="54" t="s">
        <v>231</v>
      </c>
      <c r="E38" s="55">
        <f>SUM(E31:E37)</f>
        <v>8740.2222149973604</v>
      </c>
      <c r="F38" s="55">
        <f>SUM(F31:F37)</f>
        <v>6574.1335599999693</v>
      </c>
      <c r="H38" s="12"/>
    </row>
    <row r="39" spans="2:8" x14ac:dyDescent="0.25">
      <c r="B39" s="52">
        <v>7</v>
      </c>
      <c r="C39" s="53" t="s">
        <v>232</v>
      </c>
      <c r="D39" s="54" t="s">
        <v>233</v>
      </c>
      <c r="E39" s="55"/>
      <c r="F39" s="55">
        <v>0</v>
      </c>
      <c r="H39" s="12"/>
    </row>
    <row r="40" spans="2:8" x14ac:dyDescent="0.25">
      <c r="B40" s="39" t="s">
        <v>557</v>
      </c>
      <c r="C40" s="73" t="s">
        <v>234</v>
      </c>
      <c r="D40" s="44" t="s">
        <v>235</v>
      </c>
      <c r="E40" s="75"/>
      <c r="F40" s="75"/>
      <c r="H40" s="12"/>
    </row>
    <row r="41" spans="2:8" x14ac:dyDescent="0.25">
      <c r="B41" s="39" t="s">
        <v>558</v>
      </c>
      <c r="C41" s="73" t="s">
        <v>236</v>
      </c>
      <c r="D41" s="44" t="s">
        <v>237</v>
      </c>
      <c r="E41" s="75"/>
      <c r="F41" s="75"/>
      <c r="H41" s="12"/>
    </row>
    <row r="42" spans="2:8" x14ac:dyDescent="0.25">
      <c r="B42" s="39" t="s">
        <v>559</v>
      </c>
      <c r="C42" s="73" t="s">
        <v>238</v>
      </c>
      <c r="D42" s="44" t="s">
        <v>239</v>
      </c>
      <c r="E42" s="75"/>
      <c r="F42" s="75"/>
      <c r="H42" s="12"/>
    </row>
    <row r="43" spans="2:8" x14ac:dyDescent="0.25">
      <c r="B43" s="39" t="s">
        <v>560</v>
      </c>
      <c r="C43" s="73" t="s">
        <v>240</v>
      </c>
      <c r="D43" s="44" t="s">
        <v>241</v>
      </c>
      <c r="E43" s="75">
        <v>1475.5999999999985</v>
      </c>
      <c r="F43" s="75">
        <v>682</v>
      </c>
      <c r="H43" s="12"/>
    </row>
    <row r="44" spans="2:8" x14ac:dyDescent="0.25">
      <c r="B44" s="39" t="s">
        <v>561</v>
      </c>
      <c r="C44" s="73" t="s">
        <v>242</v>
      </c>
      <c r="D44" s="44" t="s">
        <v>243</v>
      </c>
      <c r="E44" s="75">
        <v>0</v>
      </c>
      <c r="F44" s="75">
        <v>0</v>
      </c>
      <c r="H44" s="12"/>
    </row>
    <row r="45" spans="2:8" x14ac:dyDescent="0.25">
      <c r="B45" s="39" t="s">
        <v>562</v>
      </c>
      <c r="C45" s="73"/>
      <c r="D45" s="44" t="s">
        <v>523</v>
      </c>
      <c r="E45" s="75">
        <v>-4064.7174399999999</v>
      </c>
      <c r="F45" s="75">
        <v>0</v>
      </c>
      <c r="H45" s="12"/>
    </row>
    <row r="46" spans="2:8" x14ac:dyDescent="0.25">
      <c r="B46" s="39" t="s">
        <v>563</v>
      </c>
      <c r="C46" s="73" t="s">
        <v>244</v>
      </c>
      <c r="D46" s="44" t="s">
        <v>245</v>
      </c>
      <c r="E46" s="75"/>
      <c r="F46" s="75"/>
      <c r="H46" s="12"/>
    </row>
    <row r="47" spans="2:8" x14ac:dyDescent="0.25">
      <c r="B47" s="52">
        <v>8</v>
      </c>
      <c r="C47" s="53" t="s">
        <v>246</v>
      </c>
      <c r="D47" s="54" t="s">
        <v>247</v>
      </c>
      <c r="E47" s="55">
        <f>SUM(E40:E46)</f>
        <v>-2589.1174400000014</v>
      </c>
      <c r="F47" s="55">
        <f>SUM(F40:F46)</f>
        <v>682</v>
      </c>
    </row>
    <row r="48" spans="2:8" ht="14.4" x14ac:dyDescent="0.3">
      <c r="B48" s="52">
        <v>9</v>
      </c>
      <c r="C48" s="53" t="s">
        <v>248</v>
      </c>
      <c r="D48" s="54" t="s">
        <v>249</v>
      </c>
      <c r="E48" s="55">
        <v>185317.77130000008</v>
      </c>
      <c r="F48" s="55">
        <v>242148.14617999992</v>
      </c>
      <c r="H48"/>
    </row>
    <row r="49" spans="2:8" ht="14.4" x14ac:dyDescent="0.3">
      <c r="B49" s="52">
        <v>10</v>
      </c>
      <c r="C49" s="53" t="s">
        <v>250</v>
      </c>
      <c r="D49" s="54" t="s">
        <v>251</v>
      </c>
      <c r="E49" s="55">
        <f>E29+E38+E47</f>
        <v>81075.291089999664</v>
      </c>
      <c r="F49" s="55">
        <f>F29+F38+F47</f>
        <v>37584.816302498817</v>
      </c>
      <c r="H49"/>
    </row>
    <row r="50" spans="2:8" ht="14.4" x14ac:dyDescent="0.3">
      <c r="B50" s="52">
        <v>11</v>
      </c>
      <c r="C50" s="53" t="s">
        <v>252</v>
      </c>
      <c r="D50" s="54" t="s">
        <v>253</v>
      </c>
      <c r="E50" s="77">
        <v>7.868150000003661</v>
      </c>
      <c r="F50" s="78">
        <v>-26.422549999980632</v>
      </c>
      <c r="H50"/>
    </row>
    <row r="51" spans="2:8" ht="14.4" x14ac:dyDescent="0.3">
      <c r="B51" s="52">
        <v>12</v>
      </c>
      <c r="C51" s="53" t="s">
        <v>254</v>
      </c>
      <c r="D51" s="54" t="s">
        <v>255</v>
      </c>
      <c r="E51" s="55">
        <f>SUM(E48:E50)</f>
        <v>266400.93053999974</v>
      </c>
      <c r="F51" s="55">
        <f>SUM(F48:F50)</f>
        <v>279706.53993249877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31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31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showGridLines="0" zoomScaleNormal="100" workbookViewId="0">
      <selection activeCell="E25" sqref="E25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6" width="12.88671875" style="6" bestFit="1" customWidth="1"/>
    <col min="7" max="7" width="9.109375" style="6"/>
    <col min="8" max="8" width="12.6640625" style="6" customWidth="1"/>
    <col min="9" max="16384" width="9.109375" style="6"/>
  </cols>
  <sheetData>
    <row r="1" spans="2:9" x14ac:dyDescent="0.25">
      <c r="B1" s="170" t="s">
        <v>256</v>
      </c>
      <c r="C1" s="170"/>
      <c r="D1" s="170"/>
      <c r="E1" s="170"/>
    </row>
    <row r="2" spans="2:9" x14ac:dyDescent="0.25">
      <c r="B2" s="8"/>
      <c r="C2" s="80" t="s">
        <v>257</v>
      </c>
      <c r="E2" s="124" t="s">
        <v>441</v>
      </c>
      <c r="F2" s="9"/>
    </row>
    <row r="3" spans="2:9" x14ac:dyDescent="0.25">
      <c r="B3" s="54">
        <v>1</v>
      </c>
      <c r="C3" s="55" t="s">
        <v>258</v>
      </c>
      <c r="D3" s="54" t="s">
        <v>259</v>
      </c>
      <c r="E3" s="55">
        <f>SUM(E4:E9)</f>
        <v>1110282.2860373612</v>
      </c>
    </row>
    <row r="4" spans="2:9" ht="14.4" x14ac:dyDescent="0.3">
      <c r="B4" s="49">
        <v>1.1000000000000001</v>
      </c>
      <c r="C4" s="50" t="s">
        <v>260</v>
      </c>
      <c r="D4" s="58" t="s">
        <v>261</v>
      </c>
      <c r="E4" s="59">
        <v>185523.77500524052</v>
      </c>
      <c r="F4" s="132"/>
      <c r="H4" s="12"/>
      <c r="I4"/>
    </row>
    <row r="5" spans="2:9" x14ac:dyDescent="0.25">
      <c r="B5" s="49">
        <v>1.2</v>
      </c>
      <c r="C5" s="50" t="s">
        <v>262</v>
      </c>
      <c r="D5" s="58" t="s">
        <v>263</v>
      </c>
      <c r="E5" s="59">
        <v>87411.605597584814</v>
      </c>
      <c r="F5" s="132"/>
      <c r="H5" s="12"/>
    </row>
    <row r="6" spans="2:9" x14ac:dyDescent="0.25">
      <c r="B6" s="49">
        <v>1.3</v>
      </c>
      <c r="C6" s="50" t="s">
        <v>264</v>
      </c>
      <c r="D6" s="58" t="s">
        <v>265</v>
      </c>
      <c r="E6" s="59">
        <v>210278.61498351855</v>
      </c>
      <c r="F6" s="132"/>
      <c r="H6" s="12"/>
    </row>
    <row r="7" spans="2:9" x14ac:dyDescent="0.25">
      <c r="B7" s="49">
        <v>1.4</v>
      </c>
      <c r="C7" s="50" t="s">
        <v>266</v>
      </c>
      <c r="D7" s="58" t="s">
        <v>267</v>
      </c>
      <c r="E7" s="59">
        <v>362216.19950983999</v>
      </c>
      <c r="F7" s="132"/>
      <c r="H7" s="12"/>
    </row>
    <row r="8" spans="2:9" x14ac:dyDescent="0.25">
      <c r="B8" s="49">
        <v>1.5</v>
      </c>
      <c r="C8" s="50" t="s">
        <v>268</v>
      </c>
      <c r="D8" s="58" t="s">
        <v>269</v>
      </c>
      <c r="E8" s="59">
        <v>178141.08478923354</v>
      </c>
      <c r="F8" s="132"/>
      <c r="H8" s="12"/>
    </row>
    <row r="9" spans="2:9" x14ac:dyDescent="0.25">
      <c r="B9" s="49">
        <v>1.6</v>
      </c>
      <c r="C9" s="50" t="s">
        <v>270</v>
      </c>
      <c r="D9" s="58" t="s">
        <v>271</v>
      </c>
      <c r="E9" s="59">
        <v>86711.006151943962</v>
      </c>
      <c r="F9" s="132"/>
      <c r="H9" s="12"/>
    </row>
    <row r="10" spans="2:9" x14ac:dyDescent="0.25">
      <c r="B10" s="54">
        <v>2</v>
      </c>
      <c r="C10" s="55" t="s">
        <v>272</v>
      </c>
      <c r="D10" s="54" t="s">
        <v>273</v>
      </c>
      <c r="E10" s="55">
        <f>SUM(E11:E16)</f>
        <v>853757.65534000017</v>
      </c>
      <c r="F10" s="132"/>
      <c r="H10" s="12"/>
    </row>
    <row r="11" spans="2:9" x14ac:dyDescent="0.25">
      <c r="B11" s="49">
        <v>2.1</v>
      </c>
      <c r="C11" s="50" t="s">
        <v>260</v>
      </c>
      <c r="D11" s="58" t="s">
        <v>261</v>
      </c>
      <c r="E11" s="59">
        <v>204352.550736</v>
      </c>
      <c r="F11" s="132"/>
      <c r="H11" s="12"/>
    </row>
    <row r="12" spans="2:9" x14ac:dyDescent="0.25">
      <c r="B12" s="49">
        <v>2.2000000000000002</v>
      </c>
      <c r="C12" s="50" t="s">
        <v>262</v>
      </c>
      <c r="D12" s="58" t="s">
        <v>263</v>
      </c>
      <c r="E12" s="59">
        <v>142044.78838399998</v>
      </c>
      <c r="F12" s="132"/>
      <c r="H12" s="12"/>
    </row>
    <row r="13" spans="2:9" x14ac:dyDescent="0.25">
      <c r="B13" s="49">
        <v>2.2999999999999998</v>
      </c>
      <c r="C13" s="50" t="s">
        <v>264</v>
      </c>
      <c r="D13" s="58" t="s">
        <v>265</v>
      </c>
      <c r="E13" s="59">
        <v>286167.63352000015</v>
      </c>
      <c r="F13" s="132"/>
      <c r="H13" s="12"/>
    </row>
    <row r="14" spans="2:9" x14ac:dyDescent="0.25">
      <c r="B14" s="49">
        <v>2.4</v>
      </c>
      <c r="C14" s="50" t="s">
        <v>266</v>
      </c>
      <c r="D14" s="58" t="s">
        <v>267</v>
      </c>
      <c r="E14" s="59">
        <v>79116.269909999988</v>
      </c>
      <c r="F14" s="132"/>
      <c r="H14" s="12"/>
    </row>
    <row r="15" spans="2:9" x14ac:dyDescent="0.25">
      <c r="B15" s="49">
        <v>2.5</v>
      </c>
      <c r="C15" s="50" t="s">
        <v>268</v>
      </c>
      <c r="D15" s="58" t="s">
        <v>269</v>
      </c>
      <c r="E15" s="59">
        <v>28412.227159999999</v>
      </c>
      <c r="F15" s="132"/>
      <c r="H15" s="12"/>
    </row>
    <row r="16" spans="2:9" x14ac:dyDescent="0.25">
      <c r="B16" s="49">
        <v>2.6</v>
      </c>
      <c r="C16" s="50" t="s">
        <v>270</v>
      </c>
      <c r="D16" s="58" t="s">
        <v>271</v>
      </c>
      <c r="E16" s="59">
        <v>113664.18562999998</v>
      </c>
      <c r="F16" s="132"/>
      <c r="H16" s="12"/>
    </row>
    <row r="17" spans="2:8" x14ac:dyDescent="0.25">
      <c r="B17" s="54">
        <v>3</v>
      </c>
      <c r="C17" s="55" t="s">
        <v>274</v>
      </c>
      <c r="D17" s="54" t="s">
        <v>275</v>
      </c>
      <c r="E17" s="55">
        <f>E3-E10</f>
        <v>256524.63069736108</v>
      </c>
      <c r="F17" s="132"/>
      <c r="H17" s="12"/>
    </row>
    <row r="18" spans="2:8" x14ac:dyDescent="0.25">
      <c r="B18" s="49">
        <v>3.1</v>
      </c>
      <c r="C18" s="50" t="s">
        <v>260</v>
      </c>
      <c r="D18" s="58" t="s">
        <v>261</v>
      </c>
      <c r="E18" s="59">
        <f>E4-E11</f>
        <v>-18828.775730759487</v>
      </c>
      <c r="F18" s="132"/>
      <c r="H18" s="12"/>
    </row>
    <row r="19" spans="2:8" x14ac:dyDescent="0.25">
      <c r="B19" s="49">
        <v>3.2</v>
      </c>
      <c r="C19" s="50" t="s">
        <v>262</v>
      </c>
      <c r="D19" s="58" t="s">
        <v>263</v>
      </c>
      <c r="E19" s="59">
        <f t="shared" ref="E19:E23" si="0">E5-E12</f>
        <v>-54633.182786415171</v>
      </c>
      <c r="F19" s="132"/>
      <c r="H19" s="12"/>
    </row>
    <row r="20" spans="2:8" x14ac:dyDescent="0.25">
      <c r="B20" s="49">
        <v>3.3</v>
      </c>
      <c r="C20" s="50" t="s">
        <v>264</v>
      </c>
      <c r="D20" s="58" t="s">
        <v>265</v>
      </c>
      <c r="E20" s="59">
        <f t="shared" si="0"/>
        <v>-75889.018536481599</v>
      </c>
      <c r="F20" s="132"/>
      <c r="H20" s="12"/>
    </row>
    <row r="21" spans="2:8" x14ac:dyDescent="0.25">
      <c r="B21" s="49">
        <v>3.4</v>
      </c>
      <c r="C21" s="50" t="s">
        <v>266</v>
      </c>
      <c r="D21" s="58" t="s">
        <v>267</v>
      </c>
      <c r="E21" s="59">
        <f t="shared" si="0"/>
        <v>283099.92959984002</v>
      </c>
      <c r="F21" s="132"/>
      <c r="H21" s="12"/>
    </row>
    <row r="22" spans="2:8" x14ac:dyDescent="0.25">
      <c r="B22" s="49">
        <v>3.5</v>
      </c>
      <c r="C22" s="50" t="s">
        <v>268</v>
      </c>
      <c r="D22" s="58" t="s">
        <v>269</v>
      </c>
      <c r="E22" s="59">
        <f t="shared" si="0"/>
        <v>149728.85762923353</v>
      </c>
      <c r="F22" s="132"/>
      <c r="H22" s="12"/>
    </row>
    <row r="23" spans="2:8" x14ac:dyDescent="0.25">
      <c r="B23" s="49">
        <v>3.6</v>
      </c>
      <c r="C23" s="50" t="s">
        <v>270</v>
      </c>
      <c r="D23" s="58" t="s">
        <v>271</v>
      </c>
      <c r="E23" s="59">
        <f t="shared" si="0"/>
        <v>-26953.179478056016</v>
      </c>
      <c r="F23" s="132"/>
      <c r="H23" s="12"/>
    </row>
    <row r="24" spans="2:8" x14ac:dyDescent="0.25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workbookViewId="0">
      <selection activeCell="J37" sqref="J37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69" t="s">
        <v>276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</row>
    <row r="2" spans="1:17" ht="13.5" customHeight="1" x14ac:dyDescent="0.25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5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5">
      <c r="A4" s="172" t="s">
        <v>278</v>
      </c>
      <c r="B4" s="172"/>
      <c r="C4" s="172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5">
      <c r="A5" s="173" t="s">
        <v>279</v>
      </c>
      <c r="B5" s="82"/>
      <c r="C5" s="176" t="s">
        <v>280</v>
      </c>
      <c r="D5" s="176" t="s">
        <v>281</v>
      </c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</row>
    <row r="6" spans="1:17" ht="12.75" hidden="1" customHeight="1" x14ac:dyDescent="0.25">
      <c r="A6" s="174"/>
      <c r="B6" s="82"/>
      <c r="C6" s="176"/>
      <c r="D6" s="82"/>
      <c r="E6" s="82"/>
      <c r="F6" s="82"/>
      <c r="G6" s="82"/>
      <c r="H6" s="171" t="s">
        <v>282</v>
      </c>
      <c r="I6" s="171"/>
      <c r="J6" s="171"/>
      <c r="K6" s="171"/>
      <c r="L6" s="82"/>
      <c r="M6" s="82"/>
      <c r="N6" s="82"/>
      <c r="O6" s="82"/>
      <c r="P6" s="82"/>
      <c r="Q6" s="82"/>
    </row>
    <row r="7" spans="1:17" x14ac:dyDescent="0.25">
      <c r="A7" s="174"/>
      <c r="B7" s="82"/>
      <c r="C7" s="176"/>
      <c r="D7" s="176" t="s">
        <v>283</v>
      </c>
      <c r="E7" s="176" t="s">
        <v>284</v>
      </c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</row>
    <row r="8" spans="1:17" ht="12.75" hidden="1" customHeight="1" x14ac:dyDescent="0.25">
      <c r="A8" s="174"/>
      <c r="B8" s="82"/>
      <c r="C8" s="176"/>
      <c r="D8" s="176"/>
      <c r="E8" s="82"/>
      <c r="F8" s="82"/>
      <c r="G8" s="82"/>
      <c r="H8" s="171" t="s">
        <v>285</v>
      </c>
      <c r="I8" s="171"/>
      <c r="J8" s="171"/>
      <c r="K8" s="171"/>
      <c r="L8" s="82"/>
      <c r="M8" s="82"/>
      <c r="N8" s="82"/>
      <c r="O8" s="82"/>
      <c r="P8" s="82"/>
      <c r="Q8" s="82"/>
    </row>
    <row r="9" spans="1:17" ht="26.4" x14ac:dyDescent="0.25">
      <c r="A9" s="175"/>
      <c r="B9" s="82"/>
      <c r="C9" s="176"/>
      <c r="D9" s="176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6.4" hidden="1" x14ac:dyDescent="0.25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5">
      <c r="A11" s="85" t="s">
        <v>314</v>
      </c>
      <c r="B11" s="86" t="s">
        <v>315</v>
      </c>
      <c r="C11" s="87">
        <f>SUM(D11:Q11)</f>
        <v>1047455.6774299997</v>
      </c>
      <c r="D11" s="87">
        <v>930411.83176471968</v>
      </c>
      <c r="E11" s="87">
        <v>55988.341104999876</v>
      </c>
      <c r="F11" s="87">
        <v>17733.552977000014</v>
      </c>
      <c r="G11" s="87">
        <v>8423.4221400000024</v>
      </c>
      <c r="H11" s="87">
        <v>7214.3349299999936</v>
      </c>
      <c r="I11" s="87">
        <v>6144.1281372799967</v>
      </c>
      <c r="J11" s="87">
        <v>5699.7081400000034</v>
      </c>
      <c r="K11" s="87">
        <v>6359.0406899999998</v>
      </c>
      <c r="L11" s="87">
        <v>3251.0809900000008</v>
      </c>
      <c r="M11" s="87">
        <v>689.5605700000001</v>
      </c>
      <c r="N11" s="87">
        <v>699.61887999999999</v>
      </c>
      <c r="O11" s="87">
        <v>431.75804000000022</v>
      </c>
      <c r="P11" s="87">
        <v>522.91069000000027</v>
      </c>
      <c r="Q11" s="87">
        <v>3886.3883759999935</v>
      </c>
    </row>
    <row r="12" spans="1:17" x14ac:dyDescent="0.25">
      <c r="A12" s="35" t="s">
        <v>316</v>
      </c>
      <c r="B12" s="43" t="s">
        <v>317</v>
      </c>
      <c r="C12" s="87">
        <f t="shared" ref="C12:C15" si="0">SUM(D12:Q12)</f>
        <v>347554.03521740006</v>
      </c>
      <c r="D12" s="42">
        <v>331476.17707640014</v>
      </c>
      <c r="E12" s="42">
        <v>6615.3552500000005</v>
      </c>
      <c r="F12" s="42">
        <v>5607.805327</v>
      </c>
      <c r="G12" s="42">
        <v>695.9993599999998</v>
      </c>
      <c r="H12" s="42">
        <v>574.57676999999967</v>
      </c>
      <c r="I12" s="42">
        <v>438.80779999999959</v>
      </c>
      <c r="J12" s="42">
        <v>567.13720999999987</v>
      </c>
      <c r="K12" s="42">
        <v>327.51260999999977</v>
      </c>
      <c r="L12" s="42">
        <v>134.01962000000003</v>
      </c>
      <c r="M12" s="42">
        <v>310.05376999999993</v>
      </c>
      <c r="N12" s="42">
        <v>278.70271999999994</v>
      </c>
      <c r="O12" s="42">
        <v>29.482950000000017</v>
      </c>
      <c r="P12" s="42">
        <v>70.264100000000042</v>
      </c>
      <c r="Q12" s="42">
        <v>428.14065400000027</v>
      </c>
    </row>
    <row r="13" spans="1:17" x14ac:dyDescent="0.25">
      <c r="A13" s="35" t="s">
        <v>318</v>
      </c>
      <c r="B13" s="43" t="s">
        <v>319</v>
      </c>
      <c r="C13" s="87">
        <f t="shared" si="0"/>
        <v>607842.66733159951</v>
      </c>
      <c r="D13" s="42">
        <v>508529.20585831953</v>
      </c>
      <c r="E13" s="42">
        <v>48573.816374999878</v>
      </c>
      <c r="F13" s="42">
        <v>11793.551820000013</v>
      </c>
      <c r="G13" s="42">
        <v>7725.4467200000026</v>
      </c>
      <c r="H13" s="42">
        <v>6491.4741099999937</v>
      </c>
      <c r="I13" s="42">
        <v>5688.7322272799975</v>
      </c>
      <c r="J13" s="42">
        <v>5132.5709300000035</v>
      </c>
      <c r="K13" s="42">
        <v>6031.52808</v>
      </c>
      <c r="L13" s="42">
        <v>3117.0613700000008</v>
      </c>
      <c r="M13" s="42">
        <v>379.50680000000017</v>
      </c>
      <c r="N13" s="42">
        <v>404.19406000000004</v>
      </c>
      <c r="O13" s="42">
        <v>402.2750900000002</v>
      </c>
      <c r="P13" s="42">
        <v>452.64659000000023</v>
      </c>
      <c r="Q13" s="42">
        <v>3120.6573009999934</v>
      </c>
    </row>
    <row r="14" spans="1:17" x14ac:dyDescent="0.25">
      <c r="A14" s="88" t="s">
        <v>320</v>
      </c>
      <c r="B14" s="89" t="s">
        <v>321</v>
      </c>
      <c r="C14" s="87">
        <f t="shared" si="0"/>
        <v>92058.974881000016</v>
      </c>
      <c r="D14" s="42">
        <v>90406.448830000023</v>
      </c>
      <c r="E14" s="42">
        <v>799.16948000000025</v>
      </c>
      <c r="F14" s="42">
        <v>332.19583</v>
      </c>
      <c r="G14" s="42">
        <v>1.9760600000000001</v>
      </c>
      <c r="H14" s="42">
        <v>148.28404999999998</v>
      </c>
      <c r="I14" s="42">
        <v>16.58811</v>
      </c>
      <c r="J14" s="42">
        <v>0</v>
      </c>
      <c r="K14" s="42">
        <v>0</v>
      </c>
      <c r="L14" s="42">
        <v>0</v>
      </c>
      <c r="M14" s="42">
        <v>0</v>
      </c>
      <c r="N14" s="42">
        <v>16.722099999999998</v>
      </c>
      <c r="O14" s="42">
        <v>0</v>
      </c>
      <c r="P14" s="42">
        <v>0</v>
      </c>
      <c r="Q14" s="42">
        <v>337.59042100000005</v>
      </c>
    </row>
    <row r="15" spans="1:17" x14ac:dyDescent="0.25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11"/>
      <c r="B16" s="11"/>
      <c r="F16" s="12"/>
    </row>
    <row r="17" spans="1:11" x14ac:dyDescent="0.25">
      <c r="A17" s="13" t="s">
        <v>323</v>
      </c>
      <c r="B17" s="13"/>
      <c r="F17" s="14"/>
    </row>
    <row r="18" spans="1:11" x14ac:dyDescent="0.25">
      <c r="A18" s="15"/>
      <c r="B18" s="15"/>
      <c r="J18" s="16"/>
      <c r="K18" s="92" t="s">
        <v>441</v>
      </c>
    </row>
    <row r="19" spans="1:11" ht="66" x14ac:dyDescent="0.25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6.4" hidden="1" x14ac:dyDescent="0.25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5">
      <c r="A21" s="85" t="s">
        <v>314</v>
      </c>
      <c r="B21" s="86" t="s">
        <v>315</v>
      </c>
      <c r="C21" s="90">
        <f>SUM(D21:K21)</f>
        <v>1047455.6774299984</v>
      </c>
      <c r="D21" s="91">
        <v>779263.86788023834</v>
      </c>
      <c r="E21" s="91">
        <v>23175.902611760008</v>
      </c>
      <c r="F21" s="91">
        <v>0</v>
      </c>
      <c r="G21" s="91">
        <v>234824.60707100012</v>
      </c>
      <c r="H21" s="91">
        <v>4821.2147000000004</v>
      </c>
      <c r="I21" s="91">
        <v>5370.0851669999993</v>
      </c>
      <c r="J21" s="91">
        <v>0</v>
      </c>
      <c r="K21" s="91">
        <v>0</v>
      </c>
    </row>
    <row r="22" spans="1:11" x14ac:dyDescent="0.25">
      <c r="A22" s="35" t="s">
        <v>316</v>
      </c>
      <c r="B22" s="43" t="s">
        <v>317</v>
      </c>
      <c r="C22" s="90">
        <f t="shared" ref="C22:C25" si="1">SUM(D22:K22)</f>
        <v>347554.03521740087</v>
      </c>
      <c r="D22" s="42">
        <v>184989.10966840087</v>
      </c>
      <c r="E22" s="42">
        <v>12306.746878999998</v>
      </c>
      <c r="F22" s="42">
        <v>0</v>
      </c>
      <c r="G22" s="42">
        <v>140735.52698999998</v>
      </c>
      <c r="H22" s="42">
        <v>4821.2147000000004</v>
      </c>
      <c r="I22" s="42">
        <v>4701.4369799999995</v>
      </c>
      <c r="J22" s="42">
        <v>0</v>
      </c>
      <c r="K22" s="42">
        <v>0</v>
      </c>
    </row>
    <row r="23" spans="1:11" x14ac:dyDescent="0.25">
      <c r="A23" s="35" t="s">
        <v>318</v>
      </c>
      <c r="B23" s="43" t="s">
        <v>319</v>
      </c>
      <c r="C23" s="90">
        <f t="shared" si="1"/>
        <v>607842.66733159753</v>
      </c>
      <c r="D23" s="42">
        <v>593095.4383118375</v>
      </c>
      <c r="E23" s="42">
        <v>10869.155732760011</v>
      </c>
      <c r="F23" s="42">
        <v>0</v>
      </c>
      <c r="G23" s="42">
        <v>3388.9441099999999</v>
      </c>
      <c r="H23" s="42">
        <v>0</v>
      </c>
      <c r="I23" s="42">
        <v>489.12917700000003</v>
      </c>
      <c r="J23" s="42">
        <v>0</v>
      </c>
      <c r="K23" s="42">
        <v>0</v>
      </c>
    </row>
    <row r="24" spans="1:11" x14ac:dyDescent="0.25">
      <c r="A24" s="88" t="s">
        <v>320</v>
      </c>
      <c r="B24" s="89" t="s">
        <v>321</v>
      </c>
      <c r="C24" s="90">
        <f t="shared" si="1"/>
        <v>92058.974881000133</v>
      </c>
      <c r="D24" s="42">
        <v>1179.3199</v>
      </c>
      <c r="E24" s="42"/>
      <c r="F24" s="42">
        <v>0</v>
      </c>
      <c r="G24" s="42">
        <v>90700.135971000127</v>
      </c>
      <c r="H24" s="42">
        <v>0</v>
      </c>
      <c r="I24" s="42">
        <v>179.51901000000001</v>
      </c>
      <c r="J24" s="42">
        <v>0</v>
      </c>
      <c r="K24" s="42">
        <v>0</v>
      </c>
    </row>
    <row r="25" spans="1:11" x14ac:dyDescent="0.25">
      <c r="A25" s="88" t="s">
        <v>322</v>
      </c>
      <c r="B25" s="89" t="s">
        <v>30</v>
      </c>
      <c r="C25" s="90">
        <f t="shared" si="1"/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4"/>
  <sheetViews>
    <sheetView showGridLines="0" zoomScaleNormal="100" workbookViewId="0">
      <selection activeCell="O10" sqref="O10:O13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68" t="s">
        <v>339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</row>
    <row r="3" spans="2:17" hidden="1" x14ac:dyDescent="0.25">
      <c r="B3" s="17"/>
      <c r="C3" s="17"/>
      <c r="D3" s="177" t="s">
        <v>340</v>
      </c>
      <c r="E3" s="177"/>
      <c r="F3" s="177"/>
      <c r="G3" s="3"/>
      <c r="H3" s="3"/>
      <c r="I3" s="3"/>
      <c r="J3" s="3"/>
      <c r="K3" s="3"/>
      <c r="L3" s="3"/>
      <c r="M3" s="178" t="s">
        <v>1</v>
      </c>
      <c r="N3" s="178"/>
    </row>
    <row r="4" spans="2:17" x14ac:dyDescent="0.25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5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5">
      <c r="B6" s="107">
        <v>1</v>
      </c>
      <c r="C6" s="107" t="s">
        <v>8</v>
      </c>
      <c r="D6" s="37" t="s">
        <v>364</v>
      </c>
      <c r="E6" s="38">
        <v>197034.17311999996</v>
      </c>
      <c r="F6" s="38">
        <v>75281.889639369008</v>
      </c>
      <c r="G6" s="38">
        <v>77473.180298978332</v>
      </c>
      <c r="H6" s="38">
        <v>61457.99637643958</v>
      </c>
      <c r="I6" s="38">
        <v>87411.605597584814</v>
      </c>
      <c r="J6" s="38">
        <v>94844.000810451005</v>
      </c>
      <c r="K6" s="38">
        <v>115434.61417306753</v>
      </c>
      <c r="L6" s="38">
        <v>362216.19950983999</v>
      </c>
      <c r="M6" s="38">
        <v>211573.43580984726</v>
      </c>
      <c r="N6" s="38">
        <v>305951.78232157463</v>
      </c>
      <c r="O6" s="38">
        <f>SUM(E6:N6)</f>
        <v>1588678.877657152</v>
      </c>
      <c r="Q6" s="18"/>
    </row>
    <row r="7" spans="2:17" x14ac:dyDescent="0.25">
      <c r="B7" s="101" t="s">
        <v>524</v>
      </c>
      <c r="C7" s="40" t="s">
        <v>10</v>
      </c>
      <c r="D7" s="41" t="s">
        <v>365</v>
      </c>
      <c r="E7" s="42">
        <v>182648.29634999996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83752.635899999994</v>
      </c>
      <c r="O7" s="91">
        <f t="shared" ref="O7:O24" si="0">SUM(E7:N7)</f>
        <v>266400.93224999995</v>
      </c>
    </row>
    <row r="8" spans="2:17" x14ac:dyDescent="0.25">
      <c r="B8" s="101" t="s">
        <v>525</v>
      </c>
      <c r="C8" s="102" t="s">
        <v>366</v>
      </c>
      <c r="D8" s="41" t="s">
        <v>367</v>
      </c>
      <c r="E8" s="42">
        <v>14385.876770000003</v>
      </c>
      <c r="F8" s="42">
        <v>17204.579180000001</v>
      </c>
      <c r="G8" s="42">
        <v>6226.9542799999999</v>
      </c>
      <c r="H8" s="42">
        <v>8744.880000000001</v>
      </c>
      <c r="I8" s="42">
        <v>3553</v>
      </c>
      <c r="J8" s="42">
        <v>0</v>
      </c>
      <c r="K8" s="42">
        <v>1500</v>
      </c>
      <c r="L8" s="42">
        <v>1656</v>
      </c>
      <c r="M8" s="42">
        <v>1421.37</v>
      </c>
      <c r="N8" s="42">
        <v>0</v>
      </c>
      <c r="O8" s="91">
        <f t="shared" si="0"/>
        <v>54692.660230000001</v>
      </c>
    </row>
    <row r="9" spans="2:17" x14ac:dyDescent="0.25">
      <c r="B9" s="101" t="s">
        <v>526</v>
      </c>
      <c r="C9" s="40" t="s">
        <v>18</v>
      </c>
      <c r="D9" s="44" t="s">
        <v>37</v>
      </c>
      <c r="E9" s="42">
        <v>0</v>
      </c>
      <c r="F9" s="42">
        <v>6277.3104593690105</v>
      </c>
      <c r="G9" s="42">
        <v>28171.057939431917</v>
      </c>
      <c r="H9" s="42">
        <v>52158.663408439585</v>
      </c>
      <c r="I9" s="42">
        <v>83344.23495758482</v>
      </c>
      <c r="J9" s="42">
        <v>93949.054716371014</v>
      </c>
      <c r="K9" s="42">
        <v>113934.61417306753</v>
      </c>
      <c r="L9" s="42">
        <v>357450.96687200002</v>
      </c>
      <c r="M9" s="42">
        <v>210058.88256984725</v>
      </c>
      <c r="N9" s="42">
        <v>53222.555131330293</v>
      </c>
      <c r="O9" s="91">
        <f t="shared" si="0"/>
        <v>998567.3402274414</v>
      </c>
    </row>
    <row r="10" spans="2:17" ht="13.2" customHeight="1" x14ac:dyDescent="0.25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155.9</v>
      </c>
      <c r="K10" s="42">
        <v>0</v>
      </c>
      <c r="L10" s="42">
        <v>125.28868</v>
      </c>
      <c r="M10" s="42">
        <v>93.183240000000012</v>
      </c>
      <c r="N10" s="42">
        <v>0</v>
      </c>
      <c r="O10" s="91">
        <f t="shared" si="0"/>
        <v>374.37191999999999</v>
      </c>
    </row>
    <row r="11" spans="2:17" x14ac:dyDescent="0.25">
      <c r="B11" s="101" t="s">
        <v>528</v>
      </c>
      <c r="C11" s="102" t="s">
        <v>370</v>
      </c>
      <c r="D11" s="41" t="s">
        <v>371</v>
      </c>
      <c r="E11" s="42">
        <v>0</v>
      </c>
      <c r="F11" s="42">
        <v>48800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f t="shared" si="0"/>
        <v>48800</v>
      </c>
    </row>
    <row r="12" spans="2:17" x14ac:dyDescent="0.25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f t="shared" si="0"/>
        <v>0</v>
      </c>
    </row>
    <row r="13" spans="2:17" x14ac:dyDescent="0.25">
      <c r="B13" s="101" t="s">
        <v>545</v>
      </c>
      <c r="C13" s="102" t="s">
        <v>374</v>
      </c>
      <c r="D13" s="41" t="s">
        <v>375</v>
      </c>
      <c r="E13" s="42">
        <v>0</v>
      </c>
      <c r="F13" s="42">
        <v>3000</v>
      </c>
      <c r="G13" s="42">
        <v>0</v>
      </c>
      <c r="H13" s="42">
        <v>554.45296799999994</v>
      </c>
      <c r="I13" s="42">
        <v>514.37063999999998</v>
      </c>
      <c r="J13" s="42">
        <v>739.04609407999999</v>
      </c>
      <c r="K13" s="42">
        <v>0</v>
      </c>
      <c r="L13" s="42">
        <v>2983.9439578399997</v>
      </c>
      <c r="M13" s="42">
        <v>0</v>
      </c>
      <c r="N13" s="42">
        <v>56.1</v>
      </c>
      <c r="O13" s="91">
        <f t="shared" si="0"/>
        <v>7847.9136599200001</v>
      </c>
    </row>
    <row r="14" spans="2:17" x14ac:dyDescent="0.25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43075.168079546413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168920.49129024433</v>
      </c>
      <c r="O14" s="91">
        <f t="shared" si="0"/>
        <v>211995.65936979075</v>
      </c>
    </row>
    <row r="15" spans="2:17" x14ac:dyDescent="0.25">
      <c r="B15" s="107">
        <v>2</v>
      </c>
      <c r="C15" s="107" t="s">
        <v>377</v>
      </c>
      <c r="D15" s="37" t="s">
        <v>378</v>
      </c>
      <c r="E15" s="38">
        <v>514999.77347700024</v>
      </c>
      <c r="F15" s="38">
        <v>32600.811259999999</v>
      </c>
      <c r="G15" s="38">
        <v>75775.633680000014</v>
      </c>
      <c r="H15" s="38">
        <v>112546.57826899996</v>
      </c>
      <c r="I15" s="38">
        <v>158270.28838399996</v>
      </c>
      <c r="J15" s="38">
        <v>150037.15385</v>
      </c>
      <c r="K15" s="38">
        <v>136130.47967000015</v>
      </c>
      <c r="L15" s="38">
        <v>79116.269909999988</v>
      </c>
      <c r="M15" s="38">
        <v>75877.359220000013</v>
      </c>
      <c r="N15" s="38">
        <v>102523.41599999988</v>
      </c>
      <c r="O15" s="38">
        <f t="shared" si="0"/>
        <v>1437877.7637200002</v>
      </c>
      <c r="Q15" s="18"/>
    </row>
    <row r="16" spans="2:17" x14ac:dyDescent="0.25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0</v>
      </c>
      <c r="J16" s="42">
        <v>8681.3679800000009</v>
      </c>
      <c r="K16" s="42">
        <v>0</v>
      </c>
      <c r="L16" s="42">
        <v>0</v>
      </c>
      <c r="M16" s="42">
        <v>0</v>
      </c>
      <c r="N16" s="42">
        <v>0</v>
      </c>
      <c r="O16" s="91">
        <f t="shared" si="0"/>
        <v>8681.3679800000009</v>
      </c>
    </row>
    <row r="17" spans="2:15" ht="13.5" customHeight="1" x14ac:dyDescent="0.25">
      <c r="B17" s="101" t="s">
        <v>530</v>
      </c>
      <c r="C17" s="102" t="s">
        <v>381</v>
      </c>
      <c r="D17" s="44" t="s">
        <v>62</v>
      </c>
      <c r="E17" s="42">
        <v>23245.849029999998</v>
      </c>
      <c r="F17" s="42">
        <v>18781.763719999999</v>
      </c>
      <c r="G17" s="42">
        <v>6255.8239700000004</v>
      </c>
      <c r="H17" s="42">
        <v>5364.3323199999995</v>
      </c>
      <c r="I17" s="42">
        <v>1332.9204499999998</v>
      </c>
      <c r="J17" s="42">
        <v>3024.7318399999999</v>
      </c>
      <c r="K17" s="42">
        <v>510.54827999999992</v>
      </c>
      <c r="L17" s="42">
        <v>5829.4325700000009</v>
      </c>
      <c r="M17" s="42">
        <v>8073.2038499999981</v>
      </c>
      <c r="N17" s="42">
        <v>66199.053569999989</v>
      </c>
      <c r="O17" s="91">
        <f t="shared" si="0"/>
        <v>138617.65959999998</v>
      </c>
    </row>
    <row r="18" spans="2:15" x14ac:dyDescent="0.25">
      <c r="B18" s="101" t="s">
        <v>531</v>
      </c>
      <c r="C18" s="102" t="s">
        <v>51</v>
      </c>
      <c r="D18" s="44" t="s">
        <v>382</v>
      </c>
      <c r="E18" s="104">
        <v>491753.9244470002</v>
      </c>
      <c r="F18" s="42">
        <v>13819.047540000003</v>
      </c>
      <c r="G18" s="42">
        <v>50839.484010000015</v>
      </c>
      <c r="H18" s="42">
        <v>107182.24594899997</v>
      </c>
      <c r="I18" s="42">
        <v>140711.86793399998</v>
      </c>
      <c r="J18" s="42">
        <v>138331.05403</v>
      </c>
      <c r="K18" s="42">
        <v>135619.93139000016</v>
      </c>
      <c r="L18" s="42">
        <v>73286.837339999984</v>
      </c>
      <c r="M18" s="42">
        <v>21904.15537</v>
      </c>
      <c r="N18" s="42">
        <v>0</v>
      </c>
      <c r="O18" s="91">
        <f t="shared" si="0"/>
        <v>1173448.5480100005</v>
      </c>
    </row>
    <row r="19" spans="2:15" x14ac:dyDescent="0.25">
      <c r="B19" s="101" t="s">
        <v>383</v>
      </c>
      <c r="C19" s="102" t="s">
        <v>384</v>
      </c>
      <c r="D19" s="103" t="s">
        <v>385</v>
      </c>
      <c r="E19" s="70">
        <v>489644.07122000022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f t="shared" si="0"/>
        <v>489644.07122000022</v>
      </c>
    </row>
    <row r="20" spans="2:15" x14ac:dyDescent="0.25">
      <c r="B20" s="101" t="s">
        <v>386</v>
      </c>
      <c r="C20" s="102" t="s">
        <v>387</v>
      </c>
      <c r="D20" s="103" t="s">
        <v>388</v>
      </c>
      <c r="E20" s="70">
        <v>2109.8532270000005</v>
      </c>
      <c r="F20" s="70">
        <v>13819.047540000003</v>
      </c>
      <c r="G20" s="70">
        <v>50839.484010000015</v>
      </c>
      <c r="H20" s="70">
        <v>107182.24594899997</v>
      </c>
      <c r="I20" s="70">
        <v>140711.86793399998</v>
      </c>
      <c r="J20" s="70">
        <v>138331.05403</v>
      </c>
      <c r="K20" s="70">
        <v>135619.93139000016</v>
      </c>
      <c r="L20" s="70">
        <v>73286.837339999984</v>
      </c>
      <c r="M20" s="70">
        <v>21904.15537</v>
      </c>
      <c r="N20" s="70">
        <v>0</v>
      </c>
      <c r="O20" s="91">
        <f t="shared" si="0"/>
        <v>683804.4767900001</v>
      </c>
    </row>
    <row r="21" spans="2:15" x14ac:dyDescent="0.25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45900</v>
      </c>
      <c r="N21" s="42">
        <v>0</v>
      </c>
      <c r="O21" s="91">
        <f t="shared" si="0"/>
        <v>45900</v>
      </c>
    </row>
    <row r="22" spans="2:15" x14ac:dyDescent="0.25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16225.5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f t="shared" si="0"/>
        <v>16225.5</v>
      </c>
    </row>
    <row r="23" spans="2:15" x14ac:dyDescent="0.25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18680.325699999998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36324.362429999892</v>
      </c>
      <c r="O23" s="91">
        <f t="shared" si="0"/>
        <v>55004.688129999893</v>
      </c>
    </row>
    <row r="24" spans="2:15" x14ac:dyDescent="0.25">
      <c r="B24" s="107">
        <v>3</v>
      </c>
      <c r="C24" s="107" t="s">
        <v>392</v>
      </c>
      <c r="D24" s="37" t="s">
        <v>393</v>
      </c>
      <c r="E24" s="38">
        <v>-317965.60035700025</v>
      </c>
      <c r="F24" s="38">
        <v>42681.078379369006</v>
      </c>
      <c r="G24" s="38">
        <v>1697.5466189783183</v>
      </c>
      <c r="H24" s="38">
        <v>-51088.581892560382</v>
      </c>
      <c r="I24" s="38">
        <v>-70858.682786415142</v>
      </c>
      <c r="J24" s="38">
        <v>-55193.153039548997</v>
      </c>
      <c r="K24" s="38">
        <v>-20695.865496932616</v>
      </c>
      <c r="L24" s="38">
        <v>283099.92959984002</v>
      </c>
      <c r="M24" s="38">
        <v>135696.07658984725</v>
      </c>
      <c r="N24" s="38">
        <v>203428.36632157475</v>
      </c>
      <c r="O24" s="38">
        <f t="shared" si="0"/>
        <v>150801.11393715191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37"/>
  <sheetViews>
    <sheetView showGridLines="0" zoomScaleNormal="100" workbookViewId="0">
      <selection activeCell="I29" sqref="I29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79" t="s">
        <v>394</v>
      </c>
      <c r="C1" s="179"/>
      <c r="D1" s="179"/>
      <c r="E1" s="179"/>
      <c r="F1" s="179"/>
      <c r="G1" s="179"/>
      <c r="H1" s="179"/>
      <c r="I1" s="179"/>
    </row>
    <row r="2" spans="2:9" s="9" customFormat="1" x14ac:dyDescent="0.25">
      <c r="I2" s="126" t="s">
        <v>441</v>
      </c>
    </row>
    <row r="3" spans="2:9" s="9" customFormat="1" hidden="1" x14ac:dyDescent="0.25">
      <c r="B3" s="19"/>
      <c r="C3" s="19"/>
      <c r="D3" s="180" t="s">
        <v>395</v>
      </c>
      <c r="E3" s="180"/>
      <c r="F3" s="20"/>
      <c r="G3" s="20"/>
      <c r="H3" s="181" t="s">
        <v>1</v>
      </c>
      <c r="I3" s="181"/>
    </row>
    <row r="4" spans="2:9" x14ac:dyDescent="0.25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5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5">
      <c r="B6" s="52">
        <v>1</v>
      </c>
      <c r="C6" s="52" t="s">
        <v>8</v>
      </c>
      <c r="D6" s="54" t="s">
        <v>364</v>
      </c>
      <c r="E6" s="55">
        <f>SUM(F6:I6)</f>
        <v>1588678.8776572321</v>
      </c>
      <c r="F6" s="108">
        <f>SUM(F7:F14)</f>
        <v>1308674.923507232</v>
      </c>
      <c r="G6" s="108">
        <f t="shared" ref="G6:I6" si="0">SUM(G7:G14)</f>
        <v>220210.79150000002</v>
      </c>
      <c r="H6" s="108">
        <f t="shared" si="0"/>
        <v>56591.673549999992</v>
      </c>
      <c r="I6" s="108">
        <f t="shared" si="0"/>
        <v>3201.4891000000234</v>
      </c>
    </row>
    <row r="7" spans="2:9" x14ac:dyDescent="0.25">
      <c r="B7" s="39" t="s">
        <v>524</v>
      </c>
      <c r="C7" s="73" t="s">
        <v>403</v>
      </c>
      <c r="D7" s="41" t="s">
        <v>404</v>
      </c>
      <c r="E7" s="91">
        <f t="shared" ref="E7:E23" si="1">SUM(F7:I7)</f>
        <v>266400.93225000001</v>
      </c>
      <c r="F7" s="104">
        <v>109639.49704999999</v>
      </c>
      <c r="G7" s="104">
        <v>103569.90630999999</v>
      </c>
      <c r="H7" s="104">
        <v>50375.342619999996</v>
      </c>
      <c r="I7" s="104">
        <v>2816.1862700000202</v>
      </c>
    </row>
    <row r="8" spans="2:9" x14ac:dyDescent="0.25">
      <c r="B8" s="39" t="s">
        <v>525</v>
      </c>
      <c r="C8" s="73" t="s">
        <v>366</v>
      </c>
      <c r="D8" s="41" t="s">
        <v>367</v>
      </c>
      <c r="E8" s="91">
        <f t="shared" si="1"/>
        <v>54692.660230000001</v>
      </c>
      <c r="F8" s="104">
        <v>33476.660230000001</v>
      </c>
      <c r="G8" s="104">
        <v>21216</v>
      </c>
      <c r="H8" s="104">
        <v>0</v>
      </c>
      <c r="I8" s="104">
        <v>0</v>
      </c>
    </row>
    <row r="9" spans="2:9" x14ac:dyDescent="0.25">
      <c r="B9" s="39" t="s">
        <v>526</v>
      </c>
      <c r="C9" s="73" t="s">
        <v>405</v>
      </c>
      <c r="D9" s="41" t="s">
        <v>19</v>
      </c>
      <c r="E9" s="91">
        <f t="shared" si="1"/>
        <v>998567.3402274414</v>
      </c>
      <c r="F9" s="104">
        <v>948139.1950774414</v>
      </c>
      <c r="G9" s="104">
        <v>50206.656760000005</v>
      </c>
      <c r="H9" s="104">
        <v>220.45263</v>
      </c>
      <c r="I9" s="104">
        <v>1.0357599999913418</v>
      </c>
    </row>
    <row r="10" spans="2:9" x14ac:dyDescent="0.25">
      <c r="B10" s="39" t="s">
        <v>527</v>
      </c>
      <c r="C10" s="73" t="s">
        <v>406</v>
      </c>
      <c r="D10" s="44" t="s">
        <v>407</v>
      </c>
      <c r="E10" s="91">
        <f t="shared" si="1"/>
        <v>25222.28558</v>
      </c>
      <c r="F10" s="104">
        <v>3000</v>
      </c>
      <c r="G10" s="104">
        <v>17056.099999999999</v>
      </c>
      <c r="H10" s="104">
        <v>4791.8136599999998</v>
      </c>
      <c r="I10" s="104">
        <v>374.37192000000141</v>
      </c>
    </row>
    <row r="11" spans="2:9" x14ac:dyDescent="0.25">
      <c r="B11" s="39" t="s">
        <v>528</v>
      </c>
      <c r="C11" s="73" t="s">
        <v>408</v>
      </c>
      <c r="D11" s="41" t="s">
        <v>373</v>
      </c>
      <c r="E11" s="91">
        <f t="shared" si="1"/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5">
      <c r="B12" s="39" t="s">
        <v>544</v>
      </c>
      <c r="C12" s="73" t="s">
        <v>409</v>
      </c>
      <c r="D12" s="41" t="s">
        <v>410</v>
      </c>
      <c r="E12" s="91">
        <f t="shared" si="1"/>
        <v>31800</v>
      </c>
      <c r="F12" s="104">
        <v>31800</v>
      </c>
      <c r="G12" s="104">
        <v>0</v>
      </c>
      <c r="H12" s="104">
        <v>0</v>
      </c>
      <c r="I12" s="104">
        <v>0</v>
      </c>
    </row>
    <row r="13" spans="2:9" x14ac:dyDescent="0.25">
      <c r="B13" s="39" t="s">
        <v>545</v>
      </c>
      <c r="C13" s="73" t="s">
        <v>411</v>
      </c>
      <c r="D13" s="41" t="s">
        <v>412</v>
      </c>
      <c r="E13" s="91">
        <f t="shared" si="1"/>
        <v>96541.456689999992</v>
      </c>
      <c r="F13" s="104">
        <v>96541.456689999992</v>
      </c>
      <c r="G13" s="104">
        <v>0</v>
      </c>
      <c r="H13" s="104">
        <v>0</v>
      </c>
      <c r="I13" s="104">
        <v>0</v>
      </c>
    </row>
    <row r="14" spans="2:9" x14ac:dyDescent="0.25">
      <c r="B14" s="39" t="s">
        <v>546</v>
      </c>
      <c r="C14" s="73" t="s">
        <v>47</v>
      </c>
      <c r="D14" s="41" t="s">
        <v>48</v>
      </c>
      <c r="E14" s="91">
        <f t="shared" si="1"/>
        <v>115454.20267979075</v>
      </c>
      <c r="F14" s="104">
        <v>86078.114459790741</v>
      </c>
      <c r="G14" s="104">
        <v>28162.128430000004</v>
      </c>
      <c r="H14" s="104">
        <v>1204.0646400000001</v>
      </c>
      <c r="I14" s="104">
        <v>9.8951500000100623</v>
      </c>
    </row>
    <row r="15" spans="2:9" x14ac:dyDescent="0.25">
      <c r="B15" s="52">
        <v>2</v>
      </c>
      <c r="C15" s="52" t="s">
        <v>377</v>
      </c>
      <c r="D15" s="54" t="s">
        <v>378</v>
      </c>
      <c r="E15" s="55">
        <f t="shared" si="1"/>
        <v>1437877.5129299997</v>
      </c>
      <c r="F15" s="108">
        <f>SUM(F16:F23)-F18</f>
        <v>1094024.8748699999</v>
      </c>
      <c r="G15" s="108">
        <f t="shared" ref="G15:I15" si="2">SUM(G16:G23)-G18</f>
        <v>263022.58157000004</v>
      </c>
      <c r="H15" s="108">
        <f t="shared" si="2"/>
        <v>78015.911560000008</v>
      </c>
      <c r="I15" s="108">
        <f t="shared" si="2"/>
        <v>2814.1449299999349</v>
      </c>
    </row>
    <row r="16" spans="2:9" x14ac:dyDescent="0.25">
      <c r="B16" s="39" t="s">
        <v>529</v>
      </c>
      <c r="C16" s="73" t="s">
        <v>413</v>
      </c>
      <c r="D16" s="44" t="s">
        <v>414</v>
      </c>
      <c r="E16" s="91">
        <f t="shared" si="1"/>
        <v>8681.3679800000009</v>
      </c>
      <c r="F16" s="104">
        <v>8681.3679800000009</v>
      </c>
      <c r="G16" s="104">
        <v>0</v>
      </c>
      <c r="H16" s="104">
        <v>0</v>
      </c>
      <c r="I16" s="104">
        <v>0</v>
      </c>
    </row>
    <row r="17" spans="2:9" x14ac:dyDescent="0.25">
      <c r="B17" s="39" t="s">
        <v>530</v>
      </c>
      <c r="C17" s="73" t="s">
        <v>415</v>
      </c>
      <c r="D17" s="44" t="s">
        <v>416</v>
      </c>
      <c r="E17" s="91">
        <f t="shared" si="1"/>
        <v>138617.65960000001</v>
      </c>
      <c r="F17" s="104">
        <v>132643.70486</v>
      </c>
      <c r="G17" s="104">
        <v>5663.4218099999998</v>
      </c>
      <c r="H17" s="104">
        <v>7.2999999999999996E-4</v>
      </c>
      <c r="I17" s="104">
        <v>310.53220000001579</v>
      </c>
    </row>
    <row r="18" spans="2:9" x14ac:dyDescent="0.25">
      <c r="B18" s="39" t="s">
        <v>531</v>
      </c>
      <c r="C18" s="102" t="s">
        <v>51</v>
      </c>
      <c r="D18" s="41" t="s">
        <v>417</v>
      </c>
      <c r="E18" s="91">
        <f t="shared" si="1"/>
        <v>1173448.2972199998</v>
      </c>
      <c r="F18" s="104">
        <v>891602.01182999997</v>
      </c>
      <c r="G18" s="104">
        <v>201665.28299000001</v>
      </c>
      <c r="H18" s="104">
        <v>77679.222489999986</v>
      </c>
      <c r="I18" s="104">
        <v>2501.7799099999183</v>
      </c>
    </row>
    <row r="19" spans="2:9" x14ac:dyDescent="0.25">
      <c r="B19" s="39" t="s">
        <v>383</v>
      </c>
      <c r="C19" s="102" t="s">
        <v>384</v>
      </c>
      <c r="D19" s="41" t="s">
        <v>418</v>
      </c>
      <c r="E19" s="91">
        <f t="shared" si="1"/>
        <v>489643.82042999991</v>
      </c>
      <c r="F19" s="104">
        <v>345861.89968000003</v>
      </c>
      <c r="G19" s="104">
        <v>66705.335800000001</v>
      </c>
      <c r="H19" s="104">
        <v>74574.805039999992</v>
      </c>
      <c r="I19" s="104">
        <v>2501.7799099998811</v>
      </c>
    </row>
    <row r="20" spans="2:9" x14ac:dyDescent="0.25">
      <c r="B20" s="39" t="s">
        <v>386</v>
      </c>
      <c r="C20" s="102" t="s">
        <v>387</v>
      </c>
      <c r="D20" s="41" t="s">
        <v>419</v>
      </c>
      <c r="E20" s="91">
        <f t="shared" si="1"/>
        <v>683804.47678999987</v>
      </c>
      <c r="F20" s="104">
        <v>545740.11214999994</v>
      </c>
      <c r="G20" s="104">
        <v>134959.94719000001</v>
      </c>
      <c r="H20" s="104">
        <v>3104.4174499999999</v>
      </c>
      <c r="I20" s="104">
        <v>3.7289282772690058E-11</v>
      </c>
    </row>
    <row r="21" spans="2:9" x14ac:dyDescent="0.25">
      <c r="B21" s="39" t="s">
        <v>532</v>
      </c>
      <c r="C21" s="102" t="s">
        <v>389</v>
      </c>
      <c r="D21" s="41" t="s">
        <v>390</v>
      </c>
      <c r="E21" s="91">
        <f t="shared" si="1"/>
        <v>45900</v>
      </c>
      <c r="F21" s="104">
        <v>0</v>
      </c>
      <c r="G21" s="104">
        <v>45900</v>
      </c>
      <c r="H21" s="104">
        <v>0</v>
      </c>
      <c r="I21" s="104">
        <v>0</v>
      </c>
    </row>
    <row r="22" spans="2:9" x14ac:dyDescent="0.25">
      <c r="B22" s="39" t="s">
        <v>533</v>
      </c>
      <c r="C22" s="102" t="s">
        <v>63</v>
      </c>
      <c r="D22" s="41" t="s">
        <v>64</v>
      </c>
      <c r="E22" s="91">
        <f t="shared" si="1"/>
        <v>16225.5</v>
      </c>
      <c r="F22" s="104">
        <v>16225.5</v>
      </c>
      <c r="G22" s="104">
        <v>0</v>
      </c>
      <c r="H22" s="104">
        <v>0</v>
      </c>
      <c r="I22" s="104">
        <v>0</v>
      </c>
    </row>
    <row r="23" spans="2:9" x14ac:dyDescent="0.25">
      <c r="B23" s="39" t="s">
        <v>534</v>
      </c>
      <c r="C23" s="102" t="s">
        <v>391</v>
      </c>
      <c r="D23" s="41" t="s">
        <v>72</v>
      </c>
      <c r="E23" s="91">
        <f t="shared" si="1"/>
        <v>55004.688129999893</v>
      </c>
      <c r="F23" s="104">
        <v>44872.290199999887</v>
      </c>
      <c r="G23" s="104">
        <v>9793.8767699999989</v>
      </c>
      <c r="H23" s="104">
        <v>336.68834000000004</v>
      </c>
      <c r="I23" s="104">
        <v>1.8328200000001971</v>
      </c>
    </row>
    <row r="24" spans="2:9" x14ac:dyDescent="0.25">
      <c r="B24" s="182" t="s">
        <v>420</v>
      </c>
      <c r="C24" s="182"/>
      <c r="D24" s="182"/>
      <c r="E24" s="182"/>
      <c r="F24" s="182"/>
      <c r="G24" s="182"/>
      <c r="H24" s="182"/>
      <c r="I24" s="182"/>
    </row>
    <row r="25" spans="2:9" x14ac:dyDescent="0.25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5">
      <c r="B26" s="39" t="s">
        <v>549</v>
      </c>
      <c r="C26" s="73" t="s">
        <v>423</v>
      </c>
      <c r="D26" s="88" t="s">
        <v>424</v>
      </c>
      <c r="E26" s="109">
        <v>-4.5865895977939053E-2</v>
      </c>
      <c r="F26" s="110"/>
      <c r="G26" s="110"/>
      <c r="H26" s="110"/>
      <c r="I26" s="110"/>
    </row>
    <row r="27" spans="2:9" x14ac:dyDescent="0.25">
      <c r="B27" s="39" t="s">
        <v>550</v>
      </c>
      <c r="C27" s="73" t="s">
        <v>425</v>
      </c>
      <c r="D27" s="35" t="s">
        <v>426</v>
      </c>
      <c r="E27" s="109">
        <v>-1.4849734055704547E-3</v>
      </c>
      <c r="F27" s="110"/>
      <c r="G27" s="110"/>
      <c r="H27" s="110"/>
      <c r="I27" s="110"/>
    </row>
    <row r="28" spans="2:9" x14ac:dyDescent="0.25">
      <c r="B28" s="39" t="s">
        <v>551</v>
      </c>
      <c r="C28" s="73" t="s">
        <v>427</v>
      </c>
      <c r="D28" s="35" t="s">
        <v>428</v>
      </c>
      <c r="E28" s="109">
        <v>6.9118870574756165E-4</v>
      </c>
      <c r="F28" s="110"/>
      <c r="G28" s="110"/>
      <c r="H28" s="110"/>
      <c r="I28" s="110"/>
    </row>
    <row r="29" spans="2:9" x14ac:dyDescent="0.25">
      <c r="B29" s="39" t="s">
        <v>552</v>
      </c>
      <c r="C29" s="73" t="s">
        <v>429</v>
      </c>
      <c r="D29" s="35" t="s">
        <v>430</v>
      </c>
      <c r="E29" s="109">
        <v>4.8042058089257066E-2</v>
      </c>
      <c r="F29" s="110"/>
      <c r="G29" s="110"/>
      <c r="H29" s="110"/>
      <c r="I29" s="110"/>
    </row>
    <row r="30" spans="2:9" x14ac:dyDescent="0.25">
      <c r="E30" s="34"/>
      <c r="F30" s="12"/>
      <c r="G30" s="12"/>
      <c r="H30" s="12"/>
      <c r="I30" s="12"/>
    </row>
    <row r="32" spans="2:9" ht="28.5" customHeight="1" x14ac:dyDescent="0.25">
      <c r="D32" s="183" t="s">
        <v>431</v>
      </c>
      <c r="E32" s="183"/>
      <c r="F32" s="183"/>
      <c r="G32" s="183"/>
    </row>
    <row r="33" spans="4:7" ht="39.6" x14ac:dyDescent="0.25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5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5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5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5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K43"/>
  <sheetViews>
    <sheetView showGridLines="0" topLeftCell="A16" zoomScaleNormal="100" zoomScaleSheetLayoutView="100" workbookViewId="0">
      <selection activeCell="F48" sqref="F48"/>
    </sheetView>
  </sheetViews>
  <sheetFormatPr defaultColWidth="9.109375" defaultRowHeight="13.2" x14ac:dyDescent="0.25"/>
  <cols>
    <col min="1" max="1" width="5.6640625" style="22" customWidth="1"/>
    <col min="2" max="2" width="29.109375" style="23" hidden="1" customWidth="1"/>
    <col min="3" max="3" width="41.109375" style="22" customWidth="1"/>
    <col min="4" max="4" width="43.5546875" style="23" customWidth="1"/>
    <col min="5" max="5" width="17.109375" style="22" customWidth="1"/>
    <col min="6" max="6" width="13.6640625" style="22" customWidth="1"/>
    <col min="7" max="7" width="10.88671875" style="22" bestFit="1" customWidth="1"/>
    <col min="8" max="9" width="9.109375" style="22"/>
    <col min="10" max="10" width="11.88671875" style="22" bestFit="1" customWidth="1"/>
    <col min="11" max="16384" width="9.109375" style="22"/>
  </cols>
  <sheetData>
    <row r="1" spans="2:6" x14ac:dyDescent="0.25">
      <c r="B1" s="21"/>
      <c r="C1" s="184" t="s">
        <v>440</v>
      </c>
      <c r="D1" s="184"/>
      <c r="E1" s="184"/>
    </row>
    <row r="3" spans="2:6" x14ac:dyDescent="0.25">
      <c r="C3" s="24"/>
      <c r="E3" s="25" t="s">
        <v>441</v>
      </c>
      <c r="F3" s="26"/>
    </row>
    <row r="4" spans="2:6" ht="16.5" customHeight="1" x14ac:dyDescent="0.25">
      <c r="B4" s="114" t="s">
        <v>442</v>
      </c>
      <c r="C4" s="186" t="s">
        <v>443</v>
      </c>
      <c r="D4" s="186"/>
      <c r="E4" s="127">
        <v>131829.27739999988</v>
      </c>
    </row>
    <row r="5" spans="2:6" ht="16.5" customHeight="1" x14ac:dyDescent="0.25">
      <c r="B5" s="114" t="s">
        <v>444</v>
      </c>
      <c r="C5" s="185" t="s">
        <v>445</v>
      </c>
      <c r="D5" s="185"/>
      <c r="E5" s="128">
        <v>138200.39296</v>
      </c>
    </row>
    <row r="6" spans="2:6" ht="16.5" customHeight="1" x14ac:dyDescent="0.25">
      <c r="B6" s="114" t="s">
        <v>446</v>
      </c>
      <c r="C6" s="185" t="s">
        <v>447</v>
      </c>
      <c r="D6" s="185"/>
      <c r="E6" s="128">
        <v>0</v>
      </c>
    </row>
    <row r="7" spans="2:6" ht="16.5" customHeight="1" x14ac:dyDescent="0.25">
      <c r="B7" s="114" t="s">
        <v>448</v>
      </c>
      <c r="C7" s="185" t="s">
        <v>449</v>
      </c>
      <c r="D7" s="185"/>
      <c r="E7" s="128">
        <v>483.77005000000003</v>
      </c>
    </row>
    <row r="8" spans="2:6" ht="16.5" customHeight="1" x14ac:dyDescent="0.25">
      <c r="B8" s="114" t="s">
        <v>450</v>
      </c>
      <c r="C8" s="185" t="s">
        <v>451</v>
      </c>
      <c r="D8" s="185"/>
      <c r="E8" s="129">
        <v>-6854.8856100001103</v>
      </c>
    </row>
    <row r="9" spans="2:6" ht="16.5" customHeight="1" x14ac:dyDescent="0.25">
      <c r="B9" s="114" t="s">
        <v>452</v>
      </c>
      <c r="C9" s="187" t="s">
        <v>453</v>
      </c>
      <c r="D9" s="187"/>
      <c r="E9" s="129">
        <v>-6854.8856100001103</v>
      </c>
    </row>
    <row r="10" spans="2:6" ht="16.5" customHeight="1" x14ac:dyDescent="0.25">
      <c r="B10" s="114" t="s">
        <v>454</v>
      </c>
      <c r="C10" s="187" t="s">
        <v>455</v>
      </c>
      <c r="D10" s="187"/>
      <c r="E10" s="129">
        <v>0</v>
      </c>
    </row>
    <row r="11" spans="2:6" ht="16.5" customHeight="1" x14ac:dyDescent="0.25">
      <c r="B11" s="114" t="s">
        <v>456</v>
      </c>
      <c r="C11" s="187" t="s">
        <v>457</v>
      </c>
      <c r="D11" s="187"/>
      <c r="E11" s="129">
        <v>0</v>
      </c>
    </row>
    <row r="12" spans="2:6" ht="16.5" customHeight="1" x14ac:dyDescent="0.25">
      <c r="B12" s="114" t="s">
        <v>402</v>
      </c>
      <c r="C12" s="188" t="s">
        <v>458</v>
      </c>
      <c r="D12" s="189"/>
      <c r="E12" s="128">
        <v>0</v>
      </c>
    </row>
    <row r="13" spans="2:6" ht="16.5" customHeight="1" x14ac:dyDescent="0.25">
      <c r="B13" s="114" t="s">
        <v>459</v>
      </c>
      <c r="C13" s="186" t="s">
        <v>460</v>
      </c>
      <c r="D13" s="186"/>
      <c r="E13" s="127">
        <v>17431.404915002211</v>
      </c>
    </row>
    <row r="14" spans="2:6" ht="16.5" customHeight="1" x14ac:dyDescent="0.25">
      <c r="B14" s="114" t="s">
        <v>461</v>
      </c>
      <c r="C14" s="185" t="s">
        <v>462</v>
      </c>
      <c r="D14" s="185"/>
      <c r="E14" s="129">
        <v>17431.404915002211</v>
      </c>
    </row>
    <row r="15" spans="2:6" ht="16.5" customHeight="1" x14ac:dyDescent="0.25">
      <c r="B15" s="114" t="s">
        <v>463</v>
      </c>
      <c r="C15" s="185" t="s">
        <v>464</v>
      </c>
      <c r="D15" s="185"/>
      <c r="E15" s="128">
        <v>0</v>
      </c>
    </row>
    <row r="16" spans="2:6" ht="16.5" customHeight="1" x14ac:dyDescent="0.25">
      <c r="B16" s="114" t="s">
        <v>465</v>
      </c>
      <c r="C16" s="186" t="s">
        <v>466</v>
      </c>
      <c r="D16" s="186"/>
      <c r="E16" s="127">
        <v>114397.87248499767</v>
      </c>
    </row>
    <row r="17" spans="2:11" ht="16.5" customHeight="1" x14ac:dyDescent="0.25">
      <c r="B17" s="114" t="s">
        <v>467</v>
      </c>
      <c r="C17" s="194" t="s">
        <v>468</v>
      </c>
      <c r="D17" s="194"/>
      <c r="E17" s="130">
        <v>50591.836537230272</v>
      </c>
    </row>
    <row r="18" spans="2:11" ht="16.5" customHeight="1" x14ac:dyDescent="0.25">
      <c r="B18" s="114" t="s">
        <v>469</v>
      </c>
      <c r="C18" s="185" t="s">
        <v>470</v>
      </c>
      <c r="D18" s="185"/>
      <c r="E18" s="129">
        <v>7344.2341400000314</v>
      </c>
    </row>
    <row r="19" spans="2:11" ht="16.5" customHeight="1" x14ac:dyDescent="0.25">
      <c r="B19" s="114" t="s">
        <v>471</v>
      </c>
      <c r="C19" s="185" t="s">
        <v>472</v>
      </c>
      <c r="D19" s="185"/>
      <c r="E19" s="129">
        <v>11627.602397230243</v>
      </c>
    </row>
    <row r="20" spans="2:11" ht="16.5" customHeight="1" x14ac:dyDescent="0.25">
      <c r="B20" s="114" t="s">
        <v>473</v>
      </c>
      <c r="C20" s="185" t="s">
        <v>474</v>
      </c>
      <c r="D20" s="185"/>
      <c r="E20" s="129">
        <v>31620</v>
      </c>
    </row>
    <row r="21" spans="2:11" ht="16.5" customHeight="1" x14ac:dyDescent="0.25">
      <c r="B21" s="114" t="s">
        <v>475</v>
      </c>
      <c r="C21" s="187" t="s">
        <v>476</v>
      </c>
      <c r="D21" s="187"/>
      <c r="E21" s="128">
        <v>0</v>
      </c>
    </row>
    <row r="22" spans="2:11" ht="16.5" customHeight="1" x14ac:dyDescent="0.25">
      <c r="B22" s="114" t="s">
        <v>477</v>
      </c>
      <c r="C22" s="187" t="s">
        <v>478</v>
      </c>
      <c r="D22" s="187"/>
      <c r="E22" s="128">
        <v>31620</v>
      </c>
    </row>
    <row r="23" spans="2:11" ht="16.5" customHeight="1" x14ac:dyDescent="0.25">
      <c r="B23" s="114" t="s">
        <v>479</v>
      </c>
      <c r="C23" s="190" t="s">
        <v>480</v>
      </c>
      <c r="D23" s="190"/>
      <c r="E23" s="128">
        <v>0</v>
      </c>
    </row>
    <row r="24" spans="2:11" ht="16.5" customHeight="1" x14ac:dyDescent="0.25">
      <c r="B24" s="114" t="s">
        <v>481</v>
      </c>
      <c r="C24" s="186" t="s">
        <v>482</v>
      </c>
      <c r="D24" s="186"/>
      <c r="E24" s="127">
        <v>164989.70902222794</v>
      </c>
    </row>
    <row r="25" spans="2:11" ht="16.5" customHeight="1" x14ac:dyDescent="0.25">
      <c r="B25" s="114" t="s">
        <v>483</v>
      </c>
      <c r="C25" s="186" t="s">
        <v>484</v>
      </c>
      <c r="D25" s="186"/>
      <c r="E25" s="127">
        <v>987.70255999999995</v>
      </c>
    </row>
    <row r="26" spans="2:11" ht="25.5" customHeight="1" x14ac:dyDescent="0.25">
      <c r="B26" s="114" t="s">
        <v>485</v>
      </c>
      <c r="C26" s="185" t="s">
        <v>486</v>
      </c>
      <c r="D26" s="185"/>
      <c r="E26" s="129">
        <v>300</v>
      </c>
    </row>
    <row r="27" spans="2:11" ht="16.5" customHeight="1" x14ac:dyDescent="0.25">
      <c r="B27" s="114" t="s">
        <v>487</v>
      </c>
      <c r="C27" s="185" t="s">
        <v>488</v>
      </c>
      <c r="D27" s="185"/>
      <c r="E27" s="129">
        <v>687.70255999999995</v>
      </c>
    </row>
    <row r="28" spans="2:11" ht="16.5" customHeight="1" x14ac:dyDescent="0.25">
      <c r="B28" s="114" t="s">
        <v>489</v>
      </c>
      <c r="C28" s="186" t="s">
        <v>490</v>
      </c>
      <c r="D28" s="186"/>
      <c r="E28" s="127">
        <v>164002.00646222793</v>
      </c>
      <c r="G28" s="33"/>
      <c r="H28" s="33"/>
      <c r="J28" s="33"/>
      <c r="K28" s="33"/>
    </row>
    <row r="29" spans="2:11" ht="16.5" customHeight="1" x14ac:dyDescent="0.25">
      <c r="B29" s="114" t="s">
        <v>491</v>
      </c>
      <c r="C29" s="186" t="s">
        <v>492</v>
      </c>
      <c r="D29" s="186"/>
      <c r="E29" s="127">
        <v>1266626.1192039235</v>
      </c>
    </row>
    <row r="30" spans="2:11" ht="16.5" customHeight="1" x14ac:dyDescent="0.25">
      <c r="B30" s="114" t="s">
        <v>493</v>
      </c>
      <c r="C30" s="190" t="s">
        <v>494</v>
      </c>
      <c r="D30" s="190"/>
      <c r="E30" s="129">
        <v>0</v>
      </c>
    </row>
    <row r="31" spans="2:11" ht="16.5" customHeight="1" x14ac:dyDescent="0.25">
      <c r="B31" s="114" t="s">
        <v>495</v>
      </c>
      <c r="C31" s="190" t="s">
        <v>496</v>
      </c>
      <c r="D31" s="190"/>
      <c r="E31" s="129">
        <v>6230.2767248000009</v>
      </c>
    </row>
    <row r="32" spans="2:11" ht="16.5" customHeight="1" x14ac:dyDescent="0.25">
      <c r="B32" s="114" t="s">
        <v>497</v>
      </c>
      <c r="C32" s="190" t="s">
        <v>498</v>
      </c>
      <c r="D32" s="190"/>
      <c r="E32" s="129">
        <v>30328.376690499968</v>
      </c>
      <c r="H32" s="137"/>
    </row>
    <row r="33" spans="2:6" ht="16.5" customHeight="1" x14ac:dyDescent="0.25">
      <c r="B33" s="114" t="s">
        <v>499</v>
      </c>
      <c r="C33" s="190" t="s">
        <v>500</v>
      </c>
      <c r="D33" s="190"/>
      <c r="E33" s="129">
        <v>126802.17157846004</v>
      </c>
    </row>
    <row r="34" spans="2:6" ht="16.5" customHeight="1" x14ac:dyDescent="0.25">
      <c r="B34" s="114" t="s">
        <v>501</v>
      </c>
      <c r="C34" s="190" t="s">
        <v>502</v>
      </c>
      <c r="D34" s="190"/>
      <c r="E34" s="129">
        <v>22770.185341500008</v>
      </c>
    </row>
    <row r="35" spans="2:6" ht="16.5" customHeight="1" x14ac:dyDescent="0.25">
      <c r="B35" s="114" t="s">
        <v>503</v>
      </c>
      <c r="C35" s="190" t="s">
        <v>504</v>
      </c>
      <c r="D35" s="190"/>
      <c r="E35" s="129">
        <v>932212.76389977999</v>
      </c>
    </row>
    <row r="36" spans="2:6" ht="16.5" customHeight="1" x14ac:dyDescent="0.25">
      <c r="B36" s="114" t="s">
        <v>505</v>
      </c>
      <c r="C36" s="190" t="s">
        <v>506</v>
      </c>
      <c r="D36" s="190"/>
      <c r="E36" s="129">
        <v>148282.34496888364</v>
      </c>
    </row>
    <row r="37" spans="2:6" ht="28.5" customHeight="1" x14ac:dyDescent="0.25">
      <c r="B37" s="191" t="s">
        <v>507</v>
      </c>
      <c r="C37" s="191"/>
      <c r="D37" s="191"/>
      <c r="E37" s="191"/>
    </row>
    <row r="38" spans="2:6" ht="18" customHeight="1" x14ac:dyDescent="0.25">
      <c r="B38" s="192" t="s">
        <v>420</v>
      </c>
      <c r="C38" s="193"/>
      <c r="D38" s="193"/>
      <c r="E38" s="193"/>
      <c r="F38" s="193"/>
    </row>
    <row r="39" spans="2:6" ht="52.8" x14ac:dyDescent="0.25">
      <c r="B39" s="115" t="s">
        <v>508</v>
      </c>
      <c r="C39" s="123" t="s">
        <v>509</v>
      </c>
      <c r="D39" s="123" t="s">
        <v>510</v>
      </c>
      <c r="E39" s="123" t="s">
        <v>511</v>
      </c>
      <c r="F39" s="123" t="s">
        <v>512</v>
      </c>
    </row>
    <row r="40" spans="2:6" s="27" customFormat="1" ht="26.4" x14ac:dyDescent="0.25">
      <c r="B40" s="116" t="s">
        <v>513</v>
      </c>
      <c r="C40" s="119" t="s">
        <v>514</v>
      </c>
      <c r="D40" s="118" t="s">
        <v>515</v>
      </c>
      <c r="E40" s="120">
        <v>0.05</v>
      </c>
      <c r="F40" s="121">
        <v>9.03170010080772E-2</v>
      </c>
    </row>
    <row r="41" spans="2:6" s="27" customFormat="1" ht="26.4" x14ac:dyDescent="0.25">
      <c r="B41" s="116" t="s">
        <v>517</v>
      </c>
      <c r="C41" s="119" t="s">
        <v>518</v>
      </c>
      <c r="D41" s="118" t="s">
        <v>519</v>
      </c>
      <c r="E41" s="120">
        <v>0.09</v>
      </c>
      <c r="F41" s="121">
        <v>0.12947941304518767</v>
      </c>
    </row>
    <row r="42" spans="2:6" s="27" customFormat="1" x14ac:dyDescent="0.25">
      <c r="B42" s="117" t="s">
        <v>520</v>
      </c>
      <c r="C42" s="119" t="s">
        <v>521</v>
      </c>
      <c r="D42" s="122" t="s">
        <v>516</v>
      </c>
      <c r="E42" s="120" t="s">
        <v>522</v>
      </c>
      <c r="F42" s="121">
        <v>6.8714513817401623E-2</v>
      </c>
    </row>
    <row r="43" spans="2:6" x14ac:dyDescent="0.25">
      <c r="E43" s="28"/>
    </row>
  </sheetData>
  <sheetProtection formatColumns="0" formatRows="0"/>
  <mergeCells count="36"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</mergeCells>
  <printOptions horizontalCentered="1"/>
  <pageMargins left="0.6" right="0.61" top="1" bottom="1" header="0.5" footer="0.5"/>
  <pageSetup paperSize="9" scale="7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9DEF-D9E0-4BCA-AC54-54A464C54413}">
  <dimension ref="A1:B12"/>
  <sheetViews>
    <sheetView showGridLines="0" workbookViewId="0">
      <selection activeCell="B4" sqref="B4:B11"/>
    </sheetView>
  </sheetViews>
  <sheetFormatPr defaultRowHeight="14.4" x14ac:dyDescent="0.3"/>
  <cols>
    <col min="1" max="1" width="54.6640625" customWidth="1"/>
    <col min="2" max="2" width="13.6640625" customWidth="1"/>
  </cols>
  <sheetData>
    <row r="1" spans="1:2" ht="28.95" customHeight="1" x14ac:dyDescent="0.3">
      <c r="A1" s="195" t="s">
        <v>572</v>
      </c>
      <c r="B1" s="195"/>
    </row>
    <row r="2" spans="1:2" ht="15.6" customHeight="1" x14ac:dyDescent="0.3"/>
    <row r="3" spans="1:2" ht="20.399999999999999" customHeight="1" x14ac:dyDescent="0.3">
      <c r="A3" s="139" t="s">
        <v>573</v>
      </c>
      <c r="B3" s="140" t="s">
        <v>574</v>
      </c>
    </row>
    <row r="4" spans="1:2" x14ac:dyDescent="0.3">
      <c r="A4" s="141" t="s">
        <v>575</v>
      </c>
      <c r="B4" s="142">
        <v>300416.46354000003</v>
      </c>
    </row>
    <row r="5" spans="1:2" x14ac:dyDescent="0.3">
      <c r="A5" s="141" t="s">
        <v>576</v>
      </c>
      <c r="B5" s="142">
        <v>31287.682369999999</v>
      </c>
    </row>
    <row r="6" spans="1:2" x14ac:dyDescent="0.3">
      <c r="A6" s="141" t="s">
        <v>577</v>
      </c>
      <c r="B6" s="142">
        <v>0</v>
      </c>
    </row>
    <row r="7" spans="1:2" x14ac:dyDescent="0.3">
      <c r="A7" s="141" t="s">
        <v>578</v>
      </c>
      <c r="B7" s="142">
        <v>0</v>
      </c>
    </row>
    <row r="8" spans="1:2" x14ac:dyDescent="0.3">
      <c r="A8" s="141" t="s">
        <v>579</v>
      </c>
      <c r="B8" s="142">
        <v>60121.35</v>
      </c>
    </row>
    <row r="9" spans="1:2" x14ac:dyDescent="0.3">
      <c r="A9" s="141" t="s">
        <v>580</v>
      </c>
      <c r="B9" s="142">
        <v>492.21319000000136</v>
      </c>
    </row>
    <row r="10" spans="1:2" ht="26.4" x14ac:dyDescent="0.3">
      <c r="A10" s="141" t="s">
        <v>581</v>
      </c>
      <c r="B10" s="142">
        <v>11018.3647</v>
      </c>
    </row>
    <row r="11" spans="1:2" x14ac:dyDescent="0.3">
      <c r="A11" s="141" t="s">
        <v>582</v>
      </c>
      <c r="B11" s="129">
        <v>0</v>
      </c>
    </row>
    <row r="12" spans="1:2" ht="18" customHeight="1" x14ac:dyDescent="0.3">
      <c r="A12" s="139" t="s">
        <v>280</v>
      </c>
      <c r="B12" s="143">
        <f>SUM(B4:B11)</f>
        <v>403336.07379999995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  <vt:lpstr>Balansdankənar öhdəliklər</vt:lpstr>
      <vt:lpstr>İri kredit tələbi</vt:lpstr>
      <vt:lpstr>Sabit və dəyişkən faiz</vt:lpstr>
      <vt:lpstr>Coğrafi bölgü</vt:lpstr>
      <vt:lpstr>İqtisadi bölgü</vt:lpstr>
      <vt:lpstr>Digər illik məlumatlar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2024-04-16T14:56:47Z</dcterms:modified>
</cp:coreProperties>
</file>