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sharingstat\ss$\CBAR\for Website\Q2-24\"/>
    </mc:Choice>
  </mc:AlternateContent>
  <xr:revisionPtr revIDLastSave="0" documentId="13_ncr:1_{2BC99B79-FB29-4BB3-83DD-EF4F5F7780A6}" xr6:coauthVersionLast="47" xr6:coauthVersionMax="47" xr10:uidLastSave="{00000000-0000-0000-0000-000000000000}"/>
  <bookViews>
    <workbookView xWindow="-108" yWindow="-108" windowWidth="22320" windowHeight="13176" tabRatio="792" xr2:uid="{00000000-000D-0000-FFFF-FFFF00000000}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  <sheet name="Balansdankənar öhdəliklər" sheetId="11" r:id="rId9"/>
    <sheet name="İri kredit tələbi" sheetId="12" r:id="rId10"/>
    <sheet name="Sabit və dəyişkən faiz" sheetId="13" r:id="rId11"/>
    <sheet name="Coğrafi bölgü" sheetId="14" r:id="rId12"/>
    <sheet name="İqtisadi bölgü" sheetId="17" r:id="rId13"/>
    <sheet name="Digər illik məlumatlar" sheetId="15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0" l="1"/>
  <c r="E22" i="10"/>
  <c r="E17" i="10" s="1"/>
  <c r="G15" i="7" l="1"/>
  <c r="H15" i="7"/>
  <c r="I15" i="7"/>
  <c r="F15" i="7"/>
  <c r="E23" i="7"/>
  <c r="E22" i="7"/>
  <c r="E21" i="7"/>
  <c r="E20" i="7"/>
  <c r="E19" i="7"/>
  <c r="E18" i="7"/>
  <c r="E17" i="7"/>
  <c r="E16" i="7"/>
  <c r="E14" i="7"/>
  <c r="E13" i="7"/>
  <c r="E12" i="7"/>
  <c r="E11" i="7"/>
  <c r="E10" i="7"/>
  <c r="E9" i="7"/>
  <c r="E8" i="7"/>
  <c r="E7" i="7"/>
  <c r="I6" i="7"/>
  <c r="H6" i="7"/>
  <c r="G6" i="7"/>
  <c r="F6" i="7"/>
  <c r="E15" i="7" l="1"/>
  <c r="E6" i="7"/>
  <c r="B18" i="15"/>
  <c r="B9" i="15"/>
  <c r="C12" i="17"/>
  <c r="B3" i="15" s="1"/>
  <c r="B12" i="17"/>
  <c r="C20" i="15" s="1"/>
  <c r="C15" i="14"/>
  <c r="B15" i="14"/>
  <c r="C5" i="12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C11" i="15" l="1"/>
  <c r="C10" i="15"/>
  <c r="C19" i="15"/>
  <c r="C3" i="15"/>
  <c r="C12" i="15"/>
  <c r="C18" i="15"/>
  <c r="C9" i="15"/>
  <c r="F21" i="13"/>
  <c r="F19" i="13"/>
  <c r="F18" i="13"/>
  <c r="C4" i="13"/>
  <c r="F20" i="13"/>
  <c r="F17" i="13"/>
  <c r="F16" i="13"/>
  <c r="F15" i="13"/>
  <c r="F14" i="13"/>
  <c r="D13" i="13"/>
  <c r="F12" i="13"/>
  <c r="F11" i="13"/>
  <c r="F10" i="13"/>
  <c r="F9" i="13"/>
  <c r="F8" i="13"/>
  <c r="F7" i="13"/>
  <c r="F6" i="13"/>
  <c r="D4" i="13"/>
  <c r="B12" i="11"/>
  <c r="E13" i="13" l="1"/>
  <c r="C13" i="13"/>
  <c r="F13" i="13" s="1"/>
  <c r="F30" i="10"/>
  <c r="E30" i="10"/>
  <c r="E47" i="10"/>
  <c r="E5" i="10" l="1"/>
  <c r="E27" i="10" l="1"/>
  <c r="E29" i="10" s="1"/>
  <c r="C22" i="5" l="1"/>
  <c r="C23" i="5"/>
  <c r="C24" i="5"/>
  <c r="C25" i="5"/>
  <c r="C21" i="5"/>
  <c r="F47" i="10" l="1"/>
  <c r="C11" i="5" l="1"/>
  <c r="F17" i="10"/>
  <c r="F5" i="10" l="1"/>
  <c r="F27" i="10" s="1"/>
  <c r="F29" i="10" s="1"/>
  <c r="F38" i="10"/>
  <c r="F49" i="10" l="1"/>
  <c r="F51" i="10" s="1"/>
  <c r="E38" i="10"/>
  <c r="E49" i="10" s="1"/>
  <c r="E51" i="10" s="1"/>
  <c r="C15" i="5" l="1"/>
  <c r="C14" i="5"/>
  <c r="C13" i="5"/>
  <c r="C12" i="5"/>
  <c r="E23" i="4" l="1"/>
  <c r="E22" i="4"/>
  <c r="E21" i="4"/>
  <c r="E20" i="4"/>
  <c r="E19" i="4"/>
  <c r="E18" i="4"/>
  <c r="E10" i="4"/>
  <c r="E3" i="4"/>
  <c r="E17" i="4" l="1"/>
  <c r="E4" i="13" l="1"/>
  <c r="F4" i="13" s="1"/>
  <c r="F5" i="13" l="1"/>
  <c r="E22" i="13"/>
  <c r="F22" i="13" s="1"/>
</calcChain>
</file>

<file path=xl/sharedStrings.xml><?xml version="1.0" encoding="utf-8"?>
<sst xmlns="http://schemas.openxmlformats.org/spreadsheetml/2006/main" count="831" uniqueCount="627">
  <si>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</si>
  <si>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</si>
  <si>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</si>
  <si>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</si>
  <si>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</si>
  <si>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</si>
  <si>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</si>
  <si>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</si>
  <si>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</si>
  <si>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</si>
  <si>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</si>
  <si>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</si>
  <si>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</si>
  <si>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</si>
  <si>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</si>
  <si>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</si>
  <si>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</si>
  <si>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</si>
  <si>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</si>
  <si>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</si>
  <si>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</si>
  <si>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</si>
  <si>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</si>
  <si>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</si>
  <si>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</si>
  <si>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</si>
  <si>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</si>
  <si>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</si>
  <si>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</si>
  <si>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</si>
  <si>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</si>
  <si>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</si>
  <si>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</si>
  <si>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</si>
  <si>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</si>
  <si>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</si>
  <si>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</si>
  <si>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</si>
  <si>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</si>
  <si>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</si>
  <si>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</si>
  <si>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</si>
  <si>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</si>
  <si>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</si>
  <si>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</si>
  <si>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</si>
  <si>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</si>
  <si>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</si>
  <si>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</si>
  <si>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</si>
  <si>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</si>
  <si>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</si>
  <si>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</si>
  <si>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</si>
  <si>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</si>
  <si>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</si>
  <si>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</si>
  <si>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</si>
  <si>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</si>
  <si>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</si>
  <si>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</si>
  <si>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</si>
  <si>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</si>
  <si>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</si>
  <si>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</si>
  <si>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</si>
  <si>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</si>
  <si>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</si>
  <si>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</si>
  <si>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</si>
  <si>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</si>
  <si>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</si>
  <si>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</si>
  <si>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</si>
  <si>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</si>
  <si>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</si>
  <si>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</si>
  <si>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</si>
  <si>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</si>
  <si>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</si>
  <si>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</si>
  <si>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</si>
  <si>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</si>
  <si>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</si>
  <si>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</si>
  <si>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</si>
  <si>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</si>
  <si>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</si>
  <si>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</si>
  <si>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</si>
  <si>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</si>
  <si>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</si>
  <si>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</si>
  <si>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</si>
  <si>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</si>
  <si>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</si>
  <si>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</si>
  <si>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</si>
  <si>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</si>
  <si>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</si>
  <si>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</si>
  <si>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</si>
  <si>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</si>
  <si>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</si>
  <si>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</si>
  <si>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</si>
  <si>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</si>
  <si>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</si>
  <si>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</si>
  <si>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</si>
  <si>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</si>
  <si>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</si>
  <si>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</si>
  <si>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</si>
  <si>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</si>
  <si>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</si>
  <si>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</si>
  <si>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</si>
  <si>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</si>
  <si>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</si>
  <si>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</si>
  <si>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</si>
  <si>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</si>
  <si>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</si>
  <si>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</si>
  <si>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</si>
  <si>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</si>
  <si>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</si>
  <si>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</si>
  <si>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</si>
  <si>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</si>
  <si>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</si>
  <si>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</si>
  <si>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</si>
  <si>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</si>
  <si>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</si>
  <si>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</si>
  <si>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</si>
  <si>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</si>
  <si>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</si>
  <si>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</si>
  <si>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</si>
  <si>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</si>
  <si>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</si>
  <si>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</si>
  <si>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</si>
  <si>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</si>
  <si>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</si>
  <si>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</si>
  <si>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</si>
  <si>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</si>
  <si>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</si>
  <si>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</si>
  <si>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</si>
  <si>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</si>
  <si>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</si>
  <si>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</si>
  <si>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</si>
  <si>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</si>
  <si>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</si>
  <si>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</si>
  <si>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</si>
  <si>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</si>
  <si>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</si>
  <si>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</si>
  <si>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</si>
  <si>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</si>
  <si>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</si>
  <si>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</si>
  <si>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</si>
  <si>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</si>
  <si>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</si>
  <si>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</si>
  <si>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</si>
  <si>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</si>
  <si>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</si>
  <si>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</si>
  <si>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</si>
  <si>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</si>
  <si>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</si>
  <si>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</si>
  <si>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</si>
  <si>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</si>
  <si>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</si>
  <si>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</si>
  <si>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</si>
  <si>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</si>
  <si>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</si>
  <si>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</si>
  <si>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</si>
  <si>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</si>
  <si>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</si>
  <si>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</si>
  <si>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</si>
  <si>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</si>
  <si>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</si>
  <si>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</si>
  <si>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</si>
  <si>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</si>
  <si>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</si>
  <si>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</si>
  <si>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</si>
  <si>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</si>
  <si>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</si>
  <si>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</si>
  <si>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</si>
  <si>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</si>
  <si>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</si>
  <si>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</si>
  <si>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</si>
  <si>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</si>
  <si>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</si>
  <si>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</si>
  <si>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</si>
  <si>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</si>
  <si>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</si>
  <si>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</si>
  <si>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</si>
  <si>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</si>
  <si>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</si>
  <si>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</si>
  <si>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</si>
  <si>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</si>
  <si>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</si>
  <si>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</si>
  <si>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</si>
  <si>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</si>
  <si>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</si>
  <si>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</si>
  <si>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</si>
  <si>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</si>
  <si>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</si>
  <si>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</si>
  <si>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</si>
  <si>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</si>
  <si>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</si>
  <si>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</si>
  <si>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</si>
  <si>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</si>
  <si>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</si>
  <si>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</si>
  <si>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</si>
  <si>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</si>
  <si>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</si>
  <si>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</si>
  <si>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</si>
  <si>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</si>
  <si>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</si>
  <si>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</si>
  <si>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</si>
  <si>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</si>
  <si>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</si>
  <si>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</si>
  <si>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</si>
  <si>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</si>
  <si>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</si>
  <si>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</si>
  <si>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</si>
  <si>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</si>
  <si>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</si>
  <si>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</si>
  <si>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</si>
  <si>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</si>
  <si>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</si>
  <si>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</si>
  <si>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</si>
  <si>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</si>
  <si>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</si>
  <si>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</si>
  <si>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</si>
  <si>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</si>
  <si>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</si>
  <si>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</si>
  <si>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</si>
  <si>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</si>
  <si>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</si>
  <si>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</si>
  <si>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</si>
  <si>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</si>
  <si>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</si>
  <si>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</si>
  <si>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</si>
  <si>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</si>
  <si>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</si>
  <si>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</si>
  <si>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</si>
  <si>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</si>
  <si>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</si>
  <si>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</si>
  <si>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</si>
  <si>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</si>
  <si>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</si>
  <si>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</si>
  <si>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</si>
  <si>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</si>
  <si>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</si>
  <si>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</si>
  <si>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</si>
  <si>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</si>
  <si>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</si>
  <si>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</si>
  <si>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</si>
  <si>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</si>
  <si>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</si>
  <si>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</si>
  <si>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</si>
  <si>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</si>
  <si>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</si>
  <si>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</si>
  <si>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</si>
  <si>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</si>
  <si>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</si>
  <si>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</si>
  <si>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</si>
  <si>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</si>
  <si>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</si>
  <si>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</si>
  <si>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</si>
  <si>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</si>
  <si>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</si>
  <si>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</si>
  <si>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</si>
  <si>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</si>
  <si>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</si>
  <si>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</si>
  <si>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</si>
  <si>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</si>
  <si>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</si>
  <si>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</si>
  <si>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</si>
  <si>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</si>
  <si>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</si>
  <si>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</si>
  <si>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</si>
  <si>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</si>
  <si>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</si>
  <si>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</si>
  <si>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</si>
  <si>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</si>
  <si>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</si>
  <si>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</si>
  <si>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</si>
  <si>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</si>
  <si>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</si>
  <si>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</si>
  <si>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</si>
  <si>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</si>
  <si>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</si>
  <si>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</si>
  <si>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</si>
  <si>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</si>
  <si>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</si>
  <si>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</si>
  <si>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</si>
  <si>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</si>
  <si>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</si>
  <si>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</si>
  <si>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</si>
  <si>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</si>
  <si>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</si>
  <si>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</si>
  <si>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</si>
  <si>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</si>
  <si>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</si>
  <si>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</si>
  <si>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</si>
  <si>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</si>
  <si>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</si>
  <si>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</si>
  <si>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</si>
  <si>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</si>
  <si>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</si>
  <si>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</si>
  <si>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</si>
  <si>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</si>
  <si>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</si>
  <si>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</si>
  <si>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</si>
  <si>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</si>
  <si>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</si>
  <si>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</si>
  <si>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</si>
  <si>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</si>
  <si>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</si>
  <si>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</si>
  <si>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</si>
  <si>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</si>
  <si>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</si>
  <si>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</si>
  <si>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</si>
  <si>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</si>
  <si>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</si>
  <si>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</si>
  <si>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</si>
  <si>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</si>
  <si>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</si>
  <si>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</si>
  <si>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</si>
  <si>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</si>
  <si>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</si>
  <si>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</si>
  <si>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</si>
  <si>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</si>
  <si>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</si>
  <si>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</si>
  <si>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</si>
  <si>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</si>
  <si>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</si>
  <si>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</si>
  <si>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</si>
  <si>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</si>
  <si>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</si>
  <si>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</si>
  <si>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</si>
  <si>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</si>
  <si>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</si>
  <si>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</si>
  <si>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</si>
  <si>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</si>
  <si>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</si>
  <si>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</si>
  <si>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</si>
  <si>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</si>
  <si>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</si>
  <si>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</si>
  <si>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</si>
  <si>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</si>
  <si>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</si>
  <si>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</si>
  <si>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</si>
  <si>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</si>
  <si>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</si>
  <si>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</si>
  <si>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</si>
  <si>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</si>
  <si>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</si>
  <si>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</si>
  <si>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</si>
  <si>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</si>
  <si>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</si>
  <si>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</si>
  <si>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</si>
  <si>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</si>
  <si>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</si>
  <si>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</si>
  <si>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</si>
  <si>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</si>
  <si>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</si>
  <si>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</si>
  <si>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</si>
  <si>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</si>
  <si>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</si>
  <si>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</si>
  <si>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</si>
  <si>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</si>
  <si>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</si>
  <si>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</si>
  <si>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</si>
  <si>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</si>
  <si>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</si>
  <si>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</si>
  <si>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</si>
  <si>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</si>
  <si>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</si>
  <si>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</si>
  <si>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</si>
  <si>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</si>
  <si>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</si>
  <si>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</si>
  <si>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</si>
  <si>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</si>
  <si>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</si>
  <si>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</si>
  <si>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</si>
  <si>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</si>
  <si>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</si>
  <si>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</si>
  <si>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</si>
  <si>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</si>
  <si>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</si>
  <si>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</si>
  <si>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</si>
  <si>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</si>
  <si>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</si>
  <si>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</si>
  <si>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</si>
  <si>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</si>
  <si>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</si>
  <si>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</si>
  <si>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</si>
  <si>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</si>
  <si>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</si>
  <si>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</si>
  <si>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</si>
  <si>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</si>
  <si>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</si>
  <si>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</si>
  <si>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</si>
  <si>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</si>
  <si>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</si>
  <si>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</si>
  <si>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</si>
  <si>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</si>
  <si>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</si>
  <si>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</si>
  <si>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</si>
  <si>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</si>
  <si>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</si>
  <si>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</si>
  <si>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</si>
  <si>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</si>
  <si>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</si>
  <si>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</si>
  <si>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</si>
  <si>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</si>
  <si>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</si>
  <si>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</si>
  <si>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</si>
  <si>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</si>
  <si>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</si>
  <si>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</si>
  <si>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</si>
  <si>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</si>
  <si>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</si>
  <si>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</si>
  <si>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</si>
  <si>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</si>
  <si>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</si>
  <si>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</si>
  <si>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</si>
  <si>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</si>
  <si>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</si>
  <si>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</si>
  <si>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</si>
  <si>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</si>
  <si>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</si>
  <si>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</si>
  <si>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</si>
  <si>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</si>
  <si>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</si>
  <si>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</si>
  <si>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</si>
  <si>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</si>
  <si>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</si>
  <si>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</si>
  <si>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</si>
  <si>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</si>
  <si>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</si>
  <si>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</si>
  <si>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</si>
  <si>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</si>
  <si>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</si>
  <si>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</si>
  <si>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</si>
  <si>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</si>
  <si>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</si>
  <si>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</si>
  <si>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</si>
  <si>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</si>
  <si>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</si>
  <si>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</si>
  <si>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</si>
  <si>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</si>
  <si>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</si>
  <si>
    <t>1-1</t>
  </si>
  <si>
    <t>Faiz borcları üzrə yaradılmış məqsədli ehtiyatlar</t>
  </si>
  <si>
    <t>Əməliyyat mənfəəti</t>
  </si>
  <si>
    <t>6</t>
  </si>
  <si>
    <t>7</t>
  </si>
  <si>
    <t>8</t>
  </si>
  <si>
    <t>9</t>
  </si>
  <si>
    <t>10</t>
  </si>
  <si>
    <t>Balansdankənar öhdəliklərin cəmi və növləri üzrə məbləği</t>
  </si>
  <si>
    <t>Balansdankənar öhdəliklər</t>
  </si>
  <si>
    <t>Məbləğ</t>
  </si>
  <si>
    <t>Kredit alətləri</t>
  </si>
  <si>
    <t>Qarantiyalar və bu qəbildən olan öhdəliklər</t>
  </si>
  <si>
    <t>Akkreditivlər</t>
  </si>
  <si>
    <t>Xarici valyuta müqavilələri üzrə təəhhüdlər</t>
  </si>
  <si>
    <t>Törəmə maliyyə alətləri üzrə təəhhüdlər</t>
  </si>
  <si>
    <t>Qiymətli kağızlar alınması/satılması üzrə təəhhüdlər</t>
  </si>
  <si>
    <t>Digər maliyyə alətlərinin və ya əmtəələrin alınması/satılması üzrə təəhhüdlər</t>
  </si>
  <si>
    <t>Digər balansdankənar öhdəliklər</t>
  </si>
  <si>
    <t>İri kredit borclarının məbləği və məcmu kapitala nisbəti</t>
  </si>
  <si>
    <t>İri kredit tələbi* ( “Kredit riskləri, o cümlədən iri kredit riskləri ilə bağlı prudensial normativ və tələblərə  dair” Qaydanın (Qayda) 5-ci hissəsində göstərilən qaydada məqsədli ehtiyat və təminat çıxılmaqla (balansdankənar öhdəliklər daxil olmaqla)</t>
  </si>
  <si>
    <t>Məbləğ (min manatla)</t>
  </si>
  <si>
    <t>Məcmu kapitala nisbəti</t>
  </si>
  <si>
    <t>* “Bir borcalan və ya bir-biri ilə əlaqədar borcalanlar qrupu üzrə kredit risklərinin tənzimlənməsi haqqında Qaydalar”ına əsasən iri kredit tələbi bir borcalana və ya bir-biri ilə əlaqədar borcalanlar qrupuna qarşı bankın tutulmalardan sonra I dərəcəli kapitalının 10 (on) faizindən çox olan kredit tələbidir.</t>
  </si>
  <si>
    <t>Sabit və dəyişkən faizi olan aktiv və öhdəliklərin təsnifatı</t>
  </si>
  <si>
    <t>Sabit faizlə</t>
  </si>
  <si>
    <t>Dəyişkən faizlə</t>
  </si>
  <si>
    <t>Faizsiz</t>
  </si>
  <si>
    <t>Kapital</t>
  </si>
  <si>
    <t>Kreditlərin, o cümlədən vaxtı keçmiş kreditlərin regionlar üzrə coğrafi bölgüsü</t>
  </si>
  <si>
    <t>İqtisadi regionlar</t>
  </si>
  <si>
    <t>Kredit portfeli</t>
  </si>
  <si>
    <t>Vaxtı keçmiş kredit portfeli</t>
  </si>
  <si>
    <t>Abşeron-Xızı iqtisadi rayonu</t>
  </si>
  <si>
    <t>Bakı iqtisadi rayonu</t>
  </si>
  <si>
    <t>Dağlıq Şirvan iqtisadi rayonu</t>
  </si>
  <si>
    <t>Gəncə-Daşkəsən iqtisadi rayonu</t>
  </si>
  <si>
    <t>Lənkəran-Astara iqtisadi rayonu</t>
  </si>
  <si>
    <t>Mərkəzi Aran iqtisadi rayonu</t>
  </si>
  <si>
    <t>Qarabağ iqtisadi rayonu</t>
  </si>
  <si>
    <t>Qazax-Tovuz iqtisadi rayonu</t>
  </si>
  <si>
    <t>Quba-Xaçmaz iqtisadi rayonu</t>
  </si>
  <si>
    <t>Şəki-Zaqatala iqtisadi rayonu</t>
  </si>
  <si>
    <t>Şirvan-Salyan iqtisadi rayonu</t>
  </si>
  <si>
    <t>Vaxtı keçmiş kreditlərin məbləği və kredit portfelində xüsusi çəkisi</t>
  </si>
  <si>
    <t>Qeyri-standart kreditlərin cəmi və bu kreditlərin hər bir alt-kateqoriyası üzrə məbləği və kredit portfelində xüsusi çəkisi</t>
  </si>
  <si>
    <t>Qeyri - standart kreditlər</t>
  </si>
  <si>
    <t>Qeyri-qənaətbəxş kreditlər</t>
  </si>
  <si>
    <t>Təhlükəli kreditlər</t>
  </si>
  <si>
    <t>Ümidsiz kreditlər</t>
  </si>
  <si>
    <t>Kreditlər üzrə yaradılmış adi və məqsədli ehtiyatların məbləği və kredit portfelinə nisbəti</t>
  </si>
  <si>
    <t>Kredit portfeli ürə cəmi ehtiyatlar</t>
  </si>
  <si>
    <t>ondan adi ehtiyatlar</t>
  </si>
  <si>
    <t>ondan məqsədli ehtiyatlar</t>
  </si>
  <si>
    <t>Kreditlərin, o cümlədən vaxtı keçmiş kreditlərin iqtisadi sektorlar üzrə  bölgüsü</t>
  </si>
  <si>
    <t>Sənaye</t>
  </si>
  <si>
    <t xml:space="preserve">Kənd Təsərrüfatı </t>
  </si>
  <si>
    <t xml:space="preserve">Tikinti sahəsi </t>
  </si>
  <si>
    <t xml:space="preserve">Nəqliyyat </t>
  </si>
  <si>
    <t xml:space="preserve">İnformasiya və rabitə </t>
  </si>
  <si>
    <t>Ticarət müəssisələrinə verilən kreditlər</t>
  </si>
  <si>
    <t>Digər istehsal və xidmət müəssisələrinə verilən kreditlər</t>
  </si>
  <si>
    <t xml:space="preserve">Şəxsi, ailəvi və sair məqsədlər üçün fiziki şəxslərə kreditlər, cəmi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</si>
</sst>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0.0%"/>
    <numFmt numFmtId="167" formatCode="_-* #,##0.0000\ _₽_-;\-* #,##0.0000\ _₽_-;_-* &quot;-&quot;??\ _₽_-;_-@_-"/>
    <numFmt numFmtId="168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sz val="10"/>
      <color theme="2" tint="-0.89999084444715716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4" tint="0.39997558519241921"/>
      <name val="Arial"/>
      <family val="2"/>
      <charset val="204"/>
    </font>
    <font>
      <i/>
      <sz val="10"/>
      <color rgb="FF000000"/>
      <name val="Arial"/>
      <family val="2"/>
    </font>
    <font>
      <b/>
      <u/>
      <sz val="10"/>
      <color theme="2" tint="-0.89999084444715716"/>
      <name val="Arial"/>
      <family val="2"/>
    </font>
    <font>
      <b/>
      <u/>
      <sz val="10"/>
      <color theme="1"/>
      <name val="Arial"/>
      <family val="2"/>
      <charset val="204"/>
    </font>
    <font>
      <i/>
      <sz val="10"/>
      <color theme="1"/>
      <name val="Arial"/>
      <family val="2"/>
    </font>
    <font>
      <b/>
      <u/>
      <sz val="10"/>
      <name val="Arial"/>
      <family val="2"/>
      <charset val="204"/>
    </font>
    <font>
      <b/>
      <sz val="10"/>
      <color theme="2" tint="-0.89999084444715716"/>
      <name val="Arial"/>
      <family val="2"/>
    </font>
    <font>
      <b/>
      <u/>
      <sz val="11"/>
      <name val="Arial"/>
      <family val="2"/>
      <charset val="204"/>
    </font>
    <font>
      <b/>
      <sz val="11"/>
      <name val="Arial"/>
      <family val="2"/>
      <charset val="204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</cellStyleXfs>
  <cellXfs count="190">
    <xf numFmtId="0" fontId="0" fillId="0" borderId="0" xfId="0"/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5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9" fontId="3" fillId="0" borderId="0" xfId="0" applyNumberFormat="1" applyFont="1" applyAlignment="1">
      <alignment vertical="center" wrapText="1"/>
    </xf>
    <xf numFmtId="164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4" applyFont="1"/>
    <xf numFmtId="0" fontId="12" fillId="0" borderId="0" xfId="4" applyFont="1"/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 wrapText="1"/>
    </xf>
    <xf numFmtId="0" fontId="13" fillId="0" borderId="0" xfId="4" applyFont="1" applyAlignment="1">
      <alignment horizontal="right"/>
    </xf>
    <xf numFmtId="0" fontId="13" fillId="0" borderId="0" xfId="4" applyFont="1"/>
    <xf numFmtId="165" fontId="3" fillId="0" borderId="0" xfId="6" applyNumberFormat="1" applyFont="1" applyFill="1" applyBorder="1" applyAlignment="1">
      <alignment vertical="center"/>
    </xf>
    <xf numFmtId="165" fontId="6" fillId="0" borderId="0" xfId="6" applyNumberFormat="1" applyFont="1" applyFill="1"/>
    <xf numFmtId="2" fontId="6" fillId="0" borderId="0" xfId="0" applyNumberFormat="1" applyFont="1"/>
    <xf numFmtId="165" fontId="6" fillId="0" borderId="0" xfId="1" applyNumberFormat="1" applyFont="1"/>
    <xf numFmtId="164" fontId="12" fillId="0" borderId="0" xfId="4" applyNumberFormat="1" applyFont="1"/>
    <xf numFmtId="166" fontId="6" fillId="0" borderId="0" xfId="0" applyNumberFormat="1" applyFont="1"/>
    <xf numFmtId="0" fontId="3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indent="1"/>
    </xf>
    <xf numFmtId="165" fontId="4" fillId="5" borderId="3" xfId="1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 inden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 indent="1"/>
    </xf>
    <xf numFmtId="49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165" fontId="14" fillId="0" borderId="3" xfId="1" applyNumberFormat="1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 indent="1"/>
    </xf>
    <xf numFmtId="49" fontId="14" fillId="5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1"/>
    </xf>
    <xf numFmtId="0" fontId="19" fillId="0" borderId="0" xfId="0" applyFont="1" applyAlignment="1">
      <alignment vertical="center"/>
    </xf>
    <xf numFmtId="165" fontId="8" fillId="0" borderId="3" xfId="1" applyNumberFormat="1" applyFont="1" applyFill="1" applyBorder="1" applyAlignment="1">
      <alignment vertical="center"/>
    </xf>
    <xf numFmtId="165" fontId="4" fillId="0" borderId="3" xfId="6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 indent="1"/>
    </xf>
    <xf numFmtId="165" fontId="3" fillId="0" borderId="3" xfId="1" applyNumberFormat="1" applyFont="1" applyFill="1" applyBorder="1" applyAlignment="1">
      <alignment horizontal="left" vertical="center" indent="1"/>
    </xf>
    <xf numFmtId="165" fontId="4" fillId="0" borderId="3" xfId="1" applyNumberFormat="1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horizontal="center" vertical="center"/>
    </xf>
    <xf numFmtId="165" fontId="15" fillId="5" borderId="3" xfId="1" applyNumberFormat="1" applyFont="1" applyFill="1" applyBorder="1" applyAlignment="1">
      <alignment horizontal="left" vertical="center" indent="1"/>
    </xf>
    <xf numFmtId="49" fontId="3" fillId="6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Border="1" applyAlignment="1">
      <alignment vertical="center" wrapText="1"/>
    </xf>
    <xf numFmtId="165" fontId="4" fillId="0" borderId="3" xfId="1" applyNumberFormat="1" applyFont="1" applyFill="1" applyBorder="1" applyAlignment="1">
      <alignment vertical="center"/>
    </xf>
    <xf numFmtId="0" fontId="22" fillId="0" borderId="0" xfId="0" applyFont="1"/>
    <xf numFmtId="0" fontId="21" fillId="0" borderId="0" xfId="0" applyFont="1" applyAlignment="1">
      <alignment vertical="top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5" borderId="3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165" fontId="15" fillId="5" borderId="3" xfId="1" applyNumberFormat="1" applyFont="1" applyFill="1" applyBorder="1" applyAlignment="1">
      <alignment vertical="center" wrapText="1"/>
    </xf>
    <xf numFmtId="166" fontId="3" fillId="0" borderId="3" xfId="2" applyNumberFormat="1" applyFont="1" applyFill="1" applyBorder="1" applyAlignment="1">
      <alignment vertical="center"/>
    </xf>
    <xf numFmtId="9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vertical="center"/>
    </xf>
    <xf numFmtId="0" fontId="12" fillId="2" borderId="3" xfId="4" applyFont="1" applyFill="1" applyBorder="1" applyAlignment="1">
      <alignment horizontal="center" vertical="center" wrapText="1"/>
    </xf>
    <xf numFmtId="0" fontId="11" fillId="2" borderId="1" xfId="4" applyFont="1" applyFill="1" applyBorder="1" applyAlignment="1">
      <alignment horizontal="center" vertical="center" wrapText="1"/>
    </xf>
    <xf numFmtId="0" fontId="11" fillId="2" borderId="2" xfId="4" applyFont="1" applyFill="1" applyBorder="1" applyAlignment="1">
      <alignment horizontal="center" vertical="center"/>
    </xf>
    <xf numFmtId="9" fontId="11" fillId="2" borderId="2" xfId="4" applyNumberFormat="1" applyFont="1" applyFill="1" applyBorder="1" applyAlignment="1">
      <alignment horizontal="center" vertical="center"/>
    </xf>
    <xf numFmtId="0" fontId="11" fillId="0" borderId="3" xfId="4" applyFont="1" applyBorder="1" applyAlignment="1">
      <alignment horizontal="center" vertical="center" wrapText="1"/>
    </xf>
    <xf numFmtId="0" fontId="11" fillId="0" borderId="3" xfId="4" applyFont="1" applyBorder="1" applyAlignment="1">
      <alignment horizontal="left" vertical="center"/>
    </xf>
    <xf numFmtId="10" fontId="11" fillId="0" borderId="3" xfId="4" applyNumberFormat="1" applyFont="1" applyBorder="1" applyAlignment="1">
      <alignment horizontal="center" vertical="center"/>
    </xf>
    <xf numFmtId="166" fontId="11" fillId="4" borderId="3" xfId="2" applyNumberFormat="1" applyFont="1" applyFill="1" applyBorder="1" applyAlignment="1" applyProtection="1">
      <alignment horizontal="center" vertical="center"/>
    </xf>
    <xf numFmtId="9" fontId="11" fillId="0" borderId="3" xfId="4" applyNumberFormat="1" applyFont="1" applyBorder="1" applyAlignment="1">
      <alignment horizontal="center" vertical="center" wrapText="1"/>
    </xf>
    <xf numFmtId="0" fontId="17" fillId="6" borderId="3" xfId="4" applyFont="1" applyFill="1" applyBorder="1" applyAlignment="1">
      <alignment horizontal="center" vertical="center" wrapText="1"/>
    </xf>
    <xf numFmtId="0" fontId="19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top"/>
    </xf>
    <xf numFmtId="165" fontId="5" fillId="5" borderId="3" xfId="1" applyNumberFormat="1" applyFont="1" applyFill="1" applyBorder="1" applyAlignment="1" applyProtection="1">
      <alignment horizontal="center" vertical="center" wrapText="1"/>
    </xf>
    <xf numFmtId="165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165" fontId="6" fillId="4" borderId="3" xfId="1" applyNumberFormat="1" applyFont="1" applyFill="1" applyBorder="1" applyAlignment="1" applyProtection="1">
      <alignment horizontal="center" vertical="center" wrapText="1"/>
    </xf>
    <xf numFmtId="165" fontId="5" fillId="4" borderId="3" xfId="1" applyNumberFormat="1" applyFont="1" applyFill="1" applyBorder="1" applyAlignment="1" applyProtection="1">
      <alignment horizontal="center" vertical="center" wrapText="1"/>
    </xf>
    <xf numFmtId="165" fontId="0" fillId="0" borderId="0" xfId="0" applyNumberFormat="1"/>
    <xf numFmtId="164" fontId="6" fillId="0" borderId="0" xfId="1" applyFont="1"/>
    <xf numFmtId="49" fontId="24" fillId="0" borderId="3" xfId="0" applyNumberFormat="1" applyFont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left" vertical="center" indent="1"/>
    </xf>
    <xf numFmtId="10" fontId="12" fillId="0" borderId="0" xfId="2" applyNumberFormat="1" applyFont="1" applyFill="1" applyProtection="1"/>
    <xf numFmtId="165" fontId="6" fillId="0" borderId="0" xfId="2" applyNumberFormat="1" applyFont="1"/>
    <xf numFmtId="0" fontId="26" fillId="5" borderId="3" xfId="4" applyFont="1" applyFill="1" applyBorder="1" applyAlignment="1">
      <alignment vertical="center" wrapText="1"/>
    </xf>
    <xf numFmtId="0" fontId="26" fillId="5" borderId="3" xfId="4" applyFont="1" applyFill="1" applyBorder="1" applyAlignment="1">
      <alignment horizontal="right" vertical="center" wrapText="1"/>
    </xf>
    <xf numFmtId="0" fontId="12" fillId="0" borderId="3" xfId="4" applyFont="1" applyBorder="1" applyAlignment="1">
      <alignment horizontal="left" vertical="center" wrapText="1" indent="2"/>
    </xf>
    <xf numFmtId="165" fontId="6" fillId="0" borderId="3" xfId="1" applyNumberFormat="1" applyFont="1" applyFill="1" applyBorder="1" applyAlignment="1" applyProtection="1">
      <alignment horizontal="center" vertical="center" wrapText="1"/>
    </xf>
    <xf numFmtId="165" fontId="26" fillId="5" borderId="3" xfId="1" applyNumberFormat="1" applyFont="1" applyFill="1" applyBorder="1" applyAlignment="1">
      <alignment horizontal="right" vertical="center" wrapText="1"/>
    </xf>
    <xf numFmtId="0" fontId="27" fillId="0" borderId="0" xfId="0" applyFont="1"/>
    <xf numFmtId="0" fontId="4" fillId="5" borderId="3" xfId="0" applyFont="1" applyFill="1" applyBorder="1" applyAlignment="1">
      <alignment horizontal="center" vertical="center" wrapText="1"/>
    </xf>
    <xf numFmtId="166" fontId="6" fillId="4" borderId="3" xfId="2" applyNumberFormat="1" applyFont="1" applyFill="1" applyBorder="1" applyAlignment="1" applyProtection="1">
      <alignment horizontal="center" vertical="center" wrapText="1"/>
    </xf>
    <xf numFmtId="166" fontId="0" fillId="0" borderId="0" xfId="2" applyNumberFormat="1" applyFont="1"/>
    <xf numFmtId="0" fontId="27" fillId="0" borderId="0" xfId="0" applyFont="1" applyAlignment="1">
      <alignment horizontal="right"/>
    </xf>
    <xf numFmtId="165" fontId="4" fillId="5" borderId="3" xfId="0" applyNumberFormat="1" applyFont="1" applyFill="1" applyBorder="1" applyAlignment="1">
      <alignment horizontal="center" vertical="center" wrapText="1"/>
    </xf>
    <xf numFmtId="165" fontId="3" fillId="5" borderId="3" xfId="1" applyNumberFormat="1" applyFont="1" applyFill="1" applyBorder="1" applyAlignment="1">
      <alignment vertical="center"/>
    </xf>
    <xf numFmtId="164" fontId="0" fillId="0" borderId="0" xfId="0" applyNumberFormat="1"/>
    <xf numFmtId="165" fontId="8" fillId="5" borderId="3" xfId="1" applyNumberFormat="1" applyFont="1" applyFill="1" applyBorder="1" applyAlignment="1">
      <alignment vertical="center"/>
    </xf>
    <xf numFmtId="167" fontId="0" fillId="0" borderId="0" xfId="0" applyNumberFormat="1"/>
    <xf numFmtId="0" fontId="29" fillId="0" borderId="0" xfId="0" applyFont="1" applyAlignment="1">
      <alignment horizontal="right"/>
    </xf>
    <xf numFmtId="0" fontId="11" fillId="5" borderId="3" xfId="4" applyFont="1" applyFill="1" applyBorder="1" applyAlignment="1">
      <alignment vertical="center"/>
    </xf>
    <xf numFmtId="0" fontId="11" fillId="5" borderId="3" xfId="4" applyFont="1" applyFill="1" applyBorder="1" applyAlignment="1">
      <alignment horizontal="center" vertical="center" wrapText="1"/>
    </xf>
    <xf numFmtId="0" fontId="12" fillId="0" borderId="3" xfId="4" applyFont="1" applyBorder="1" applyAlignment="1">
      <alignment horizontal="left" vertical="center"/>
    </xf>
    <xf numFmtId="168" fontId="12" fillId="0" borderId="3" xfId="1" applyNumberFormat="1" applyFont="1" applyBorder="1" applyAlignment="1">
      <alignment horizontal="left" vertical="center"/>
    </xf>
    <xf numFmtId="168" fontId="11" fillId="5" borderId="3" xfId="1" applyNumberFormat="1" applyFont="1" applyFill="1" applyBorder="1" applyAlignment="1">
      <alignment horizontal="center" vertical="center"/>
    </xf>
    <xf numFmtId="0" fontId="25" fillId="0" borderId="0" xfId="4" applyFont="1" applyAlignment="1">
      <alignment horizontal="center" wrapText="1"/>
    </xf>
    <xf numFmtId="0" fontId="11" fillId="5" borderId="3" xfId="4" applyFont="1" applyFill="1" applyBorder="1" applyAlignment="1">
      <alignment vertical="center" wrapText="1"/>
    </xf>
    <xf numFmtId="0" fontId="23" fillId="0" borderId="0" xfId="4" applyFont="1"/>
    <xf numFmtId="0" fontId="23" fillId="0" borderId="0" xfId="4" applyFont="1" applyAlignment="1">
      <alignment horizontal="center" wrapText="1"/>
    </xf>
    <xf numFmtId="0" fontId="12" fillId="0" borderId="3" xfId="4" applyFont="1" applyBorder="1" applyAlignment="1">
      <alignment horizontal="left" vertical="center" wrapText="1"/>
    </xf>
    <xf numFmtId="9" fontId="6" fillId="4" borderId="3" xfId="2" applyFont="1" applyFill="1" applyBorder="1" applyAlignment="1" applyProtection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5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1" fillId="0" borderId="0" xfId="0" applyFont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19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top" wrapText="1"/>
    </xf>
    <xf numFmtId="0" fontId="11" fillId="5" borderId="3" xfId="4" applyFont="1" applyFill="1" applyBorder="1" applyAlignment="1">
      <alignment horizontal="left" vertical="center" wrapText="1"/>
    </xf>
    <xf numFmtId="0" fontId="11" fillId="0" borderId="3" xfId="4" applyFont="1" applyBorder="1" applyAlignment="1">
      <alignment horizontal="left" vertical="center" wrapText="1"/>
    </xf>
    <xf numFmtId="0" fontId="12" fillId="0" borderId="3" xfId="4" applyFont="1" applyBorder="1" applyAlignment="1">
      <alignment horizontal="left" vertical="center" wrapText="1" indent="1"/>
    </xf>
    <xf numFmtId="0" fontId="12" fillId="0" borderId="3" xfId="4" applyFont="1" applyBorder="1" applyAlignment="1">
      <alignment horizontal="left" vertical="center" wrapText="1" indent="2"/>
    </xf>
    <xf numFmtId="0" fontId="12" fillId="0" borderId="3" xfId="4" applyFont="1" applyBorder="1" applyAlignment="1">
      <alignment horizontal="left" vertical="center" wrapText="1"/>
    </xf>
    <xf numFmtId="0" fontId="11" fillId="0" borderId="0" xfId="4" applyFont="1" applyAlignment="1">
      <alignment horizontal="center" vertical="center" wrapText="1"/>
    </xf>
    <xf numFmtId="0" fontId="13" fillId="0" borderId="2" xfId="4" applyFont="1" applyBorder="1" applyAlignment="1">
      <alignment horizontal="right"/>
    </xf>
    <xf numFmtId="0" fontId="13" fillId="0" borderId="0" xfId="4" applyFont="1" applyAlignment="1">
      <alignment horizontal="right"/>
    </xf>
    <xf numFmtId="0" fontId="23" fillId="0" borderId="0" xfId="4" applyFont="1" applyAlignment="1">
      <alignment horizontal="center"/>
    </xf>
    <xf numFmtId="0" fontId="12" fillId="0" borderId="5" xfId="4" applyFont="1" applyBorder="1" applyAlignment="1">
      <alignment horizontal="left" vertical="center" wrapText="1" indent="1"/>
    </xf>
    <xf numFmtId="0" fontId="12" fillId="0" borderId="6" xfId="4" applyFont="1" applyBorder="1" applyAlignment="1">
      <alignment horizontal="left" vertical="center" wrapText="1" indent="1"/>
    </xf>
    <xf numFmtId="0" fontId="25" fillId="0" borderId="0" xfId="4" applyFont="1" applyAlignment="1">
      <alignment horizontal="center" wrapText="1"/>
    </xf>
    <xf numFmtId="0" fontId="11" fillId="5" borderId="10" xfId="4" applyFont="1" applyFill="1" applyBorder="1" applyAlignment="1">
      <alignment horizontal="center" vertical="center" wrapText="1"/>
    </xf>
    <xf numFmtId="0" fontId="11" fillId="5" borderId="11" xfId="4" applyFont="1" applyFill="1" applyBorder="1" applyAlignment="1">
      <alignment horizontal="center" vertical="center" wrapText="1"/>
    </xf>
    <xf numFmtId="0" fontId="28" fillId="0" borderId="0" xfId="7" applyFont="1" applyAlignment="1" applyProtection="1">
      <alignment horizontal="left" vertical="top" wrapText="1"/>
      <protection locked="0"/>
    </xf>
    <xf numFmtId="0" fontId="25" fillId="0" borderId="0" xfId="4" applyFont="1" applyAlignment="1">
      <alignment horizontal="center" vertical="center" wrapText="1"/>
    </xf>
  </cellXfs>
  <cellStyles count="8">
    <cellStyle name="Comma" xfId="1" builtinId="3"/>
    <cellStyle name="Comma 2" xfId="3" xr:uid="{00000000-0005-0000-0000-000001000000}"/>
    <cellStyle name="Comma 3" xfId="5" xr:uid="{00000000-0005-0000-0000-000002000000}"/>
    <cellStyle name="Comma 4" xfId="6" xr:uid="{00000000-0005-0000-0000-000003000000}"/>
    <cellStyle name="Normal" xfId="0" builtinId="0"/>
    <cellStyle name="Normal 2" xfId="7" xr:uid="{EFC1BF3B-D450-41C7-BC15-4E01CE96FE3F}"/>
    <cellStyle name="Normal_PRUDENSIAL_1NNN_MMYY1-YENI-unprotected 2" xfId="4" xr:uid="{00000000-0005-0000-0000-000005000000}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tabSelected="1" zoomScaleNormal="100" workbookViewId="0">
      <selection activeCell="B1" sqref="B1:F1"/>
    </sheetView>
  </sheetViews>
  <sheetFormatPr defaultColWidth="9.109375" defaultRowHeight="13.2" x14ac:dyDescent="0.25"/>
  <cols>
    <col min="1" max="1" width="2.33203125" style="6" customWidth="1"/>
    <col min="2" max="2" width="6.44140625" style="6" customWidth="1"/>
    <col min="3" max="3" width="19.5546875" style="6" hidden="1" customWidth="1"/>
    <col min="4" max="4" width="72.44140625" style="6" customWidth="1"/>
    <col min="5" max="5" width="13.44140625" style="6" customWidth="1"/>
    <col min="6" max="6" width="15.88671875" style="6" customWidth="1"/>
    <col min="7" max="7" width="12.44140625" style="6" customWidth="1"/>
    <col min="8" max="8" width="11.44140625" style="6" customWidth="1"/>
    <col min="9" max="9" width="13" style="6" customWidth="1"/>
    <col min="10" max="10" width="12.109375" style="6" customWidth="1"/>
    <col min="11" max="16384" width="9.109375" style="6"/>
  </cols>
  <sheetData>
    <row r="1" spans="2:10" ht="21.75" customHeight="1" x14ac:dyDescent="0.25">
      <c r="B1" s="157" t="s">
        <v>94</v>
      </c>
      <c r="C1" s="157"/>
      <c r="D1" s="157"/>
      <c r="E1" s="157"/>
      <c r="F1" s="157"/>
    </row>
    <row r="2" spans="2:10" x14ac:dyDescent="0.25">
      <c r="B2" s="3"/>
      <c r="C2" s="3"/>
      <c r="D2" s="3"/>
      <c r="E2" s="158" t="s">
        <v>441</v>
      </c>
      <c r="F2" s="158"/>
    </row>
    <row r="3" spans="2:10" ht="26.4" x14ac:dyDescent="0.25">
      <c r="B3" s="60"/>
      <c r="C3" s="61" t="s">
        <v>2</v>
      </c>
      <c r="D3" s="61" t="s">
        <v>95</v>
      </c>
      <c r="E3" s="59" t="s">
        <v>96</v>
      </c>
      <c r="F3" s="59" t="s">
        <v>97</v>
      </c>
    </row>
    <row r="4" spans="2:10" hidden="1" x14ac:dyDescent="0.25">
      <c r="B4" s="44"/>
      <c r="C4" s="44"/>
      <c r="D4" s="44"/>
      <c r="E4" s="47" t="s">
        <v>98</v>
      </c>
      <c r="F4" s="47" t="s">
        <v>99</v>
      </c>
    </row>
    <row r="5" spans="2:10" x14ac:dyDescent="0.25">
      <c r="B5" s="48">
        <v>1</v>
      </c>
      <c r="C5" s="49" t="s">
        <v>100</v>
      </c>
      <c r="D5" s="50" t="s">
        <v>101</v>
      </c>
      <c r="E5" s="51">
        <v>113115.8912</v>
      </c>
      <c r="F5" s="51">
        <v>100068.10806</v>
      </c>
      <c r="G5" s="16"/>
      <c r="H5" s="129"/>
      <c r="I5" s="129"/>
      <c r="J5" s="16"/>
    </row>
    <row r="6" spans="2:10" x14ac:dyDescent="0.25">
      <c r="B6" s="52" t="s">
        <v>524</v>
      </c>
      <c r="C6" s="53" t="s">
        <v>18</v>
      </c>
      <c r="D6" s="54" t="s">
        <v>19</v>
      </c>
      <c r="E6" s="55">
        <v>107057.93036</v>
      </c>
      <c r="F6" s="55">
        <v>95599.659889999981</v>
      </c>
      <c r="G6" s="16"/>
      <c r="H6" s="129"/>
      <c r="I6" s="129"/>
      <c r="J6" s="12"/>
    </row>
    <row r="7" spans="2:10" x14ac:dyDescent="0.25">
      <c r="B7" s="52" t="s">
        <v>525</v>
      </c>
      <c r="C7" s="46" t="s">
        <v>102</v>
      </c>
      <c r="D7" s="56" t="s">
        <v>103</v>
      </c>
      <c r="E7" s="55">
        <v>33.800129999999996</v>
      </c>
      <c r="F7" s="55">
        <v>12.36491</v>
      </c>
      <c r="G7" s="16"/>
      <c r="H7" s="129"/>
      <c r="I7" s="129"/>
      <c r="J7" s="16"/>
    </row>
    <row r="8" spans="2:10" x14ac:dyDescent="0.25">
      <c r="B8" s="52" t="s">
        <v>526</v>
      </c>
      <c r="C8" s="46" t="s">
        <v>104</v>
      </c>
      <c r="D8" s="56" t="s">
        <v>105</v>
      </c>
      <c r="E8" s="55">
        <v>1545.7750000000003</v>
      </c>
      <c r="F8" s="55">
        <v>1105.41319</v>
      </c>
      <c r="G8" s="16"/>
      <c r="H8" s="12"/>
      <c r="I8" s="16"/>
      <c r="J8" s="16"/>
    </row>
    <row r="9" spans="2:10" x14ac:dyDescent="0.25">
      <c r="B9" s="52" t="s">
        <v>527</v>
      </c>
      <c r="C9" s="46" t="s">
        <v>106</v>
      </c>
      <c r="D9" s="54" t="s">
        <v>107</v>
      </c>
      <c r="E9" s="55">
        <v>2127.0289599999996</v>
      </c>
      <c r="F9" s="55">
        <v>1910.0799699999998</v>
      </c>
      <c r="G9" s="16"/>
      <c r="H9" s="12"/>
      <c r="I9" s="16"/>
      <c r="J9" s="16"/>
    </row>
    <row r="10" spans="2:10" x14ac:dyDescent="0.25">
      <c r="B10" s="52" t="s">
        <v>528</v>
      </c>
      <c r="C10" s="46" t="s">
        <v>108</v>
      </c>
      <c r="D10" s="54" t="s">
        <v>109</v>
      </c>
      <c r="E10" s="55">
        <v>2351.3567500000008</v>
      </c>
      <c r="F10" s="55">
        <v>1440.5901000000003</v>
      </c>
      <c r="G10" s="16"/>
      <c r="H10" s="12"/>
      <c r="I10" s="16"/>
      <c r="J10" s="16"/>
    </row>
    <row r="11" spans="2:10" x14ac:dyDescent="0.25">
      <c r="B11" s="125" t="s">
        <v>564</v>
      </c>
      <c r="C11" s="126"/>
      <c r="D11" s="127" t="s">
        <v>565</v>
      </c>
      <c r="E11" s="55">
        <v>-2879.5980211645829</v>
      </c>
      <c r="F11" s="55">
        <v>-3770.2645936615172</v>
      </c>
      <c r="G11" s="16"/>
      <c r="H11" s="12"/>
      <c r="I11" s="16"/>
      <c r="J11" s="16"/>
    </row>
    <row r="12" spans="2:10" x14ac:dyDescent="0.25">
      <c r="B12" s="48">
        <v>2</v>
      </c>
      <c r="C12" s="49" t="s">
        <v>110</v>
      </c>
      <c r="D12" s="50" t="s">
        <v>111</v>
      </c>
      <c r="E12" s="51">
        <v>-38007.979699999989</v>
      </c>
      <c r="F12" s="51">
        <v>-33507.785139999985</v>
      </c>
      <c r="G12" s="16"/>
      <c r="H12" s="12"/>
      <c r="I12" s="16"/>
      <c r="J12" s="16"/>
    </row>
    <row r="13" spans="2:10" x14ac:dyDescent="0.25">
      <c r="B13" s="52" t="s">
        <v>529</v>
      </c>
      <c r="C13" s="46" t="s">
        <v>112</v>
      </c>
      <c r="D13" s="54" t="s">
        <v>113</v>
      </c>
      <c r="E13" s="55">
        <v>-31876.409129999989</v>
      </c>
      <c r="F13" s="55">
        <v>-26264.256739999983</v>
      </c>
      <c r="G13" s="16"/>
      <c r="H13" s="12"/>
      <c r="I13" s="16"/>
      <c r="J13" s="16"/>
    </row>
    <row r="14" spans="2:10" x14ac:dyDescent="0.25">
      <c r="B14" s="52" t="s">
        <v>530</v>
      </c>
      <c r="C14" s="46" t="s">
        <v>114</v>
      </c>
      <c r="D14" s="56" t="s">
        <v>115</v>
      </c>
      <c r="E14" s="55">
        <v>-4.38802</v>
      </c>
      <c r="F14" s="55">
        <v>-8.7760399999999983</v>
      </c>
      <c r="G14" s="16"/>
      <c r="H14" s="12"/>
      <c r="I14" s="16"/>
      <c r="J14" s="16"/>
    </row>
    <row r="15" spans="2:10" x14ac:dyDescent="0.25">
      <c r="B15" s="52" t="s">
        <v>531</v>
      </c>
      <c r="C15" s="46" t="s">
        <v>116</v>
      </c>
      <c r="D15" s="54" t="s">
        <v>117</v>
      </c>
      <c r="E15" s="55">
        <v>-3648.6619199999991</v>
      </c>
      <c r="F15" s="55">
        <v>-5198.1981899999992</v>
      </c>
      <c r="G15" s="16"/>
      <c r="H15" s="12"/>
      <c r="I15" s="16"/>
      <c r="J15" s="16"/>
    </row>
    <row r="16" spans="2:10" x14ac:dyDescent="0.25">
      <c r="B16" s="52" t="s">
        <v>532</v>
      </c>
      <c r="C16" s="46" t="s">
        <v>118</v>
      </c>
      <c r="D16" s="54" t="s">
        <v>119</v>
      </c>
      <c r="E16" s="55">
        <v>0</v>
      </c>
      <c r="F16" s="55">
        <v>0</v>
      </c>
      <c r="G16" s="16"/>
      <c r="H16" s="12"/>
      <c r="I16" s="16"/>
      <c r="J16" s="16"/>
    </row>
    <row r="17" spans="2:10" x14ac:dyDescent="0.25">
      <c r="B17" s="52" t="s">
        <v>533</v>
      </c>
      <c r="C17" s="46" t="s">
        <v>120</v>
      </c>
      <c r="D17" s="56" t="s">
        <v>121</v>
      </c>
      <c r="E17" s="55">
        <v>0</v>
      </c>
      <c r="F17" s="55">
        <v>0</v>
      </c>
      <c r="G17" s="16"/>
      <c r="H17" s="12"/>
      <c r="I17" s="16"/>
      <c r="J17" s="16"/>
    </row>
    <row r="18" spans="2:10" x14ac:dyDescent="0.25">
      <c r="B18" s="52" t="s">
        <v>534</v>
      </c>
      <c r="C18" s="46"/>
      <c r="D18" s="54" t="s">
        <v>122</v>
      </c>
      <c r="E18" s="55">
        <v>-2478.5206299999995</v>
      </c>
      <c r="F18" s="55">
        <v>-2036.5541699999999</v>
      </c>
      <c r="G18" s="16"/>
      <c r="H18" s="12"/>
      <c r="I18" s="16"/>
      <c r="J18" s="16"/>
    </row>
    <row r="19" spans="2:10" x14ac:dyDescent="0.25">
      <c r="B19" s="52" t="s">
        <v>535</v>
      </c>
      <c r="C19" s="46" t="s">
        <v>123</v>
      </c>
      <c r="D19" s="54" t="s">
        <v>124</v>
      </c>
      <c r="E19" s="55">
        <v>0</v>
      </c>
      <c r="F19" s="55">
        <v>0</v>
      </c>
      <c r="G19" s="16"/>
      <c r="H19" s="12"/>
      <c r="I19" s="16"/>
      <c r="J19" s="16"/>
    </row>
    <row r="20" spans="2:10" x14ac:dyDescent="0.25">
      <c r="B20" s="48">
        <v>3</v>
      </c>
      <c r="C20" s="49" t="s">
        <v>125</v>
      </c>
      <c r="D20" s="50" t="s">
        <v>126</v>
      </c>
      <c r="E20" s="51">
        <v>72228.313478835436</v>
      </c>
      <c r="F20" s="51">
        <v>62790.058326338491</v>
      </c>
      <c r="G20" s="16"/>
      <c r="H20" s="12"/>
      <c r="I20" s="16"/>
      <c r="J20" s="16"/>
    </row>
    <row r="21" spans="2:10" x14ac:dyDescent="0.25">
      <c r="B21" s="48">
        <v>4</v>
      </c>
      <c r="C21" s="49" t="s">
        <v>127</v>
      </c>
      <c r="D21" s="50" t="s">
        <v>128</v>
      </c>
      <c r="E21" s="51">
        <v>54861.268790000184</v>
      </c>
      <c r="F21" s="51">
        <v>48271.253870000211</v>
      </c>
      <c r="G21" s="16"/>
      <c r="H21" s="12"/>
      <c r="I21" s="16"/>
      <c r="J21" s="16"/>
    </row>
    <row r="22" spans="2:10" x14ac:dyDescent="0.25">
      <c r="B22" s="52" t="s">
        <v>536</v>
      </c>
      <c r="C22" s="46" t="s">
        <v>129</v>
      </c>
      <c r="D22" s="54" t="s">
        <v>130</v>
      </c>
      <c r="E22" s="55">
        <v>47563.831770000164</v>
      </c>
      <c r="F22" s="55">
        <v>41995.25297000014</v>
      </c>
      <c r="G22" s="16"/>
      <c r="H22" s="12"/>
      <c r="I22" s="16"/>
      <c r="J22" s="16"/>
    </row>
    <row r="23" spans="2:10" x14ac:dyDescent="0.25">
      <c r="B23" s="52" t="s">
        <v>537</v>
      </c>
      <c r="C23" s="46" t="s">
        <v>131</v>
      </c>
      <c r="D23" s="56" t="s">
        <v>132</v>
      </c>
      <c r="E23" s="55">
        <v>7730.2444200000164</v>
      </c>
      <c r="F23" s="55">
        <v>3724.4542200000733</v>
      </c>
      <c r="G23" s="16"/>
      <c r="H23" s="12"/>
      <c r="I23" s="16"/>
      <c r="J23" s="16"/>
    </row>
    <row r="24" spans="2:10" x14ac:dyDescent="0.25">
      <c r="B24" s="52" t="s">
        <v>538</v>
      </c>
      <c r="C24" s="46" t="s">
        <v>133</v>
      </c>
      <c r="D24" s="56" t="s">
        <v>134</v>
      </c>
      <c r="E24" s="55">
        <v>-1027.4195300000001</v>
      </c>
      <c r="F24" s="55">
        <v>0</v>
      </c>
      <c r="G24" s="16"/>
      <c r="H24" s="12"/>
      <c r="I24" s="16"/>
      <c r="J24" s="16"/>
    </row>
    <row r="25" spans="2:10" x14ac:dyDescent="0.25">
      <c r="B25" s="52" t="s">
        <v>539</v>
      </c>
      <c r="C25" s="46" t="s">
        <v>135</v>
      </c>
      <c r="D25" s="54" t="s">
        <v>136</v>
      </c>
      <c r="E25" s="55">
        <v>594.61212999999998</v>
      </c>
      <c r="F25" s="55">
        <v>2551.5466799999977</v>
      </c>
      <c r="G25" s="16"/>
      <c r="H25" s="12"/>
      <c r="I25" s="16"/>
      <c r="J25" s="16"/>
    </row>
    <row r="26" spans="2:10" x14ac:dyDescent="0.25">
      <c r="B26" s="48">
        <v>5</v>
      </c>
      <c r="C26" s="49" t="s">
        <v>137</v>
      </c>
      <c r="D26" s="50" t="s">
        <v>138</v>
      </c>
      <c r="E26" s="51">
        <v>-92575.578469999993</v>
      </c>
      <c r="F26" s="51">
        <v>-82877.947610000017</v>
      </c>
      <c r="G26" s="16"/>
      <c r="H26" s="12"/>
      <c r="I26" s="16"/>
      <c r="J26" s="16"/>
    </row>
    <row r="27" spans="2:10" x14ac:dyDescent="0.25">
      <c r="B27" s="52" t="s">
        <v>540</v>
      </c>
      <c r="C27" s="46" t="s">
        <v>139</v>
      </c>
      <c r="D27" s="54" t="s">
        <v>140</v>
      </c>
      <c r="E27" s="55">
        <v>-34688.741809999985</v>
      </c>
      <c r="F27" s="55">
        <v>-30953.486840000016</v>
      </c>
      <c r="G27" s="16"/>
      <c r="H27" s="12"/>
      <c r="I27" s="16"/>
      <c r="J27" s="16"/>
    </row>
    <row r="28" spans="2:10" x14ac:dyDescent="0.25">
      <c r="B28" s="52" t="s">
        <v>541</v>
      </c>
      <c r="C28" s="46" t="s">
        <v>141</v>
      </c>
      <c r="D28" s="54" t="s">
        <v>142</v>
      </c>
      <c r="E28" s="55">
        <v>-21546.994480000012</v>
      </c>
      <c r="F28" s="55">
        <v>-17389.129730000008</v>
      </c>
      <c r="G28" s="16"/>
      <c r="H28" s="12"/>
      <c r="I28" s="16"/>
      <c r="J28" s="16"/>
    </row>
    <row r="29" spans="2:10" x14ac:dyDescent="0.25">
      <c r="B29" s="52" t="s">
        <v>542</v>
      </c>
      <c r="C29" s="46" t="s">
        <v>143</v>
      </c>
      <c r="D29" s="54" t="s">
        <v>144</v>
      </c>
      <c r="E29" s="55">
        <v>-4863.1394400000008</v>
      </c>
      <c r="F29" s="55">
        <v>-4068.4601600000001</v>
      </c>
      <c r="G29" s="16"/>
      <c r="H29" s="12"/>
      <c r="I29" s="16"/>
      <c r="J29" s="16"/>
    </row>
    <row r="30" spans="2:10" x14ac:dyDescent="0.25">
      <c r="B30" s="52" t="s">
        <v>543</v>
      </c>
      <c r="C30" s="46" t="s">
        <v>145</v>
      </c>
      <c r="D30" s="54" t="s">
        <v>146</v>
      </c>
      <c r="E30" s="55">
        <v>-31476.702739999997</v>
      </c>
      <c r="F30" s="55">
        <v>-30466.870879999988</v>
      </c>
      <c r="G30" s="16"/>
      <c r="H30" s="12"/>
      <c r="I30" s="16"/>
      <c r="J30" s="16"/>
    </row>
    <row r="31" spans="2:10" x14ac:dyDescent="0.25">
      <c r="B31" s="48" t="s">
        <v>567</v>
      </c>
      <c r="C31" s="57"/>
      <c r="D31" s="50" t="s">
        <v>566</v>
      </c>
      <c r="E31" s="51">
        <v>34514.003798835634</v>
      </c>
      <c r="F31" s="51">
        <v>28183.364586338677</v>
      </c>
      <c r="G31" s="16"/>
      <c r="H31" s="12"/>
      <c r="I31" s="16"/>
      <c r="J31" s="16"/>
    </row>
    <row r="32" spans="2:10" x14ac:dyDescent="0.25">
      <c r="B32" s="48" t="s">
        <v>568</v>
      </c>
      <c r="C32" s="57" t="s">
        <v>33</v>
      </c>
      <c r="D32" s="50" t="s">
        <v>147</v>
      </c>
      <c r="E32" s="51">
        <v>-21476.357148835366</v>
      </c>
      <c r="F32" s="51">
        <v>-18981.531666338487</v>
      </c>
      <c r="G32" s="16"/>
      <c r="H32" s="12"/>
      <c r="I32" s="16"/>
      <c r="J32" s="16"/>
    </row>
    <row r="33" spans="2:10" x14ac:dyDescent="0.25">
      <c r="B33" s="48" t="s">
        <v>569</v>
      </c>
      <c r="C33" s="49" t="s">
        <v>148</v>
      </c>
      <c r="D33" s="50" t="s">
        <v>149</v>
      </c>
      <c r="E33" s="51">
        <v>13037.646650000268</v>
      </c>
      <c r="F33" s="51">
        <v>9201.8329200001899</v>
      </c>
      <c r="G33" s="16"/>
      <c r="H33" s="12"/>
      <c r="I33" s="16"/>
      <c r="J33" s="16"/>
    </row>
    <row r="34" spans="2:10" x14ac:dyDescent="0.25">
      <c r="B34" s="58" t="s">
        <v>570</v>
      </c>
      <c r="C34" s="46" t="s">
        <v>150</v>
      </c>
      <c r="D34" s="54" t="s">
        <v>151</v>
      </c>
      <c r="E34" s="55">
        <v>-1545</v>
      </c>
      <c r="F34" s="55">
        <v>0</v>
      </c>
      <c r="G34" s="16"/>
      <c r="H34" s="12"/>
      <c r="I34" s="16"/>
      <c r="J34" s="16"/>
    </row>
    <row r="35" spans="2:10" x14ac:dyDescent="0.25">
      <c r="B35" s="48" t="s">
        <v>571</v>
      </c>
      <c r="C35" s="49" t="s">
        <v>152</v>
      </c>
      <c r="D35" s="50" t="s">
        <v>153</v>
      </c>
      <c r="E35" s="51">
        <v>11492.646650000268</v>
      </c>
      <c r="F35" s="51">
        <v>9201.8329200001899</v>
      </c>
      <c r="G35" s="16"/>
      <c r="H35" s="12"/>
      <c r="I35" s="16"/>
      <c r="J35" s="16"/>
    </row>
  </sheetData>
  <mergeCells count="2">
    <mergeCell ref="B1:F1"/>
    <mergeCell ref="E2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F88A-9745-44FB-9CD5-8992D307D150}">
  <dimension ref="A1:D15"/>
  <sheetViews>
    <sheetView showGridLines="0" workbookViewId="0">
      <selection activeCell="C14" sqref="C14"/>
    </sheetView>
  </sheetViews>
  <sheetFormatPr defaultRowHeight="14.4" x14ac:dyDescent="0.3"/>
  <cols>
    <col min="1" max="1" width="93.5546875" customWidth="1"/>
    <col min="2" max="2" width="19.6640625" customWidth="1"/>
    <col min="3" max="3" width="19.33203125" customWidth="1"/>
  </cols>
  <sheetData>
    <row r="1" spans="1:4" ht="24.6" customHeight="1" x14ac:dyDescent="0.3">
      <c r="A1" s="185" t="s">
        <v>583</v>
      </c>
      <c r="B1" s="185"/>
    </row>
    <row r="3" spans="1:4" x14ac:dyDescent="0.3">
      <c r="B3" s="135"/>
    </row>
    <row r="4" spans="1:4" ht="29.4" customHeight="1" x14ac:dyDescent="0.3">
      <c r="A4" s="186" t="s">
        <v>584</v>
      </c>
      <c r="B4" s="136" t="s">
        <v>585</v>
      </c>
      <c r="C4" s="136" t="s">
        <v>586</v>
      </c>
      <c r="D4" s="135"/>
    </row>
    <row r="5" spans="1:4" ht="27" customHeight="1" x14ac:dyDescent="0.3">
      <c r="A5" s="187"/>
      <c r="B5" s="121">
        <v>0</v>
      </c>
      <c r="C5" s="156">
        <f>B5/Kapital!E28</f>
        <v>0</v>
      </c>
    </row>
    <row r="7" spans="1:4" ht="45" customHeight="1" x14ac:dyDescent="0.3">
      <c r="A7" s="188" t="s">
        <v>587</v>
      </c>
      <c r="B7" s="188"/>
      <c r="C7" s="188"/>
    </row>
    <row r="15" spans="1:4" x14ac:dyDescent="0.3">
      <c r="B15" s="138"/>
    </row>
  </sheetData>
  <mergeCells count="3">
    <mergeCell ref="A1:B1"/>
    <mergeCell ref="A4:A5"/>
    <mergeCell ref="A7:C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403F-3D92-4871-8B23-FB1AAADA9617}">
  <dimension ref="A1:H22"/>
  <sheetViews>
    <sheetView showGridLines="0" workbookViewId="0">
      <selection activeCell="E16" sqref="B16:E18"/>
    </sheetView>
  </sheetViews>
  <sheetFormatPr defaultRowHeight="14.4" x14ac:dyDescent="0.3"/>
  <cols>
    <col min="1" max="1" width="4.88671875" customWidth="1"/>
    <col min="2" max="2" width="53.6640625" customWidth="1"/>
    <col min="3" max="3" width="12.6640625" bestFit="1" customWidth="1"/>
    <col min="4" max="4" width="12.5546875" customWidth="1"/>
    <col min="5" max="5" width="11.6640625" customWidth="1"/>
    <col min="6" max="6" width="14" customWidth="1"/>
    <col min="7" max="7" width="13.6640625" customWidth="1"/>
    <col min="8" max="8" width="12" bestFit="1" customWidth="1"/>
  </cols>
  <sheetData>
    <row r="1" spans="1:8" ht="30" customHeight="1" x14ac:dyDescent="0.3">
      <c r="A1" s="185" t="s">
        <v>588</v>
      </c>
      <c r="B1" s="185"/>
      <c r="C1" s="185"/>
      <c r="D1" s="185"/>
      <c r="E1" s="185"/>
    </row>
    <row r="2" spans="1:8" x14ac:dyDescent="0.3">
      <c r="F2" s="139" t="s">
        <v>441</v>
      </c>
    </row>
    <row r="3" spans="1:8" ht="26.4" x14ac:dyDescent="0.3">
      <c r="A3" s="101"/>
      <c r="B3" s="33"/>
      <c r="C3" s="136" t="s">
        <v>589</v>
      </c>
      <c r="D3" s="136" t="s">
        <v>590</v>
      </c>
      <c r="E3" s="136" t="s">
        <v>591</v>
      </c>
      <c r="F3" s="136" t="s">
        <v>351</v>
      </c>
    </row>
    <row r="4" spans="1:8" x14ac:dyDescent="0.3">
      <c r="A4" s="101">
        <v>1</v>
      </c>
      <c r="B4" s="33" t="s">
        <v>364</v>
      </c>
      <c r="C4" s="140">
        <f>SUM(C5:C12)</f>
        <v>1138786.0603777352</v>
      </c>
      <c r="D4" s="140">
        <f t="shared" ref="D4" si="0">SUM(D5:D12)</f>
        <v>0</v>
      </c>
      <c r="E4" s="140">
        <f>SUM(E5:E12)</f>
        <v>544387.28276510956</v>
      </c>
      <c r="F4" s="140">
        <f>SUM(C4:E4)</f>
        <v>1683173.3431428447</v>
      </c>
    </row>
    <row r="5" spans="1:8" x14ac:dyDescent="0.3">
      <c r="A5" s="95" t="s">
        <v>524</v>
      </c>
      <c r="B5" s="37" t="s">
        <v>365</v>
      </c>
      <c r="C5" s="38">
        <v>0</v>
      </c>
      <c r="D5" s="38">
        <v>0</v>
      </c>
      <c r="E5" s="38">
        <v>323271.72451999993</v>
      </c>
      <c r="F5" s="141">
        <f t="shared" ref="F5:F21" si="1">SUM(C5:E5)</f>
        <v>323271.72451999993</v>
      </c>
      <c r="G5" s="123"/>
    </row>
    <row r="6" spans="1:8" x14ac:dyDescent="0.3">
      <c r="A6" s="95" t="s">
        <v>525</v>
      </c>
      <c r="B6" s="37" t="s">
        <v>367</v>
      </c>
      <c r="C6" s="38">
        <v>76082.309723999992</v>
      </c>
      <c r="D6" s="38">
        <v>0</v>
      </c>
      <c r="E6" s="38">
        <v>0</v>
      </c>
      <c r="F6" s="141">
        <f t="shared" si="1"/>
        <v>76082.309723999992</v>
      </c>
      <c r="G6" s="123"/>
    </row>
    <row r="7" spans="1:8" x14ac:dyDescent="0.3">
      <c r="A7" s="95" t="s">
        <v>526</v>
      </c>
      <c r="B7" s="40" t="s">
        <v>37</v>
      </c>
      <c r="C7" s="38">
        <v>1051941.6236737352</v>
      </c>
      <c r="D7" s="38">
        <v>0</v>
      </c>
      <c r="E7" s="38">
        <v>0</v>
      </c>
      <c r="F7" s="141">
        <f t="shared" si="1"/>
        <v>1051941.6236737352</v>
      </c>
      <c r="G7" s="123"/>
    </row>
    <row r="8" spans="1:8" ht="26.4" x14ac:dyDescent="0.3">
      <c r="A8" s="95" t="s">
        <v>527</v>
      </c>
      <c r="B8" s="40" t="s">
        <v>369</v>
      </c>
      <c r="C8" s="38">
        <v>997.39902000000006</v>
      </c>
      <c r="D8" s="38"/>
      <c r="E8" s="38"/>
      <c r="F8" s="141">
        <f t="shared" si="1"/>
        <v>997.39902000000006</v>
      </c>
      <c r="G8" s="123"/>
    </row>
    <row r="9" spans="1:8" x14ac:dyDescent="0.3">
      <c r="A9" s="95" t="s">
        <v>528</v>
      </c>
      <c r="B9" s="37" t="s">
        <v>371</v>
      </c>
      <c r="C9" s="38">
        <v>0</v>
      </c>
      <c r="D9" s="38"/>
      <c r="E9" s="38"/>
      <c r="F9" s="141">
        <f t="shared" si="1"/>
        <v>0</v>
      </c>
      <c r="G9" s="123"/>
    </row>
    <row r="10" spans="1:8" x14ac:dyDescent="0.3">
      <c r="A10" s="95" t="s">
        <v>544</v>
      </c>
      <c r="B10" s="37" t="s">
        <v>373</v>
      </c>
      <c r="C10" s="38">
        <v>0</v>
      </c>
      <c r="D10" s="38"/>
      <c r="E10" s="38"/>
      <c r="F10" s="141">
        <f t="shared" si="1"/>
        <v>0</v>
      </c>
      <c r="G10" s="123"/>
    </row>
    <row r="11" spans="1:8" x14ac:dyDescent="0.3">
      <c r="A11" s="95" t="s">
        <v>545</v>
      </c>
      <c r="B11" s="37" t="s">
        <v>375</v>
      </c>
      <c r="C11" s="38">
        <v>9764.7279600000002</v>
      </c>
      <c r="D11" s="38"/>
      <c r="E11" s="38"/>
      <c r="F11" s="141">
        <f t="shared" si="1"/>
        <v>9764.7279600000002</v>
      </c>
      <c r="G11" s="123"/>
    </row>
    <row r="12" spans="1:8" x14ac:dyDescent="0.3">
      <c r="A12" s="95" t="s">
        <v>546</v>
      </c>
      <c r="B12" s="37" t="s">
        <v>48</v>
      </c>
      <c r="C12" s="38"/>
      <c r="D12" s="38"/>
      <c r="E12" s="38">
        <v>221115.55824510966</v>
      </c>
      <c r="F12" s="141">
        <f t="shared" si="1"/>
        <v>221115.55824510966</v>
      </c>
      <c r="G12" s="123"/>
      <c r="H12" s="142"/>
    </row>
    <row r="13" spans="1:8" x14ac:dyDescent="0.3">
      <c r="A13" s="101">
        <v>2</v>
      </c>
      <c r="B13" s="33" t="s">
        <v>378</v>
      </c>
      <c r="C13" s="34">
        <f>SUM(C14:C21)-C16</f>
        <v>1166315.1331200001</v>
      </c>
      <c r="D13" s="34">
        <f t="shared" ref="D13:E13" si="2">SUM(D14:D21)-D16</f>
        <v>0</v>
      </c>
      <c r="E13" s="34">
        <f t="shared" si="2"/>
        <v>361716.91964000004</v>
      </c>
      <c r="F13" s="34">
        <f t="shared" si="1"/>
        <v>1528032.0527600001</v>
      </c>
      <c r="G13" s="123"/>
    </row>
    <row r="14" spans="1:8" x14ac:dyDescent="0.3">
      <c r="A14" s="95" t="s">
        <v>529</v>
      </c>
      <c r="B14" s="40" t="s">
        <v>380</v>
      </c>
      <c r="C14" s="38">
        <v>8681.3679800000009</v>
      </c>
      <c r="D14" s="38"/>
      <c r="E14" s="38"/>
      <c r="F14" s="141">
        <f t="shared" si="1"/>
        <v>8681.3679800000009</v>
      </c>
      <c r="G14" s="123"/>
    </row>
    <row r="15" spans="1:8" ht="26.4" x14ac:dyDescent="0.3">
      <c r="A15" s="95" t="s">
        <v>530</v>
      </c>
      <c r="B15" s="40" t="s">
        <v>62</v>
      </c>
      <c r="C15" s="38">
        <v>149536.88362000001</v>
      </c>
      <c r="D15" s="38"/>
      <c r="E15" s="38"/>
      <c r="F15" s="141">
        <f t="shared" si="1"/>
        <v>149536.88362000001</v>
      </c>
      <c r="G15" s="123"/>
    </row>
    <row r="16" spans="1:8" x14ac:dyDescent="0.3">
      <c r="A16" s="95" t="s">
        <v>531</v>
      </c>
      <c r="B16" s="40" t="s">
        <v>382</v>
      </c>
      <c r="C16" s="38">
        <v>946500.88152000005</v>
      </c>
      <c r="D16" s="38">
        <v>0</v>
      </c>
      <c r="E16" s="38">
        <v>298186.29593999992</v>
      </c>
      <c r="F16" s="141">
        <f t="shared" si="1"/>
        <v>1244687.1774599999</v>
      </c>
      <c r="G16" s="123"/>
    </row>
    <row r="17" spans="1:8" ht="15" customHeight="1" x14ac:dyDescent="0.3">
      <c r="A17" s="95" t="s">
        <v>383</v>
      </c>
      <c r="B17" s="97" t="s">
        <v>385</v>
      </c>
      <c r="C17" s="66">
        <v>267251.47708000022</v>
      </c>
      <c r="D17" s="66"/>
      <c r="E17" s="66">
        <v>298186.29593999992</v>
      </c>
      <c r="F17" s="143">
        <f t="shared" si="1"/>
        <v>565437.7730200002</v>
      </c>
      <c r="G17" s="123"/>
      <c r="H17" s="123"/>
    </row>
    <row r="18" spans="1:8" ht="13.95" customHeight="1" x14ac:dyDescent="0.3">
      <c r="A18" s="95" t="s">
        <v>386</v>
      </c>
      <c r="B18" s="97" t="s">
        <v>388</v>
      </c>
      <c r="C18" s="66">
        <v>679249.40443999984</v>
      </c>
      <c r="D18" s="66"/>
      <c r="E18" s="66"/>
      <c r="F18" s="143">
        <f t="shared" si="1"/>
        <v>679249.40443999984</v>
      </c>
      <c r="G18" s="123"/>
    </row>
    <row r="19" spans="1:8" x14ac:dyDescent="0.3">
      <c r="A19" s="95" t="s">
        <v>532</v>
      </c>
      <c r="B19" s="40" t="s">
        <v>390</v>
      </c>
      <c r="C19" s="38">
        <v>45900</v>
      </c>
      <c r="D19" s="38"/>
      <c r="E19" s="38"/>
      <c r="F19" s="141">
        <f t="shared" si="1"/>
        <v>45900</v>
      </c>
      <c r="G19" s="123"/>
    </row>
    <row r="20" spans="1:8" x14ac:dyDescent="0.3">
      <c r="A20" s="95" t="s">
        <v>533</v>
      </c>
      <c r="B20" s="37" t="s">
        <v>64</v>
      </c>
      <c r="C20" s="38">
        <v>15696</v>
      </c>
      <c r="D20" s="38"/>
      <c r="E20" s="38"/>
      <c r="F20" s="141">
        <f t="shared" si="1"/>
        <v>15696</v>
      </c>
      <c r="G20" s="123"/>
    </row>
    <row r="21" spans="1:8" x14ac:dyDescent="0.3">
      <c r="A21" s="95" t="s">
        <v>534</v>
      </c>
      <c r="B21" s="37" t="s">
        <v>72</v>
      </c>
      <c r="C21" s="38"/>
      <c r="D21" s="38"/>
      <c r="E21" s="38">
        <v>63530.623700000113</v>
      </c>
      <c r="F21" s="141">
        <f t="shared" si="1"/>
        <v>63530.623700000113</v>
      </c>
      <c r="G21" s="123"/>
    </row>
    <row r="22" spans="1:8" x14ac:dyDescent="0.3">
      <c r="A22" s="101">
        <v>3</v>
      </c>
      <c r="B22" s="33" t="s">
        <v>592</v>
      </c>
      <c r="C22" s="34"/>
      <c r="D22" s="34"/>
      <c r="E22" s="34">
        <f>F4-F13</f>
        <v>155141.29038284463</v>
      </c>
      <c r="F22" s="34">
        <f>E22</f>
        <v>155141.29038284463</v>
      </c>
      <c r="G22" s="144"/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FF3C-2C32-4F00-BFFE-1EE1C8DCF38B}">
  <dimension ref="A1:C15"/>
  <sheetViews>
    <sheetView showGridLines="0" workbookViewId="0">
      <selection activeCell="C15" sqref="C15"/>
    </sheetView>
  </sheetViews>
  <sheetFormatPr defaultRowHeight="14.4" x14ac:dyDescent="0.3"/>
  <cols>
    <col min="1" max="1" width="27.6640625" customWidth="1"/>
    <col min="2" max="2" width="29.33203125" customWidth="1"/>
    <col min="3" max="3" width="23.109375" customWidth="1"/>
  </cols>
  <sheetData>
    <row r="1" spans="1:3" ht="32.4" customHeight="1" x14ac:dyDescent="0.3">
      <c r="A1" s="189" t="s">
        <v>593</v>
      </c>
      <c r="B1" s="189"/>
      <c r="C1" s="189"/>
    </row>
    <row r="2" spans="1:3" ht="11.4" customHeight="1" x14ac:dyDescent="0.3">
      <c r="C2" s="145" t="s">
        <v>441</v>
      </c>
    </row>
    <row r="3" spans="1:3" ht="26.4" x14ac:dyDescent="0.3">
      <c r="A3" s="146" t="s">
        <v>594</v>
      </c>
      <c r="B3" s="147" t="s">
        <v>595</v>
      </c>
      <c r="C3" s="147" t="s">
        <v>596</v>
      </c>
    </row>
    <row r="4" spans="1:3" x14ac:dyDescent="0.3">
      <c r="A4" s="148" t="s">
        <v>597</v>
      </c>
      <c r="B4" s="149">
        <v>90715.581062219804</v>
      </c>
      <c r="C4" s="149">
        <v>4291.8180100657864</v>
      </c>
    </row>
    <row r="5" spans="1:3" x14ac:dyDescent="0.3">
      <c r="A5" s="148" t="s">
        <v>598</v>
      </c>
      <c r="B5" s="149">
        <v>719409.97148799698</v>
      </c>
      <c r="C5" s="149">
        <v>29031.607584729994</v>
      </c>
    </row>
    <row r="6" spans="1:3" x14ac:dyDescent="0.3">
      <c r="A6" s="148" t="s">
        <v>599</v>
      </c>
      <c r="B6" s="149">
        <v>17843.549973441546</v>
      </c>
      <c r="C6" s="149">
        <v>1135.4594019477749</v>
      </c>
    </row>
    <row r="7" spans="1:3" x14ac:dyDescent="0.3">
      <c r="A7" s="148" t="s">
        <v>600</v>
      </c>
      <c r="B7" s="149">
        <v>57825.733662678846</v>
      </c>
      <c r="C7" s="149">
        <v>3697.6318963560684</v>
      </c>
    </row>
    <row r="8" spans="1:3" x14ac:dyDescent="0.3">
      <c r="A8" s="148" t="s">
        <v>601</v>
      </c>
      <c r="B8" s="149">
        <v>21566.11974520779</v>
      </c>
      <c r="C8" s="149">
        <v>935.72362845226655</v>
      </c>
    </row>
    <row r="9" spans="1:3" x14ac:dyDescent="0.3">
      <c r="A9" s="148" t="s">
        <v>602</v>
      </c>
      <c r="B9" s="149">
        <v>21285.902924333866</v>
      </c>
      <c r="C9" s="149">
        <v>1266.5636818209118</v>
      </c>
    </row>
    <row r="10" spans="1:3" x14ac:dyDescent="0.3">
      <c r="A10" s="148" t="s">
        <v>603</v>
      </c>
      <c r="B10" s="149">
        <v>42614.384428470417</v>
      </c>
      <c r="C10" s="149">
        <v>2065.0397080776629</v>
      </c>
    </row>
    <row r="11" spans="1:3" x14ac:dyDescent="0.3">
      <c r="A11" s="148" t="s">
        <v>604</v>
      </c>
      <c r="B11" s="149">
        <v>49562.34485526041</v>
      </c>
      <c r="C11" s="149">
        <v>1819.1162342473137</v>
      </c>
    </row>
    <row r="12" spans="1:3" x14ac:dyDescent="0.3">
      <c r="A12" s="148" t="s">
        <v>605</v>
      </c>
      <c r="B12" s="149">
        <v>32171.207840569248</v>
      </c>
      <c r="C12" s="149">
        <v>1698.9642220164196</v>
      </c>
    </row>
    <row r="13" spans="1:3" x14ac:dyDescent="0.3">
      <c r="A13" s="148" t="s">
        <v>606</v>
      </c>
      <c r="B13" s="149">
        <v>18171.060705852833</v>
      </c>
      <c r="C13" s="149">
        <v>907.35507182780327</v>
      </c>
    </row>
    <row r="14" spans="1:3" x14ac:dyDescent="0.3">
      <c r="A14" s="148" t="s">
        <v>607</v>
      </c>
      <c r="B14" s="149">
        <v>25787.949743968442</v>
      </c>
      <c r="C14" s="149">
        <v>1642.85971945799</v>
      </c>
    </row>
    <row r="15" spans="1:3" x14ac:dyDescent="0.3">
      <c r="A15" s="146" t="s">
        <v>280</v>
      </c>
      <c r="B15" s="150">
        <f>SUM(B4:B14)</f>
        <v>1096953.8064300003</v>
      </c>
      <c r="C15" s="150">
        <f>SUM(C4:C14)</f>
        <v>48492.139158999984</v>
      </c>
    </row>
  </sheetData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A551-C75F-44AF-A5DC-02BC98BF2C2A}">
  <dimension ref="A1:C12"/>
  <sheetViews>
    <sheetView showGridLines="0" zoomScaleNormal="100" workbookViewId="0">
      <selection activeCell="C12" sqref="C12"/>
    </sheetView>
  </sheetViews>
  <sheetFormatPr defaultRowHeight="14.4" x14ac:dyDescent="0.3"/>
  <cols>
    <col min="1" max="1" width="35.5546875" customWidth="1"/>
    <col min="2" max="2" width="19" customWidth="1"/>
    <col min="3" max="3" width="20" customWidth="1"/>
  </cols>
  <sheetData>
    <row r="1" spans="1:3" ht="32.4" customHeight="1" x14ac:dyDescent="0.3">
      <c r="A1" s="185" t="s">
        <v>618</v>
      </c>
      <c r="B1" s="185"/>
      <c r="C1" s="185"/>
    </row>
    <row r="2" spans="1:3" ht="11.4" customHeight="1" x14ac:dyDescent="0.3">
      <c r="C2" s="145" t="s">
        <v>441</v>
      </c>
    </row>
    <row r="3" spans="1:3" ht="26.4" x14ac:dyDescent="0.3">
      <c r="A3" s="146" t="s">
        <v>594</v>
      </c>
      <c r="B3" s="147" t="s">
        <v>595</v>
      </c>
      <c r="C3" s="147" t="s">
        <v>596</v>
      </c>
    </row>
    <row r="4" spans="1:3" x14ac:dyDescent="0.3">
      <c r="A4" s="148" t="s">
        <v>619</v>
      </c>
      <c r="B4" s="149">
        <v>55576.167192000001</v>
      </c>
      <c r="C4" s="149">
        <v>490.31558000000001</v>
      </c>
    </row>
    <row r="5" spans="1:3" x14ac:dyDescent="0.3">
      <c r="A5" s="148" t="s">
        <v>620</v>
      </c>
      <c r="B5" s="149">
        <v>123285.02231699978</v>
      </c>
      <c r="C5" s="149">
        <v>2747.3997099999997</v>
      </c>
    </row>
    <row r="6" spans="1:3" x14ac:dyDescent="0.3">
      <c r="A6" s="148" t="s">
        <v>621</v>
      </c>
      <c r="B6" s="149">
        <v>6014.1537399999997</v>
      </c>
      <c r="C6" s="149">
        <v>57.737940000000002</v>
      </c>
    </row>
    <row r="7" spans="1:3" x14ac:dyDescent="0.3">
      <c r="A7" s="148" t="s">
        <v>622</v>
      </c>
      <c r="B7" s="149">
        <v>20062.290830000002</v>
      </c>
      <c r="C7" s="149">
        <v>325.80448999999999</v>
      </c>
    </row>
    <row r="8" spans="1:3" x14ac:dyDescent="0.3">
      <c r="A8" s="148" t="s">
        <v>623</v>
      </c>
      <c r="B8" s="149">
        <v>3769.5618350000004</v>
      </c>
      <c r="C8" s="149">
        <v>5.5919999999999996</v>
      </c>
    </row>
    <row r="9" spans="1:3" x14ac:dyDescent="0.3">
      <c r="A9" s="155" t="s">
        <v>624</v>
      </c>
      <c r="B9" s="149">
        <v>130068.88842210997</v>
      </c>
      <c r="C9" s="149">
        <v>2028.656074</v>
      </c>
    </row>
    <row r="10" spans="1:3" ht="26.4" x14ac:dyDescent="0.3">
      <c r="A10" s="155" t="s">
        <v>625</v>
      </c>
      <c r="B10" s="149">
        <v>39364.250430999957</v>
      </c>
      <c r="C10" s="149">
        <v>1283.4157599999999</v>
      </c>
    </row>
    <row r="11" spans="1:3" ht="26.4" x14ac:dyDescent="0.3">
      <c r="A11" s="155" t="s">
        <v>626</v>
      </c>
      <c r="B11" s="149">
        <v>718813.47166289098</v>
      </c>
      <c r="C11" s="149">
        <v>41553.217604999991</v>
      </c>
    </row>
    <row r="12" spans="1:3" x14ac:dyDescent="0.3">
      <c r="A12" s="146" t="s">
        <v>280</v>
      </c>
      <c r="B12" s="150">
        <f>SUM(B4:B11)</f>
        <v>1096953.8064300008</v>
      </c>
      <c r="C12" s="150">
        <f>SUM(C4:C11)</f>
        <v>48492.139158999991</v>
      </c>
    </row>
  </sheetData>
  <mergeCells count="1">
    <mergeCell ref="A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04CB-ECA0-4398-A286-204504BC36DE}">
  <dimension ref="A1:C20"/>
  <sheetViews>
    <sheetView showGridLines="0" workbookViewId="0">
      <selection activeCell="K16" sqref="K16"/>
    </sheetView>
  </sheetViews>
  <sheetFormatPr defaultRowHeight="14.4" x14ac:dyDescent="0.3"/>
  <cols>
    <col min="1" max="1" width="65.88671875" customWidth="1"/>
    <col min="2" max="2" width="11.5546875" customWidth="1"/>
  </cols>
  <sheetData>
    <row r="1" spans="1:3" ht="28.2" x14ac:dyDescent="0.3">
      <c r="A1" s="151" t="s">
        <v>608</v>
      </c>
    </row>
    <row r="2" spans="1:3" x14ac:dyDescent="0.3">
      <c r="B2" s="135" t="s">
        <v>441</v>
      </c>
    </row>
    <row r="3" spans="1:3" ht="25.2" customHeight="1" x14ac:dyDescent="0.3">
      <c r="A3" s="152" t="s">
        <v>608</v>
      </c>
      <c r="B3" s="121">
        <f>'İqtisadi bölgü'!C12</f>
        <v>48492.139158999991</v>
      </c>
      <c r="C3" s="137">
        <f>'İqtisadi bölgü'!C12/'İqtisadi bölgü'!B12</f>
        <v>4.4206181586457158E-2</v>
      </c>
    </row>
    <row r="7" spans="1:3" ht="28.2" x14ac:dyDescent="0.3">
      <c r="A7" s="151" t="s">
        <v>609</v>
      </c>
      <c r="B7" s="153"/>
      <c r="C7" s="153"/>
    </row>
    <row r="8" spans="1:3" x14ac:dyDescent="0.3">
      <c r="B8" s="135" t="s">
        <v>441</v>
      </c>
    </row>
    <row r="9" spans="1:3" ht="20.399999999999999" customHeight="1" x14ac:dyDescent="0.3">
      <c r="A9" s="152" t="s">
        <v>610</v>
      </c>
      <c r="B9" s="121">
        <f>SUM(B10:B12)</f>
        <v>113363.24180838579</v>
      </c>
      <c r="C9" s="137">
        <f>B9/'İqtisadi bölgü'!$B$12</f>
        <v>0.10334367878016909</v>
      </c>
    </row>
    <row r="10" spans="1:3" x14ac:dyDescent="0.3">
      <c r="A10" s="132" t="s">
        <v>611</v>
      </c>
      <c r="B10" s="121">
        <v>61405.010099040046</v>
      </c>
      <c r="C10" s="137">
        <f>B10/'İqtisadi bölgü'!$B$12</f>
        <v>5.5977753793371283E-2</v>
      </c>
    </row>
    <row r="11" spans="1:3" x14ac:dyDescent="0.3">
      <c r="A11" s="132" t="s">
        <v>612</v>
      </c>
      <c r="B11" s="121">
        <v>7904.758230000004</v>
      </c>
      <c r="C11" s="137">
        <f>B11/'İqtisadi bölgü'!$B$12</f>
        <v>7.2060994580307562E-3</v>
      </c>
    </row>
    <row r="12" spans="1:3" x14ac:dyDescent="0.3">
      <c r="A12" s="132" t="s">
        <v>613</v>
      </c>
      <c r="B12" s="121">
        <v>44053.473479345739</v>
      </c>
      <c r="C12" s="137">
        <f>B12/'İqtisadi bölgü'!$B$12</f>
        <v>4.0159825528767054E-2</v>
      </c>
    </row>
    <row r="16" spans="1:3" ht="28.2" x14ac:dyDescent="0.3">
      <c r="A16" s="151" t="s">
        <v>614</v>
      </c>
    </row>
    <row r="17" spans="1:3" x14ac:dyDescent="0.3">
      <c r="A17" s="154"/>
      <c r="B17" s="135" t="s">
        <v>441</v>
      </c>
    </row>
    <row r="18" spans="1:3" x14ac:dyDescent="0.3">
      <c r="A18" s="152" t="s">
        <v>615</v>
      </c>
      <c r="B18" s="121">
        <f>SUM(B19:B20)</f>
        <v>73457.446255639996</v>
      </c>
      <c r="C18" s="137">
        <f>B18/'İqtisadi bölgü'!$B$12</f>
        <v>6.6964940387694877E-2</v>
      </c>
    </row>
    <row r="19" spans="1:3" x14ac:dyDescent="0.3">
      <c r="A19" s="132" t="s">
        <v>616</v>
      </c>
      <c r="B19" s="121">
        <v>11613.957619734245</v>
      </c>
      <c r="C19" s="137">
        <f>B19/'İqtisadi bölgü'!$B$12</f>
        <v>1.0587462800764126E-2</v>
      </c>
    </row>
    <row r="20" spans="1:3" x14ac:dyDescent="0.3">
      <c r="A20" s="132" t="s">
        <v>617</v>
      </c>
      <c r="B20" s="121">
        <v>61843.488635905756</v>
      </c>
      <c r="C20" s="137">
        <f>B20/'İqtisadi bölgü'!$B$12</f>
        <v>5.6377477586930763E-2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1"/>
  <sheetViews>
    <sheetView showGridLines="0" topLeftCell="A3" zoomScaleNormal="100" workbookViewId="0">
      <selection activeCell="E41" sqref="E41"/>
    </sheetView>
  </sheetViews>
  <sheetFormatPr defaultColWidth="9.109375" defaultRowHeight="13.2" x14ac:dyDescent="0.25"/>
  <cols>
    <col min="1" max="1" width="3.5546875" style="4" customWidth="1"/>
    <col min="2" max="2" width="4.88671875" style="4" bestFit="1" customWidth="1"/>
    <col min="3" max="3" width="15.33203125" style="4" hidden="1" customWidth="1"/>
    <col min="4" max="4" width="83" style="5" customWidth="1"/>
    <col min="5" max="5" width="15.44140625" style="4" customWidth="1"/>
    <col min="6" max="6" width="14.109375" style="4" customWidth="1"/>
    <col min="7" max="7" width="11.88671875" style="27" bestFit="1" customWidth="1"/>
    <col min="8" max="8" width="9.109375" style="4"/>
    <col min="9" max="9" width="15" style="27" customWidth="1"/>
    <col min="10" max="10" width="9.109375" style="27"/>
    <col min="11" max="16384" width="9.109375" style="4"/>
  </cols>
  <sheetData>
    <row r="1" spans="2:7" x14ac:dyDescent="0.25">
      <c r="B1" s="159" t="s">
        <v>0</v>
      </c>
      <c r="C1" s="159"/>
      <c r="D1" s="159"/>
      <c r="E1" s="159"/>
      <c r="F1" s="159"/>
    </row>
    <row r="2" spans="2:7" x14ac:dyDescent="0.25">
      <c r="B2" s="1"/>
      <c r="C2" s="1"/>
      <c r="D2" s="2"/>
      <c r="E2" s="3"/>
      <c r="F2" s="65" t="s">
        <v>441</v>
      </c>
      <c r="G2" s="65"/>
    </row>
    <row r="3" spans="2:7" ht="15" customHeight="1" x14ac:dyDescent="0.25">
      <c r="B3" s="59"/>
      <c r="C3" s="59" t="s">
        <v>2</v>
      </c>
      <c r="D3" s="61" t="s">
        <v>3</v>
      </c>
      <c r="E3" s="59" t="s">
        <v>4</v>
      </c>
      <c r="F3" s="59" t="s">
        <v>5</v>
      </c>
    </row>
    <row r="4" spans="2:7" hidden="1" x14ac:dyDescent="0.25">
      <c r="B4" s="62"/>
      <c r="C4" s="43"/>
      <c r="D4" s="63"/>
      <c r="E4" s="32" t="s">
        <v>6</v>
      </c>
      <c r="F4" s="32" t="s">
        <v>7</v>
      </c>
    </row>
    <row r="5" spans="2:7" x14ac:dyDescent="0.25">
      <c r="B5" s="48">
        <v>1</v>
      </c>
      <c r="C5" s="49" t="s">
        <v>8</v>
      </c>
      <c r="D5" s="50" t="s">
        <v>9</v>
      </c>
      <c r="E5" s="51">
        <v>1683173.3431428447</v>
      </c>
      <c r="F5" s="51">
        <v>1590659.4054790586</v>
      </c>
      <c r="G5" s="28"/>
    </row>
    <row r="6" spans="2:7" x14ac:dyDescent="0.25">
      <c r="B6" s="52" t="s">
        <v>524</v>
      </c>
      <c r="C6" s="36" t="s">
        <v>10</v>
      </c>
      <c r="D6" s="42" t="s">
        <v>11</v>
      </c>
      <c r="E6" s="38">
        <v>323271.72451999993</v>
      </c>
      <c r="F6" s="38">
        <v>185317.77130000008</v>
      </c>
      <c r="G6" s="28"/>
    </row>
    <row r="7" spans="2:7" x14ac:dyDescent="0.25">
      <c r="B7" s="52" t="s">
        <v>525</v>
      </c>
      <c r="C7" s="36" t="s">
        <v>12</v>
      </c>
      <c r="D7" s="42" t="s">
        <v>13</v>
      </c>
      <c r="E7" s="38">
        <v>76082.309723999992</v>
      </c>
      <c r="F7" s="38">
        <v>66214.559549999991</v>
      </c>
      <c r="G7" s="28"/>
    </row>
    <row r="8" spans="2:7" x14ac:dyDescent="0.25">
      <c r="B8" s="52" t="s">
        <v>526</v>
      </c>
      <c r="C8" s="36" t="s">
        <v>14</v>
      </c>
      <c r="D8" s="42" t="s">
        <v>15</v>
      </c>
      <c r="E8" s="38">
        <v>10195.57596</v>
      </c>
      <c r="F8" s="38">
        <v>125071.89193999999</v>
      </c>
      <c r="G8" s="28"/>
    </row>
    <row r="9" spans="2:7" x14ac:dyDescent="0.25">
      <c r="B9" s="52" t="s">
        <v>527</v>
      </c>
      <c r="C9" s="36" t="s">
        <v>16</v>
      </c>
      <c r="D9" s="42" t="s">
        <v>17</v>
      </c>
      <c r="E9" s="38">
        <v>566.55101999999999</v>
      </c>
      <c r="F9" s="38">
        <v>241.62153000000001</v>
      </c>
      <c r="G9" s="12"/>
    </row>
    <row r="10" spans="2:7" x14ac:dyDescent="0.25">
      <c r="B10" s="52" t="s">
        <v>528</v>
      </c>
      <c r="C10" s="36" t="s">
        <v>18</v>
      </c>
      <c r="D10" s="42" t="s">
        <v>19</v>
      </c>
      <c r="E10" s="38">
        <v>1096953.8064300008</v>
      </c>
      <c r="F10" s="38">
        <v>1047741.1679099998</v>
      </c>
      <c r="G10" s="28"/>
    </row>
    <row r="11" spans="2:7" x14ac:dyDescent="0.25">
      <c r="B11" s="41" t="s">
        <v>20</v>
      </c>
      <c r="C11" s="36" t="s">
        <v>21</v>
      </c>
      <c r="D11" s="64" t="s">
        <v>22</v>
      </c>
      <c r="E11" s="66">
        <v>625181.6462418898</v>
      </c>
      <c r="F11" s="66">
        <v>627605.87649535167</v>
      </c>
      <c r="G11" s="28"/>
    </row>
    <row r="12" spans="2:7" x14ac:dyDescent="0.25">
      <c r="B12" s="41" t="s">
        <v>23</v>
      </c>
      <c r="C12" s="36" t="s">
        <v>24</v>
      </c>
      <c r="D12" s="64" t="s">
        <v>25</v>
      </c>
      <c r="E12" s="66">
        <v>378140.33476711041</v>
      </c>
      <c r="F12" s="66">
        <v>329397.01758864801</v>
      </c>
      <c r="G12" s="28"/>
    </row>
    <row r="13" spans="2:7" x14ac:dyDescent="0.25">
      <c r="B13" s="41" t="s">
        <v>26</v>
      </c>
      <c r="C13" s="36" t="s">
        <v>27</v>
      </c>
      <c r="D13" s="64" t="s">
        <v>28</v>
      </c>
      <c r="E13" s="66">
        <v>93631.825421000176</v>
      </c>
      <c r="F13" s="66">
        <v>90738.273826000208</v>
      </c>
      <c r="G13" s="28"/>
    </row>
    <row r="14" spans="2:7" x14ac:dyDescent="0.25">
      <c r="B14" s="41" t="s">
        <v>29</v>
      </c>
      <c r="C14" s="36" t="s">
        <v>30</v>
      </c>
      <c r="D14" s="64" t="s">
        <v>31</v>
      </c>
      <c r="E14" s="66">
        <v>0</v>
      </c>
      <c r="F14" s="66">
        <v>0</v>
      </c>
      <c r="G14" s="28"/>
    </row>
    <row r="15" spans="2:7" x14ac:dyDescent="0.25">
      <c r="B15" s="41" t="s">
        <v>32</v>
      </c>
      <c r="C15" s="36" t="s">
        <v>33</v>
      </c>
      <c r="D15" s="42" t="s">
        <v>34</v>
      </c>
      <c r="E15" s="38">
        <v>45012.182756265698</v>
      </c>
      <c r="F15" s="38">
        <v>69217.058135465937</v>
      </c>
      <c r="G15" s="28"/>
    </row>
    <row r="16" spans="2:7" x14ac:dyDescent="0.25">
      <c r="B16" s="41" t="s">
        <v>35</v>
      </c>
      <c r="C16" s="36" t="s">
        <v>36</v>
      </c>
      <c r="D16" s="42" t="s">
        <v>37</v>
      </c>
      <c r="E16" s="38">
        <v>1051941.6236737352</v>
      </c>
      <c r="F16" s="38">
        <v>978524.10977453389</v>
      </c>
      <c r="G16" s="28"/>
    </row>
    <row r="17" spans="2:7" x14ac:dyDescent="0.25">
      <c r="B17" s="41" t="s">
        <v>544</v>
      </c>
      <c r="C17" s="36" t="s">
        <v>38</v>
      </c>
      <c r="D17" s="42" t="s">
        <v>39</v>
      </c>
      <c r="E17" s="38">
        <v>99417.848789999989</v>
      </c>
      <c r="F17" s="38">
        <v>95796.392269999982</v>
      </c>
      <c r="G17" s="28"/>
    </row>
    <row r="18" spans="2:7" x14ac:dyDescent="0.25">
      <c r="B18" s="41" t="s">
        <v>545</v>
      </c>
      <c r="C18" s="36" t="s">
        <v>40</v>
      </c>
      <c r="D18" s="42" t="s">
        <v>41</v>
      </c>
      <c r="E18" s="38">
        <v>18036.904315999731</v>
      </c>
      <c r="F18" s="38">
        <v>18231.126579999607</v>
      </c>
      <c r="G18" s="28"/>
    </row>
    <row r="19" spans="2:7" x14ac:dyDescent="0.25">
      <c r="B19" s="41" t="s">
        <v>546</v>
      </c>
      <c r="C19" s="36" t="s">
        <v>42</v>
      </c>
      <c r="D19" s="42" t="s">
        <v>43</v>
      </c>
      <c r="E19" s="38">
        <v>0</v>
      </c>
      <c r="F19" s="38">
        <v>0</v>
      </c>
      <c r="G19" s="28"/>
    </row>
    <row r="20" spans="2:7" x14ac:dyDescent="0.25">
      <c r="B20" s="41" t="s">
        <v>547</v>
      </c>
      <c r="C20" s="36" t="s">
        <v>44</v>
      </c>
      <c r="D20" s="42" t="s">
        <v>45</v>
      </c>
      <c r="E20" s="38">
        <v>479.13332124999999</v>
      </c>
      <c r="F20" s="38">
        <v>0</v>
      </c>
      <c r="G20" s="28"/>
    </row>
    <row r="21" spans="2:7" x14ac:dyDescent="0.25">
      <c r="B21" s="41" t="s">
        <v>46</v>
      </c>
      <c r="C21" s="36" t="s">
        <v>47</v>
      </c>
      <c r="D21" s="42" t="s">
        <v>48</v>
      </c>
      <c r="E21" s="38">
        <v>104139.93846035996</v>
      </c>
      <c r="F21" s="38">
        <v>121261.93253452484</v>
      </c>
      <c r="G21" s="28"/>
    </row>
    <row r="22" spans="2:7" x14ac:dyDescent="0.25">
      <c r="B22" s="48">
        <v>2</v>
      </c>
      <c r="C22" s="49" t="s">
        <v>49</v>
      </c>
      <c r="D22" s="50" t="s">
        <v>50</v>
      </c>
      <c r="E22" s="51">
        <v>1528032.0527600001</v>
      </c>
      <c r="F22" s="51">
        <v>1441829.8060799995</v>
      </c>
      <c r="G22" s="28"/>
    </row>
    <row r="23" spans="2:7" x14ac:dyDescent="0.25">
      <c r="B23" s="41" t="s">
        <v>529</v>
      </c>
      <c r="C23" s="36" t="s">
        <v>51</v>
      </c>
      <c r="D23" s="42" t="s">
        <v>52</v>
      </c>
      <c r="E23" s="38">
        <v>1244687.1774599999</v>
      </c>
      <c r="F23" s="38">
        <v>1215891.8533000001</v>
      </c>
      <c r="G23" s="28"/>
    </row>
    <row r="24" spans="2:7" x14ac:dyDescent="0.25">
      <c r="B24" s="41" t="s">
        <v>53</v>
      </c>
      <c r="C24" s="36" t="s">
        <v>54</v>
      </c>
      <c r="D24" s="64" t="s">
        <v>55</v>
      </c>
      <c r="E24" s="66">
        <v>975232.87052</v>
      </c>
      <c r="F24" s="66">
        <v>941280.16094000009</v>
      </c>
      <c r="G24" s="28"/>
    </row>
    <row r="25" spans="2:7" x14ac:dyDescent="0.25">
      <c r="B25" s="41" t="s">
        <v>56</v>
      </c>
      <c r="C25" s="36" t="s">
        <v>57</v>
      </c>
      <c r="D25" s="64" t="s">
        <v>58</v>
      </c>
      <c r="E25" s="66">
        <v>269454.30693999992</v>
      </c>
      <c r="F25" s="66">
        <v>274611.69236000004</v>
      </c>
      <c r="G25" s="28"/>
    </row>
    <row r="26" spans="2:7" x14ac:dyDescent="0.25">
      <c r="B26" s="41" t="s">
        <v>530</v>
      </c>
      <c r="C26" s="36" t="s">
        <v>59</v>
      </c>
      <c r="D26" s="42" t="s">
        <v>60</v>
      </c>
      <c r="E26" s="38">
        <v>8681.3679800000009</v>
      </c>
      <c r="F26" s="38">
        <v>8681.3679800000009</v>
      </c>
      <c r="G26" s="28"/>
    </row>
    <row r="27" spans="2:7" x14ac:dyDescent="0.25">
      <c r="B27" s="41" t="s">
        <v>531</v>
      </c>
      <c r="C27" s="36" t="s">
        <v>61</v>
      </c>
      <c r="D27" s="42" t="s">
        <v>62</v>
      </c>
      <c r="E27" s="38">
        <v>149536.88362000001</v>
      </c>
      <c r="F27" s="38">
        <v>108935.58530000001</v>
      </c>
      <c r="G27" s="28"/>
    </row>
    <row r="28" spans="2:7" x14ac:dyDescent="0.25">
      <c r="B28" s="41" t="s">
        <v>532</v>
      </c>
      <c r="C28" s="36" t="s">
        <v>63</v>
      </c>
      <c r="D28" s="42" t="s">
        <v>64</v>
      </c>
      <c r="E28" s="38">
        <v>15696</v>
      </c>
      <c r="F28" s="38">
        <v>16225.5</v>
      </c>
      <c r="G28" s="28"/>
    </row>
    <row r="29" spans="2:7" x14ac:dyDescent="0.25">
      <c r="B29" s="41" t="s">
        <v>533</v>
      </c>
      <c r="C29" s="36" t="s">
        <v>65</v>
      </c>
      <c r="D29" s="42" t="s">
        <v>66</v>
      </c>
      <c r="E29" s="38">
        <v>1545</v>
      </c>
      <c r="F29" s="38">
        <v>4600</v>
      </c>
      <c r="G29" s="28"/>
    </row>
    <row r="30" spans="2:7" x14ac:dyDescent="0.25">
      <c r="B30" s="41" t="s">
        <v>534</v>
      </c>
      <c r="C30" s="36" t="s">
        <v>67</v>
      </c>
      <c r="D30" s="42" t="s">
        <v>68</v>
      </c>
      <c r="E30" s="38">
        <v>0</v>
      </c>
      <c r="F30" s="38">
        <v>0</v>
      </c>
      <c r="G30" s="28"/>
    </row>
    <row r="31" spans="2:7" x14ac:dyDescent="0.25">
      <c r="B31" s="41" t="s">
        <v>535</v>
      </c>
      <c r="C31" s="36" t="s">
        <v>69</v>
      </c>
      <c r="D31" s="42" t="s">
        <v>70</v>
      </c>
      <c r="E31" s="38">
        <v>45900</v>
      </c>
      <c r="F31" s="38">
        <v>44424.4</v>
      </c>
      <c r="G31" s="28"/>
    </row>
    <row r="32" spans="2:7" x14ac:dyDescent="0.25">
      <c r="B32" s="41" t="s">
        <v>548</v>
      </c>
      <c r="C32" s="36" t="s">
        <v>71</v>
      </c>
      <c r="D32" s="42" t="s">
        <v>72</v>
      </c>
      <c r="E32" s="38">
        <v>61985.623700000113</v>
      </c>
      <c r="F32" s="38">
        <v>43071.099499999626</v>
      </c>
      <c r="G32" s="28"/>
    </row>
    <row r="33" spans="2:7" x14ac:dyDescent="0.25">
      <c r="B33" s="48">
        <v>3</v>
      </c>
      <c r="C33" s="49" t="s">
        <v>73</v>
      </c>
      <c r="D33" s="50" t="s">
        <v>74</v>
      </c>
      <c r="E33" s="51">
        <v>155141.29038284416</v>
      </c>
      <c r="F33" s="51">
        <v>148829.5993990585</v>
      </c>
      <c r="G33" s="28"/>
    </row>
    <row r="34" spans="2:7" x14ac:dyDescent="0.25">
      <c r="B34" s="41" t="s">
        <v>549</v>
      </c>
      <c r="C34" s="36" t="s">
        <v>75</v>
      </c>
      <c r="D34" s="42" t="s">
        <v>76</v>
      </c>
      <c r="E34" s="38">
        <v>138200.39296</v>
      </c>
      <c r="F34" s="38">
        <v>138200.39296</v>
      </c>
      <c r="G34" s="28"/>
    </row>
    <row r="35" spans="2:7" x14ac:dyDescent="0.25">
      <c r="B35" s="41" t="s">
        <v>550</v>
      </c>
      <c r="C35" s="36" t="s">
        <v>77</v>
      </c>
      <c r="D35" s="42" t="s">
        <v>78</v>
      </c>
      <c r="E35" s="38">
        <v>483.77004999999997</v>
      </c>
      <c r="F35" s="38">
        <v>483.77004999999997</v>
      </c>
      <c r="G35" s="28"/>
    </row>
    <row r="36" spans="2:7" x14ac:dyDescent="0.25">
      <c r="B36" s="41" t="s">
        <v>551</v>
      </c>
      <c r="C36" s="36" t="s">
        <v>79</v>
      </c>
      <c r="D36" s="42" t="s">
        <v>80</v>
      </c>
      <c r="E36" s="38">
        <v>4582.0595799999501</v>
      </c>
      <c r="F36" s="38">
        <v>-2102.9898800001101</v>
      </c>
      <c r="G36" s="28"/>
    </row>
    <row r="37" spans="2:7" x14ac:dyDescent="0.25">
      <c r="B37" s="41" t="s">
        <v>552</v>
      </c>
      <c r="C37" s="36" t="s">
        <v>81</v>
      </c>
      <c r="D37" s="42" t="s">
        <v>82</v>
      </c>
      <c r="E37" s="38">
        <v>11875.067792844244</v>
      </c>
      <c r="F37" s="38">
        <v>12248.426269058602</v>
      </c>
      <c r="G37" s="28"/>
    </row>
    <row r="38" spans="2:7" x14ac:dyDescent="0.25">
      <c r="B38" s="41" t="s">
        <v>83</v>
      </c>
      <c r="C38" s="36" t="s">
        <v>84</v>
      </c>
      <c r="D38" s="42" t="s">
        <v>85</v>
      </c>
      <c r="E38" s="38">
        <v>11875.067792844244</v>
      </c>
      <c r="F38" s="38">
        <v>12248.426269058602</v>
      </c>
      <c r="G38" s="28"/>
    </row>
    <row r="39" spans="2:7" x14ac:dyDescent="0.25">
      <c r="B39" s="41" t="s">
        <v>86</v>
      </c>
      <c r="C39" s="36" t="s">
        <v>87</v>
      </c>
      <c r="D39" s="42" t="s">
        <v>88</v>
      </c>
      <c r="E39" s="38">
        <v>0</v>
      </c>
      <c r="F39" s="38">
        <v>0</v>
      </c>
      <c r="G39" s="28"/>
    </row>
    <row r="40" spans="2:7" x14ac:dyDescent="0.25">
      <c r="B40" s="41" t="s">
        <v>89</v>
      </c>
      <c r="C40" s="36" t="s">
        <v>90</v>
      </c>
      <c r="D40" s="42" t="s">
        <v>91</v>
      </c>
      <c r="E40" s="38">
        <v>0</v>
      </c>
      <c r="F40" s="38">
        <v>0</v>
      </c>
      <c r="G40" s="28"/>
    </row>
    <row r="41" spans="2:7" x14ac:dyDescent="0.25">
      <c r="B41" s="48">
        <v>4</v>
      </c>
      <c r="C41" s="49" t="s">
        <v>92</v>
      </c>
      <c r="D41" s="50" t="s">
        <v>93</v>
      </c>
      <c r="E41" s="51">
        <v>1683173.3431428443</v>
      </c>
      <c r="F41" s="51">
        <v>1590659.4054790582</v>
      </c>
      <c r="G41" s="28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59"/>
  <sheetViews>
    <sheetView showGridLines="0" topLeftCell="A22" zoomScale="90" zoomScaleNormal="90" workbookViewId="0">
      <selection activeCell="G44" sqref="G44"/>
    </sheetView>
  </sheetViews>
  <sheetFormatPr defaultColWidth="9.109375" defaultRowHeight="13.2" x14ac:dyDescent="0.25"/>
  <cols>
    <col min="1" max="1" width="2.5546875" style="6" customWidth="1"/>
    <col min="2" max="2" width="4.88671875" style="4" bestFit="1" customWidth="1"/>
    <col min="3" max="3" width="18.44140625" style="4" hidden="1" customWidth="1"/>
    <col min="4" max="4" width="99.109375" style="7" customWidth="1"/>
    <col min="5" max="6" width="13.6640625" style="26" customWidth="1"/>
    <col min="7" max="7" width="11.88671875" style="28" bestFit="1" customWidth="1"/>
    <col min="8" max="16384" width="9.109375" style="6"/>
  </cols>
  <sheetData>
    <row r="1" spans="2:8" x14ac:dyDescent="0.25">
      <c r="B1" s="160" t="s">
        <v>154</v>
      </c>
      <c r="C1" s="160"/>
      <c r="D1" s="160"/>
      <c r="E1" s="160"/>
      <c r="F1" s="160"/>
    </row>
    <row r="2" spans="2:8" x14ac:dyDescent="0.25">
      <c r="B2" s="1"/>
      <c r="C2" s="1"/>
      <c r="D2" s="2"/>
      <c r="E2" s="25"/>
      <c r="F2" s="23" t="s">
        <v>441</v>
      </c>
    </row>
    <row r="3" spans="2:8" ht="26.4" x14ac:dyDescent="0.25">
      <c r="B3" s="75"/>
      <c r="C3" s="35" t="s">
        <v>2</v>
      </c>
      <c r="D3" s="61" t="s">
        <v>155</v>
      </c>
      <c r="E3" s="59" t="s">
        <v>156</v>
      </c>
      <c r="F3" s="59" t="s">
        <v>97</v>
      </c>
    </row>
    <row r="4" spans="2:8" hidden="1" x14ac:dyDescent="0.25">
      <c r="B4" s="35"/>
      <c r="C4" s="35"/>
      <c r="D4" s="68"/>
      <c r="E4" s="67" t="s">
        <v>157</v>
      </c>
      <c r="F4" s="67" t="s">
        <v>158</v>
      </c>
    </row>
    <row r="5" spans="2:8" x14ac:dyDescent="0.25">
      <c r="B5" s="48">
        <v>1</v>
      </c>
      <c r="C5" s="49" t="s">
        <v>159</v>
      </c>
      <c r="D5" s="50" t="s">
        <v>160</v>
      </c>
      <c r="E5" s="51">
        <f>SUM(E6:E16)</f>
        <v>19804.619941002245</v>
      </c>
      <c r="F5" s="51">
        <f>SUM(F6:F16)</f>
        <v>29022.735482998767</v>
      </c>
    </row>
    <row r="6" spans="2:8" x14ac:dyDescent="0.25">
      <c r="B6" s="52" t="s">
        <v>524</v>
      </c>
      <c r="C6" s="69" t="s">
        <v>161</v>
      </c>
      <c r="D6" s="40" t="s">
        <v>162</v>
      </c>
      <c r="E6" s="71">
        <v>114877.83800100221</v>
      </c>
      <c r="F6" s="71">
        <v>94259.749732998753</v>
      </c>
      <c r="H6" s="10"/>
    </row>
    <row r="7" spans="2:8" x14ac:dyDescent="0.25">
      <c r="B7" s="52" t="s">
        <v>525</v>
      </c>
      <c r="C7" s="69" t="s">
        <v>163</v>
      </c>
      <c r="D7" s="40" t="s">
        <v>164</v>
      </c>
      <c r="E7" s="71">
        <v>-37813.718910000003</v>
      </c>
      <c r="F7" s="71">
        <v>-32509.651140000005</v>
      </c>
      <c r="H7" s="10"/>
    </row>
    <row r="8" spans="2:8" x14ac:dyDescent="0.25">
      <c r="B8" s="52" t="s">
        <v>526</v>
      </c>
      <c r="C8" s="69" t="s">
        <v>165</v>
      </c>
      <c r="D8" s="40" t="s">
        <v>166</v>
      </c>
      <c r="E8" s="71">
        <v>46609.859324000048</v>
      </c>
      <c r="F8" s="71">
        <v>41995.252970000016</v>
      </c>
      <c r="H8" s="10"/>
    </row>
    <row r="9" spans="2:8" x14ac:dyDescent="0.25">
      <c r="B9" s="52" t="s">
        <v>527</v>
      </c>
      <c r="C9" s="69" t="s">
        <v>167</v>
      </c>
      <c r="D9" s="40" t="s">
        <v>168</v>
      </c>
      <c r="E9" s="71">
        <v>-31481.435799999999</v>
      </c>
      <c r="F9" s="71">
        <v>-29852.04682</v>
      </c>
      <c r="H9" s="10"/>
    </row>
    <row r="10" spans="2:8" x14ac:dyDescent="0.25">
      <c r="B10" s="52" t="s">
        <v>528</v>
      </c>
      <c r="C10" s="69" t="s">
        <v>169</v>
      </c>
      <c r="D10" s="40" t="s">
        <v>170</v>
      </c>
      <c r="E10" s="71">
        <v>7750.5806099999982</v>
      </c>
      <c r="F10" s="71">
        <v>3843.0582299999992</v>
      </c>
      <c r="H10" s="10"/>
    </row>
    <row r="11" spans="2:8" x14ac:dyDescent="0.25">
      <c r="B11" s="52" t="s">
        <v>544</v>
      </c>
      <c r="C11" s="69" t="s">
        <v>171</v>
      </c>
      <c r="D11" s="40" t="s">
        <v>172</v>
      </c>
      <c r="E11" s="71">
        <v>0</v>
      </c>
      <c r="F11" s="71">
        <v>0</v>
      </c>
      <c r="H11" s="10"/>
    </row>
    <row r="12" spans="2:8" x14ac:dyDescent="0.25">
      <c r="B12" s="52" t="s">
        <v>545</v>
      </c>
      <c r="C12" s="69" t="s">
        <v>173</v>
      </c>
      <c r="D12" s="40" t="s">
        <v>174</v>
      </c>
      <c r="E12" s="71">
        <v>-34688.74181</v>
      </c>
      <c r="F12" s="71">
        <v>-30953.486839999998</v>
      </c>
      <c r="H12" s="10"/>
    </row>
    <row r="13" spans="2:8" x14ac:dyDescent="0.25">
      <c r="B13" s="52" t="s">
        <v>546</v>
      </c>
      <c r="C13" s="69" t="s">
        <v>175</v>
      </c>
      <c r="D13" s="40" t="s">
        <v>176</v>
      </c>
      <c r="E13" s="71">
        <v>-6765.4514600000002</v>
      </c>
      <c r="F13" s="71">
        <v>-5792.0077299999994</v>
      </c>
      <c r="H13" s="10"/>
    </row>
    <row r="14" spans="2:8" x14ac:dyDescent="0.25">
      <c r="B14" s="52" t="s">
        <v>547</v>
      </c>
      <c r="C14" s="69" t="s">
        <v>177</v>
      </c>
      <c r="D14" s="40" t="s">
        <v>178</v>
      </c>
      <c r="E14" s="71">
        <v>953.97244599999965</v>
      </c>
      <c r="F14" s="71">
        <v>1944.6961659999999</v>
      </c>
      <c r="H14" s="10"/>
    </row>
    <row r="15" spans="2:8" x14ac:dyDescent="0.25">
      <c r="B15" s="52" t="s">
        <v>46</v>
      </c>
      <c r="C15" s="69" t="s">
        <v>179</v>
      </c>
      <c r="D15" s="40" t="s">
        <v>180</v>
      </c>
      <c r="E15" s="71">
        <v>594.61213000000009</v>
      </c>
      <c r="F15" s="71">
        <v>606.85051399999725</v>
      </c>
      <c r="H15" s="10"/>
    </row>
    <row r="16" spans="2:8" x14ac:dyDescent="0.25">
      <c r="B16" s="52" t="s">
        <v>553</v>
      </c>
      <c r="C16" s="69" t="s">
        <v>181</v>
      </c>
      <c r="D16" s="40" t="s">
        <v>182</v>
      </c>
      <c r="E16" s="71">
        <v>-40232.894590000011</v>
      </c>
      <c r="F16" s="71">
        <v>-14519.679599999994</v>
      </c>
      <c r="H16" s="10"/>
    </row>
    <row r="17" spans="2:8" x14ac:dyDescent="0.25">
      <c r="B17" s="48">
        <v>2</v>
      </c>
      <c r="C17" s="49" t="s">
        <v>183</v>
      </c>
      <c r="D17" s="50" t="s">
        <v>184</v>
      </c>
      <c r="E17" s="51">
        <f>E18+E22</f>
        <v>122827.66142899735</v>
      </c>
      <c r="F17" s="51">
        <f>F18+F22</f>
        <v>18651.29598199742</v>
      </c>
      <c r="H17" s="10"/>
    </row>
    <row r="18" spans="2:8" x14ac:dyDescent="0.25">
      <c r="B18" s="35" t="s">
        <v>529</v>
      </c>
      <c r="C18" s="69" t="s">
        <v>185</v>
      </c>
      <c r="D18" s="70" t="s">
        <v>186</v>
      </c>
      <c r="E18" s="72">
        <v>35213.114698997015</v>
      </c>
      <c r="F18" s="72">
        <v>-89419.927348003024</v>
      </c>
      <c r="H18" s="10"/>
    </row>
    <row r="19" spans="2:8" x14ac:dyDescent="0.25">
      <c r="B19" s="35" t="s">
        <v>53</v>
      </c>
      <c r="C19" s="69" t="s">
        <v>187</v>
      </c>
      <c r="D19" s="40" t="s">
        <v>188</v>
      </c>
      <c r="E19" s="71">
        <v>115336.56216999999</v>
      </c>
      <c r="F19" s="71">
        <v>28469.188499999997</v>
      </c>
      <c r="H19" s="10"/>
    </row>
    <row r="20" spans="2:8" x14ac:dyDescent="0.25">
      <c r="B20" s="35" t="s">
        <v>56</v>
      </c>
      <c r="C20" s="69" t="s">
        <v>189</v>
      </c>
      <c r="D20" s="40" t="s">
        <v>190</v>
      </c>
      <c r="E20" s="71">
        <v>-101401.45750492981</v>
      </c>
      <c r="F20" s="71">
        <v>-125876.53282174005</v>
      </c>
      <c r="H20" s="10"/>
    </row>
    <row r="21" spans="2:8" x14ac:dyDescent="0.25">
      <c r="B21" s="35" t="s">
        <v>191</v>
      </c>
      <c r="C21" s="69" t="s">
        <v>192</v>
      </c>
      <c r="D21" s="40" t="s">
        <v>193</v>
      </c>
      <c r="E21" s="71">
        <v>21278.010033926836</v>
      </c>
      <c r="F21" s="71">
        <v>7987.4169737370466</v>
      </c>
      <c r="H21" s="10"/>
    </row>
    <row r="22" spans="2:8" x14ac:dyDescent="0.25">
      <c r="B22" s="35" t="s">
        <v>530</v>
      </c>
      <c r="C22" s="69" t="s">
        <v>194</v>
      </c>
      <c r="D22" s="70" t="s">
        <v>195</v>
      </c>
      <c r="E22" s="72">
        <f>SUM(E23:E26)</f>
        <v>87614.546730000337</v>
      </c>
      <c r="F22" s="72">
        <f>SUM(F23:F26)</f>
        <v>108071.22333000044</v>
      </c>
      <c r="H22" s="10"/>
    </row>
    <row r="23" spans="2:8" x14ac:dyDescent="0.25">
      <c r="B23" s="35" t="s">
        <v>196</v>
      </c>
      <c r="C23" s="69" t="s">
        <v>197</v>
      </c>
      <c r="D23" s="40" t="s">
        <v>198</v>
      </c>
      <c r="E23" s="71">
        <v>40601.298319999994</v>
      </c>
      <c r="F23" s="71">
        <v>-4112.7626700000164</v>
      </c>
      <c r="H23" s="10"/>
    </row>
    <row r="24" spans="2:8" x14ac:dyDescent="0.25">
      <c r="B24" s="35" t="s">
        <v>199</v>
      </c>
      <c r="C24" s="69" t="s">
        <v>200</v>
      </c>
      <c r="D24" s="40" t="s">
        <v>201</v>
      </c>
      <c r="E24" s="71">
        <v>0</v>
      </c>
      <c r="F24" s="71">
        <v>0</v>
      </c>
      <c r="H24" s="10"/>
    </row>
    <row r="25" spans="2:8" x14ac:dyDescent="0.25">
      <c r="B25" s="35" t="s">
        <v>202</v>
      </c>
      <c r="C25" s="69" t="s">
        <v>203</v>
      </c>
      <c r="D25" s="40" t="s">
        <v>204</v>
      </c>
      <c r="E25" s="71">
        <v>28795.324159999844</v>
      </c>
      <c r="F25" s="71">
        <v>114628.38928000024</v>
      </c>
      <c r="H25" s="10"/>
    </row>
    <row r="26" spans="2:8" x14ac:dyDescent="0.25">
      <c r="B26" s="35" t="s">
        <v>205</v>
      </c>
      <c r="C26" s="69" t="s">
        <v>206</v>
      </c>
      <c r="D26" s="40" t="s">
        <v>207</v>
      </c>
      <c r="E26" s="71">
        <v>18217.924250000495</v>
      </c>
      <c r="F26" s="71">
        <v>-2444.4032799997858</v>
      </c>
      <c r="H26" s="10"/>
    </row>
    <row r="27" spans="2:8" x14ac:dyDescent="0.25">
      <c r="B27" s="48">
        <v>3</v>
      </c>
      <c r="C27" s="49" t="s">
        <v>208</v>
      </c>
      <c r="D27" s="50" t="s">
        <v>209</v>
      </c>
      <c r="E27" s="51">
        <f>E5+E18+E22</f>
        <v>142632.2813699996</v>
      </c>
      <c r="F27" s="51">
        <f>F5+F18+F22</f>
        <v>47674.031464996187</v>
      </c>
      <c r="H27" s="10"/>
    </row>
    <row r="28" spans="2:8" x14ac:dyDescent="0.25">
      <c r="B28" s="35" t="s">
        <v>549</v>
      </c>
      <c r="C28" s="69" t="s">
        <v>210</v>
      </c>
      <c r="D28" s="40" t="s">
        <v>211</v>
      </c>
      <c r="E28" s="71">
        <v>-1310</v>
      </c>
      <c r="F28" s="71">
        <v>0</v>
      </c>
      <c r="H28" s="10"/>
    </row>
    <row r="29" spans="2:8" x14ac:dyDescent="0.25">
      <c r="B29" s="48">
        <v>4</v>
      </c>
      <c r="C29" s="49" t="s">
        <v>212</v>
      </c>
      <c r="D29" s="50" t="s">
        <v>213</v>
      </c>
      <c r="E29" s="51">
        <f>SUM(E27:E28)</f>
        <v>141322.2813699996</v>
      </c>
      <c r="F29" s="51">
        <f>SUM(F27:F28)</f>
        <v>47674.031464996187</v>
      </c>
      <c r="H29" s="10"/>
    </row>
    <row r="30" spans="2:8" x14ac:dyDescent="0.25">
      <c r="B30" s="48">
        <v>5</v>
      </c>
      <c r="C30" s="49" t="s">
        <v>214</v>
      </c>
      <c r="D30" s="50" t="s">
        <v>215</v>
      </c>
      <c r="E30" s="51">
        <f>SUM(E31:E37)</f>
        <v>-229.37475400000221</v>
      </c>
      <c r="F30" s="51">
        <f>SUM(F31:F37)</f>
        <v>-8275.7923600000067</v>
      </c>
      <c r="H30" s="10"/>
    </row>
    <row r="31" spans="2:8" x14ac:dyDescent="0.25">
      <c r="B31" s="35" t="s">
        <v>540</v>
      </c>
      <c r="C31" s="69" t="s">
        <v>216</v>
      </c>
      <c r="D31" s="40" t="s">
        <v>217</v>
      </c>
      <c r="E31" s="71">
        <v>-5914.235279999999</v>
      </c>
      <c r="F31" s="71">
        <v>-6647.6965899999914</v>
      </c>
      <c r="H31" s="10"/>
    </row>
    <row r="32" spans="2:8" x14ac:dyDescent="0.25">
      <c r="B32" s="35" t="s">
        <v>541</v>
      </c>
      <c r="C32" s="69" t="s">
        <v>218</v>
      </c>
      <c r="D32" s="40" t="s">
        <v>219</v>
      </c>
      <c r="E32" s="71">
        <v>18217.82</v>
      </c>
      <c r="F32" s="71">
        <v>94.759999999999991</v>
      </c>
      <c r="H32" s="10"/>
    </row>
    <row r="33" spans="2:8" x14ac:dyDescent="0.25">
      <c r="B33" s="35" t="s">
        <v>542</v>
      </c>
      <c r="C33" s="69" t="s">
        <v>220</v>
      </c>
      <c r="D33" s="40" t="s">
        <v>221</v>
      </c>
      <c r="E33" s="71">
        <v>-2665.2093000000018</v>
      </c>
      <c r="F33" s="71">
        <v>-2581.8538800000006</v>
      </c>
      <c r="H33" s="10"/>
    </row>
    <row r="34" spans="2:8" x14ac:dyDescent="0.25">
      <c r="B34" s="35" t="s">
        <v>543</v>
      </c>
      <c r="C34" s="69" t="s">
        <v>222</v>
      </c>
      <c r="D34" s="40" t="s">
        <v>223</v>
      </c>
      <c r="E34" s="71">
        <v>0</v>
      </c>
      <c r="F34" s="71">
        <v>0</v>
      </c>
      <c r="H34" s="10"/>
    </row>
    <row r="35" spans="2:8" x14ac:dyDescent="0.25">
      <c r="B35" s="35" t="s">
        <v>554</v>
      </c>
      <c r="C35" s="69" t="s">
        <v>224</v>
      </c>
      <c r="D35" s="40" t="s">
        <v>225</v>
      </c>
      <c r="E35" s="71">
        <v>0</v>
      </c>
      <c r="F35" s="71">
        <v>0</v>
      </c>
      <c r="H35" s="10"/>
    </row>
    <row r="36" spans="2:8" x14ac:dyDescent="0.25">
      <c r="B36" s="35" t="s">
        <v>555</v>
      </c>
      <c r="C36" s="69" t="s">
        <v>226</v>
      </c>
      <c r="D36" s="40" t="s">
        <v>227</v>
      </c>
      <c r="E36" s="71">
        <v>-9867.7501740000007</v>
      </c>
      <c r="F36" s="71">
        <v>858.9981099999859</v>
      </c>
      <c r="H36" s="10"/>
    </row>
    <row r="37" spans="2:8" x14ac:dyDescent="0.25">
      <c r="B37" s="35" t="s">
        <v>556</v>
      </c>
      <c r="C37" s="69" t="s">
        <v>228</v>
      </c>
      <c r="D37" s="40" t="s">
        <v>229</v>
      </c>
      <c r="E37" s="71">
        <v>0</v>
      </c>
      <c r="F37" s="71">
        <v>0</v>
      </c>
      <c r="H37" s="10"/>
    </row>
    <row r="38" spans="2:8" x14ac:dyDescent="0.25">
      <c r="B38" s="48">
        <v>6</v>
      </c>
      <c r="C38" s="49" t="s">
        <v>230</v>
      </c>
      <c r="D38" s="50" t="s">
        <v>231</v>
      </c>
      <c r="E38" s="51">
        <f>SUM(E31:E37)</f>
        <v>-229.37475400000221</v>
      </c>
      <c r="F38" s="51">
        <f>SUM(F31:F37)</f>
        <v>-8275.7923600000067</v>
      </c>
      <c r="H38" s="10"/>
    </row>
    <row r="39" spans="2:8" x14ac:dyDescent="0.25">
      <c r="B39" s="48">
        <v>7</v>
      </c>
      <c r="C39" s="49" t="s">
        <v>232</v>
      </c>
      <c r="D39" s="50" t="s">
        <v>233</v>
      </c>
      <c r="E39" s="51"/>
      <c r="F39" s="51">
        <v>0</v>
      </c>
      <c r="H39" s="10"/>
    </row>
    <row r="40" spans="2:8" x14ac:dyDescent="0.25">
      <c r="B40" s="35" t="s">
        <v>557</v>
      </c>
      <c r="C40" s="69" t="s">
        <v>234</v>
      </c>
      <c r="D40" s="40" t="s">
        <v>235</v>
      </c>
      <c r="E40" s="71"/>
      <c r="F40" s="71"/>
      <c r="H40" s="10"/>
    </row>
    <row r="41" spans="2:8" x14ac:dyDescent="0.25">
      <c r="B41" s="35" t="s">
        <v>558</v>
      </c>
      <c r="C41" s="69" t="s">
        <v>236</v>
      </c>
      <c r="D41" s="40" t="s">
        <v>237</v>
      </c>
      <c r="E41" s="71"/>
      <c r="F41" s="71"/>
      <c r="H41" s="10"/>
    </row>
    <row r="42" spans="2:8" x14ac:dyDescent="0.25">
      <c r="B42" s="35" t="s">
        <v>559</v>
      </c>
      <c r="C42" s="69" t="s">
        <v>238</v>
      </c>
      <c r="D42" s="40" t="s">
        <v>239</v>
      </c>
      <c r="E42" s="71"/>
      <c r="F42" s="71"/>
      <c r="H42" s="10"/>
    </row>
    <row r="43" spans="2:8" x14ac:dyDescent="0.25">
      <c r="B43" s="35" t="s">
        <v>560</v>
      </c>
      <c r="C43" s="69" t="s">
        <v>240</v>
      </c>
      <c r="D43" s="40" t="s">
        <v>241</v>
      </c>
      <c r="E43" s="71"/>
      <c r="F43" s="71"/>
      <c r="H43" s="10"/>
    </row>
    <row r="44" spans="2:8" x14ac:dyDescent="0.25">
      <c r="B44" s="35" t="s">
        <v>561</v>
      </c>
      <c r="C44" s="69" t="s">
        <v>242</v>
      </c>
      <c r="D44" s="40" t="s">
        <v>243</v>
      </c>
      <c r="E44" s="71">
        <v>946.09999999999854</v>
      </c>
      <c r="F44" s="71">
        <v>1096.7999999999956</v>
      </c>
      <c r="H44" s="10"/>
    </row>
    <row r="45" spans="2:8" x14ac:dyDescent="0.25">
      <c r="B45" s="35" t="s">
        <v>562</v>
      </c>
      <c r="C45" s="69"/>
      <c r="D45" s="40" t="s">
        <v>523</v>
      </c>
      <c r="E45" s="71">
        <v>-4064.7174399999999</v>
      </c>
      <c r="F45" s="71">
        <v>0</v>
      </c>
      <c r="H45" s="10"/>
    </row>
    <row r="46" spans="2:8" x14ac:dyDescent="0.25">
      <c r="B46" s="35" t="s">
        <v>563</v>
      </c>
      <c r="C46" s="69" t="s">
        <v>244</v>
      </c>
      <c r="D46" s="40" t="s">
        <v>245</v>
      </c>
      <c r="E46" s="71"/>
      <c r="F46" s="71"/>
      <c r="H46" s="10"/>
    </row>
    <row r="47" spans="2:8" x14ac:dyDescent="0.25">
      <c r="B47" s="48">
        <v>8</v>
      </c>
      <c r="C47" s="49" t="s">
        <v>246</v>
      </c>
      <c r="D47" s="50" t="s">
        <v>247</v>
      </c>
      <c r="E47" s="51">
        <f>SUM(E40:E46)</f>
        <v>-3118.6174400000014</v>
      </c>
      <c r="F47" s="51">
        <f>SUM(F40:F46)</f>
        <v>1096.7999999999956</v>
      </c>
    </row>
    <row r="48" spans="2:8" ht="14.4" x14ac:dyDescent="0.3">
      <c r="B48" s="48">
        <v>9</v>
      </c>
      <c r="C48" s="49" t="s">
        <v>248</v>
      </c>
      <c r="D48" s="50" t="s">
        <v>249</v>
      </c>
      <c r="E48" s="51">
        <v>185317.77130000008</v>
      </c>
      <c r="F48" s="51">
        <v>242148.14617999992</v>
      </c>
      <c r="H48"/>
    </row>
    <row r="49" spans="2:8" ht="14.4" x14ac:dyDescent="0.3">
      <c r="B49" s="48">
        <v>10</v>
      </c>
      <c r="C49" s="49" t="s">
        <v>250</v>
      </c>
      <c r="D49" s="50" t="s">
        <v>251</v>
      </c>
      <c r="E49" s="51">
        <f>E29+E38+E47</f>
        <v>137974.28917599961</v>
      </c>
      <c r="F49" s="51">
        <f>F29+F38+F47</f>
        <v>40495.039104996176</v>
      </c>
      <c r="H49"/>
    </row>
    <row r="50" spans="2:8" ht="14.4" x14ac:dyDescent="0.3">
      <c r="B50" s="48">
        <v>11</v>
      </c>
      <c r="C50" s="49" t="s">
        <v>252</v>
      </c>
      <c r="D50" s="50" t="s">
        <v>253</v>
      </c>
      <c r="E50" s="73">
        <v>-20.336189999985976</v>
      </c>
      <c r="F50" s="74">
        <v>-118.60400999996563</v>
      </c>
      <c r="H50"/>
    </row>
    <row r="51" spans="2:8" ht="14.4" x14ac:dyDescent="0.3">
      <c r="B51" s="48">
        <v>12</v>
      </c>
      <c r="C51" s="49" t="s">
        <v>254</v>
      </c>
      <c r="D51" s="50" t="s">
        <v>255</v>
      </c>
      <c r="E51" s="51">
        <f>SUM(E48:E50)</f>
        <v>323271.72428599972</v>
      </c>
      <c r="F51" s="51">
        <f>SUM(F48:F50)</f>
        <v>282524.58127499616</v>
      </c>
      <c r="H51"/>
    </row>
    <row r="52" spans="2:8" ht="14.4" x14ac:dyDescent="0.3">
      <c r="G52"/>
      <c r="H52"/>
    </row>
    <row r="53" spans="2:8" ht="14.4" x14ac:dyDescent="0.3">
      <c r="D53"/>
      <c r="E53"/>
      <c r="F53"/>
      <c r="G53"/>
      <c r="H53"/>
    </row>
    <row r="54" spans="2:8" ht="14.4" x14ac:dyDescent="0.3">
      <c r="D54"/>
      <c r="E54" s="123"/>
      <c r="F54"/>
      <c r="G54"/>
      <c r="H54"/>
    </row>
    <row r="55" spans="2:8" ht="14.4" x14ac:dyDescent="0.3">
      <c r="D55"/>
      <c r="E55"/>
      <c r="F55"/>
      <c r="G55"/>
      <c r="H55"/>
    </row>
    <row r="56" spans="2:8" ht="14.4" x14ac:dyDescent="0.3">
      <c r="D56"/>
      <c r="E56" s="123"/>
      <c r="F56"/>
      <c r="G56"/>
      <c r="H56"/>
    </row>
    <row r="57" spans="2:8" ht="14.4" x14ac:dyDescent="0.3">
      <c r="D57"/>
      <c r="E57"/>
      <c r="F57"/>
      <c r="G57"/>
      <c r="H57"/>
    </row>
    <row r="58" spans="2:8" ht="14.4" x14ac:dyDescent="0.3">
      <c r="D58"/>
      <c r="E58"/>
      <c r="F58"/>
      <c r="G58"/>
      <c r="H58"/>
    </row>
    <row r="59" spans="2:8" ht="14.4" x14ac:dyDescent="0.3">
      <c r="G59"/>
      <c r="H59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4"/>
  <sheetViews>
    <sheetView showGridLines="0" zoomScaleNormal="100" workbookViewId="0">
      <selection activeCell="D20" sqref="D20"/>
    </sheetView>
  </sheetViews>
  <sheetFormatPr defaultColWidth="9.109375" defaultRowHeight="13.2" x14ac:dyDescent="0.25"/>
  <cols>
    <col min="1" max="1" width="4.109375" style="6" customWidth="1"/>
    <col min="2" max="2" width="5.88671875" style="6" customWidth="1"/>
    <col min="3" max="3" width="17.109375" style="6" hidden="1" customWidth="1"/>
    <col min="4" max="4" width="38" style="6" customWidth="1"/>
    <col min="5" max="5" width="16" style="6" customWidth="1"/>
    <col min="6" max="6" width="12.88671875" style="6" bestFit="1" customWidth="1"/>
    <col min="7" max="7" width="9.109375" style="6"/>
    <col min="8" max="8" width="12.6640625" style="6" customWidth="1"/>
    <col min="9" max="16384" width="9.109375" style="6"/>
  </cols>
  <sheetData>
    <row r="1" spans="2:9" x14ac:dyDescent="0.25">
      <c r="B1" s="160" t="s">
        <v>256</v>
      </c>
      <c r="C1" s="160"/>
      <c r="D1" s="160"/>
      <c r="E1" s="160"/>
    </row>
    <row r="2" spans="2:9" x14ac:dyDescent="0.25">
      <c r="B2" s="8"/>
      <c r="C2" s="76" t="s">
        <v>257</v>
      </c>
      <c r="E2" s="117" t="s">
        <v>441</v>
      </c>
    </row>
    <row r="3" spans="2:9" x14ac:dyDescent="0.25">
      <c r="B3" s="50">
        <v>1</v>
      </c>
      <c r="C3" s="51" t="s">
        <v>258</v>
      </c>
      <c r="D3" s="50" t="s">
        <v>259</v>
      </c>
      <c r="E3" s="51">
        <f>SUM(E4:E9)</f>
        <v>1138786.0603825045</v>
      </c>
    </row>
    <row r="4" spans="2:9" ht="14.4" x14ac:dyDescent="0.3">
      <c r="B4" s="45">
        <v>1.1000000000000001</v>
      </c>
      <c r="C4" s="46" t="s">
        <v>260</v>
      </c>
      <c r="D4" s="54" t="s">
        <v>261</v>
      </c>
      <c r="E4" s="55">
        <v>158798.99520385594</v>
      </c>
      <c r="F4" s="124"/>
      <c r="H4" s="10"/>
      <c r="I4"/>
    </row>
    <row r="5" spans="2:9" x14ac:dyDescent="0.25">
      <c r="B5" s="45">
        <v>1.2</v>
      </c>
      <c r="C5" s="46" t="s">
        <v>262</v>
      </c>
      <c r="D5" s="54" t="s">
        <v>263</v>
      </c>
      <c r="E5" s="55">
        <v>105574.31489301589</v>
      </c>
      <c r="F5" s="124"/>
      <c r="H5" s="10"/>
    </row>
    <row r="6" spans="2:9" x14ac:dyDescent="0.25">
      <c r="B6" s="45">
        <v>1.3</v>
      </c>
      <c r="C6" s="46" t="s">
        <v>264</v>
      </c>
      <c r="D6" s="54" t="s">
        <v>265</v>
      </c>
      <c r="E6" s="55">
        <v>262765.36909298616</v>
      </c>
      <c r="F6" s="124"/>
      <c r="H6" s="10"/>
    </row>
    <row r="7" spans="2:9" x14ac:dyDescent="0.25">
      <c r="B7" s="45">
        <v>1.4</v>
      </c>
      <c r="C7" s="46" t="s">
        <v>266</v>
      </c>
      <c r="D7" s="54" t="s">
        <v>267</v>
      </c>
      <c r="E7" s="55">
        <v>363582.09247710026</v>
      </c>
      <c r="F7" s="124"/>
      <c r="H7" s="10"/>
    </row>
    <row r="8" spans="2:9" x14ac:dyDescent="0.25">
      <c r="B8" s="45">
        <v>1.5</v>
      </c>
      <c r="C8" s="46" t="s">
        <v>268</v>
      </c>
      <c r="D8" s="54" t="s">
        <v>269</v>
      </c>
      <c r="E8" s="55">
        <v>162834.36825648684</v>
      </c>
      <c r="F8" s="124"/>
      <c r="H8" s="10"/>
    </row>
    <row r="9" spans="2:9" x14ac:dyDescent="0.25">
      <c r="B9" s="45">
        <v>1.6</v>
      </c>
      <c r="C9" s="46" t="s">
        <v>270</v>
      </c>
      <c r="D9" s="54" t="s">
        <v>271</v>
      </c>
      <c r="E9" s="55">
        <v>85230.920459059649</v>
      </c>
      <c r="F9" s="124"/>
      <c r="H9" s="10"/>
    </row>
    <row r="10" spans="2:9" x14ac:dyDescent="0.25">
      <c r="B10" s="50">
        <v>2</v>
      </c>
      <c r="C10" s="51" t="s">
        <v>272</v>
      </c>
      <c r="D10" s="50" t="s">
        <v>273</v>
      </c>
      <c r="E10" s="51">
        <f>SUM(E11:E16)</f>
        <v>872395.84634999966</v>
      </c>
      <c r="F10" s="124"/>
      <c r="H10" s="10"/>
    </row>
    <row r="11" spans="2:9" x14ac:dyDescent="0.25">
      <c r="B11" s="45">
        <v>2.1</v>
      </c>
      <c r="C11" s="46" t="s">
        <v>260</v>
      </c>
      <c r="D11" s="54" t="s">
        <v>261</v>
      </c>
      <c r="E11" s="55">
        <v>212988.41098399996</v>
      </c>
      <c r="F11" s="124"/>
      <c r="H11" s="10"/>
    </row>
    <row r="12" spans="2:9" x14ac:dyDescent="0.25">
      <c r="B12" s="45">
        <v>2.2000000000000002</v>
      </c>
      <c r="C12" s="46" t="s">
        <v>262</v>
      </c>
      <c r="D12" s="54" t="s">
        <v>263</v>
      </c>
      <c r="E12" s="55">
        <v>149144.95921999996</v>
      </c>
      <c r="F12" s="124"/>
      <c r="H12" s="10"/>
    </row>
    <row r="13" spans="2:9" x14ac:dyDescent="0.25">
      <c r="B13" s="45">
        <v>2.2999999999999998</v>
      </c>
      <c r="C13" s="46" t="s">
        <v>264</v>
      </c>
      <c r="D13" s="54" t="s">
        <v>265</v>
      </c>
      <c r="E13" s="55">
        <v>291125.53680599981</v>
      </c>
      <c r="F13" s="124"/>
      <c r="H13" s="10"/>
    </row>
    <row r="14" spans="2:9" x14ac:dyDescent="0.25">
      <c r="B14" s="45">
        <v>2.4</v>
      </c>
      <c r="C14" s="46" t="s">
        <v>266</v>
      </c>
      <c r="D14" s="54" t="s">
        <v>267</v>
      </c>
      <c r="E14" s="55">
        <v>77133.804509999929</v>
      </c>
      <c r="F14" s="124"/>
      <c r="H14" s="10"/>
    </row>
    <row r="15" spans="2:9" x14ac:dyDescent="0.25">
      <c r="B15" s="45">
        <v>2.5</v>
      </c>
      <c r="C15" s="46" t="s">
        <v>268</v>
      </c>
      <c r="D15" s="54" t="s">
        <v>269</v>
      </c>
      <c r="E15" s="55">
        <v>24944.606400000008</v>
      </c>
      <c r="F15" s="124"/>
      <c r="H15" s="10"/>
    </row>
    <row r="16" spans="2:9" x14ac:dyDescent="0.25">
      <c r="B16" s="45">
        <v>2.6</v>
      </c>
      <c r="C16" s="46" t="s">
        <v>270</v>
      </c>
      <c r="D16" s="54" t="s">
        <v>271</v>
      </c>
      <c r="E16" s="55">
        <v>117058.52842999999</v>
      </c>
      <c r="F16" s="124"/>
      <c r="H16" s="10"/>
    </row>
    <row r="17" spans="2:8" x14ac:dyDescent="0.25">
      <c r="B17" s="50">
        <v>3</v>
      </c>
      <c r="C17" s="51" t="s">
        <v>274</v>
      </c>
      <c r="D17" s="50" t="s">
        <v>275</v>
      </c>
      <c r="E17" s="51">
        <f>E3-E10</f>
        <v>266390.21403250482</v>
      </c>
      <c r="F17" s="124"/>
      <c r="H17" s="10"/>
    </row>
    <row r="18" spans="2:8" x14ac:dyDescent="0.25">
      <c r="B18" s="45">
        <v>3.1</v>
      </c>
      <c r="C18" s="46" t="s">
        <v>260</v>
      </c>
      <c r="D18" s="54" t="s">
        <v>261</v>
      </c>
      <c r="E18" s="55">
        <f>E4-E11</f>
        <v>-54189.415780144016</v>
      </c>
      <c r="F18" s="124"/>
      <c r="H18" s="10"/>
    </row>
    <row r="19" spans="2:8" x14ac:dyDescent="0.25">
      <c r="B19" s="45">
        <v>3.2</v>
      </c>
      <c r="C19" s="46" t="s">
        <v>262</v>
      </c>
      <c r="D19" s="54" t="s">
        <v>263</v>
      </c>
      <c r="E19" s="55">
        <f t="shared" ref="E19:E23" si="0">E5-E12</f>
        <v>-43570.644326984067</v>
      </c>
      <c r="F19" s="124"/>
      <c r="H19" s="10"/>
    </row>
    <row r="20" spans="2:8" x14ac:dyDescent="0.25">
      <c r="B20" s="45">
        <v>3.3</v>
      </c>
      <c r="C20" s="46" t="s">
        <v>264</v>
      </c>
      <c r="D20" s="54" t="s">
        <v>265</v>
      </c>
      <c r="E20" s="55">
        <f t="shared" si="0"/>
        <v>-28360.167713013652</v>
      </c>
      <c r="F20" s="124"/>
      <c r="H20" s="10"/>
    </row>
    <row r="21" spans="2:8" x14ac:dyDescent="0.25">
      <c r="B21" s="45">
        <v>3.4</v>
      </c>
      <c r="C21" s="46" t="s">
        <v>266</v>
      </c>
      <c r="D21" s="54" t="s">
        <v>267</v>
      </c>
      <c r="E21" s="55">
        <f t="shared" si="0"/>
        <v>286448.28796710033</v>
      </c>
      <c r="F21" s="124"/>
      <c r="H21" s="10"/>
    </row>
    <row r="22" spans="2:8" x14ac:dyDescent="0.25">
      <c r="B22" s="45">
        <v>3.5</v>
      </c>
      <c r="C22" s="46" t="s">
        <v>268</v>
      </c>
      <c r="D22" s="54" t="s">
        <v>269</v>
      </c>
      <c r="E22" s="55">
        <f t="shared" si="0"/>
        <v>137889.76185648682</v>
      </c>
      <c r="F22" s="124"/>
      <c r="H22" s="10"/>
    </row>
    <row r="23" spans="2:8" x14ac:dyDescent="0.25">
      <c r="B23" s="45">
        <v>3.6</v>
      </c>
      <c r="C23" s="46" t="s">
        <v>270</v>
      </c>
      <c r="D23" s="54" t="s">
        <v>271</v>
      </c>
      <c r="E23" s="55">
        <f t="shared" si="0"/>
        <v>-31827.607970940342</v>
      </c>
      <c r="F23" s="124"/>
      <c r="H23" s="10"/>
    </row>
    <row r="24" spans="2:8" x14ac:dyDescent="0.25">
      <c r="B24" s="77"/>
      <c r="C24" s="77"/>
      <c r="D24" s="77"/>
      <c r="E24" s="77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showGridLines="0" workbookViewId="0">
      <selection activeCell="C12" sqref="C12"/>
    </sheetView>
  </sheetViews>
  <sheetFormatPr defaultColWidth="9.109375" defaultRowHeight="13.2" x14ac:dyDescent="0.25"/>
  <cols>
    <col min="1" max="1" width="28.5546875" style="6" customWidth="1"/>
    <col min="2" max="2" width="21.5546875" style="6" hidden="1" customWidth="1"/>
    <col min="3" max="3" width="13.109375" style="6" bestFit="1" customWidth="1"/>
    <col min="4" max="10" width="13.6640625" style="6" customWidth="1"/>
    <col min="11" max="11" width="10.88671875" style="6" customWidth="1"/>
    <col min="12" max="12" width="11.44140625" style="6" customWidth="1"/>
    <col min="13" max="13" width="11" style="6" customWidth="1"/>
    <col min="14" max="14" width="11.6640625" style="6" customWidth="1"/>
    <col min="15" max="16" width="13.33203125" style="6" customWidth="1"/>
    <col min="17" max="17" width="13.5546875" style="6" customWidth="1"/>
    <col min="18" max="16384" width="9.109375" style="6"/>
  </cols>
  <sheetData>
    <row r="1" spans="1:17" ht="26.25" customHeight="1" x14ac:dyDescent="0.25">
      <c r="A1" s="160" t="s">
        <v>276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</row>
    <row r="2" spans="1:17" ht="13.5" customHeight="1" x14ac:dyDescent="0.25">
      <c r="A2" s="11" t="s">
        <v>277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</row>
    <row r="3" spans="1:17" x14ac:dyDescent="0.25"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18" t="s">
        <v>441</v>
      </c>
    </row>
    <row r="4" spans="1:17" ht="12.75" hidden="1" customHeight="1" x14ac:dyDescent="0.25">
      <c r="A4" s="162" t="s">
        <v>278</v>
      </c>
      <c r="B4" s="162"/>
      <c r="C4" s="162"/>
      <c r="D4" s="89"/>
      <c r="E4" s="89"/>
      <c r="F4" s="90"/>
      <c r="G4" s="90"/>
      <c r="H4" s="90"/>
      <c r="I4" s="90"/>
      <c r="J4" s="90"/>
      <c r="K4" s="90"/>
      <c r="L4" s="90"/>
      <c r="M4" s="90"/>
      <c r="N4" s="90"/>
      <c r="O4" s="90"/>
      <c r="P4" s="91" t="s">
        <v>1</v>
      </c>
      <c r="Q4" s="91"/>
    </row>
    <row r="5" spans="1:17" ht="12.75" customHeight="1" x14ac:dyDescent="0.25">
      <c r="A5" s="163" t="s">
        <v>279</v>
      </c>
      <c r="B5" s="78"/>
      <c r="C5" s="166" t="s">
        <v>280</v>
      </c>
      <c r="D5" s="166" t="s">
        <v>281</v>
      </c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</row>
    <row r="6" spans="1:17" ht="12.75" hidden="1" customHeight="1" x14ac:dyDescent="0.25">
      <c r="A6" s="164"/>
      <c r="B6" s="78"/>
      <c r="C6" s="166"/>
      <c r="D6" s="78"/>
      <c r="E6" s="78"/>
      <c r="F6" s="78"/>
      <c r="G6" s="78"/>
      <c r="H6" s="161" t="s">
        <v>282</v>
      </c>
      <c r="I6" s="161"/>
      <c r="J6" s="161"/>
      <c r="K6" s="161"/>
      <c r="L6" s="78"/>
      <c r="M6" s="78"/>
      <c r="N6" s="78"/>
      <c r="O6" s="78"/>
      <c r="P6" s="78"/>
      <c r="Q6" s="78"/>
    </row>
    <row r="7" spans="1:17" x14ac:dyDescent="0.25">
      <c r="A7" s="164"/>
      <c r="B7" s="78"/>
      <c r="C7" s="166"/>
      <c r="D7" s="166" t="s">
        <v>283</v>
      </c>
      <c r="E7" s="166" t="s">
        <v>284</v>
      </c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</row>
    <row r="8" spans="1:17" ht="12.75" hidden="1" customHeight="1" x14ac:dyDescent="0.25">
      <c r="A8" s="164"/>
      <c r="B8" s="78"/>
      <c r="C8" s="166"/>
      <c r="D8" s="166"/>
      <c r="E8" s="78"/>
      <c r="F8" s="78"/>
      <c r="G8" s="78"/>
      <c r="H8" s="161" t="s">
        <v>285</v>
      </c>
      <c r="I8" s="161"/>
      <c r="J8" s="161"/>
      <c r="K8" s="161"/>
      <c r="L8" s="78"/>
      <c r="M8" s="78"/>
      <c r="N8" s="78"/>
      <c r="O8" s="78"/>
      <c r="P8" s="78"/>
      <c r="Q8" s="78"/>
    </row>
    <row r="9" spans="1:17" ht="26.4" x14ac:dyDescent="0.25">
      <c r="A9" s="165"/>
      <c r="B9" s="78"/>
      <c r="C9" s="166"/>
      <c r="D9" s="166"/>
      <c r="E9" s="92" t="s">
        <v>286</v>
      </c>
      <c r="F9" s="92" t="s">
        <v>287</v>
      </c>
      <c r="G9" s="92" t="s">
        <v>288</v>
      </c>
      <c r="H9" s="92" t="s">
        <v>289</v>
      </c>
      <c r="I9" s="92" t="s">
        <v>290</v>
      </c>
      <c r="J9" s="92" t="s">
        <v>291</v>
      </c>
      <c r="K9" s="92" t="s">
        <v>292</v>
      </c>
      <c r="L9" s="92" t="s">
        <v>293</v>
      </c>
      <c r="M9" s="92" t="s">
        <v>294</v>
      </c>
      <c r="N9" s="92" t="s">
        <v>295</v>
      </c>
      <c r="O9" s="92" t="s">
        <v>296</v>
      </c>
      <c r="P9" s="92" t="s">
        <v>297</v>
      </c>
      <c r="Q9" s="92" t="s">
        <v>298</v>
      </c>
    </row>
    <row r="10" spans="1:17" ht="26.4" hidden="1" x14ac:dyDescent="0.25">
      <c r="A10" s="79" t="s">
        <v>299</v>
      </c>
      <c r="B10" s="78"/>
      <c r="C10" s="79" t="s">
        <v>300</v>
      </c>
      <c r="D10" s="79" t="s">
        <v>300</v>
      </c>
      <c r="E10" s="79" t="s">
        <v>301</v>
      </c>
      <c r="F10" s="79" t="s">
        <v>302</v>
      </c>
      <c r="G10" s="79" t="s">
        <v>303</v>
      </c>
      <c r="H10" s="79" t="s">
        <v>304</v>
      </c>
      <c r="I10" s="79" t="s">
        <v>305</v>
      </c>
      <c r="J10" s="79" t="s">
        <v>306</v>
      </c>
      <c r="K10" s="79" t="s">
        <v>307</v>
      </c>
      <c r="L10" s="79" t="s">
        <v>308</v>
      </c>
      <c r="M10" s="79" t="s">
        <v>309</v>
      </c>
      <c r="N10" s="79" t="s">
        <v>310</v>
      </c>
      <c r="O10" s="79" t="s">
        <v>311</v>
      </c>
      <c r="P10" s="79" t="s">
        <v>312</v>
      </c>
      <c r="Q10" s="79" t="s">
        <v>313</v>
      </c>
    </row>
    <row r="11" spans="1:17" x14ac:dyDescent="0.25">
      <c r="A11" s="80" t="s">
        <v>314</v>
      </c>
      <c r="B11" s="81" t="s">
        <v>315</v>
      </c>
      <c r="C11" s="82">
        <f>SUM(D11:Q11)</f>
        <v>1096953.8064300003</v>
      </c>
      <c r="D11" s="82">
        <v>989664.47629645059</v>
      </c>
      <c r="E11" s="82">
        <v>58797.190974549863</v>
      </c>
      <c r="F11" s="82">
        <v>10693.51534399999</v>
      </c>
      <c r="G11" s="82">
        <v>8550.7555399999983</v>
      </c>
      <c r="H11" s="82">
        <v>5984.9327199999989</v>
      </c>
      <c r="I11" s="82">
        <v>5720.281829999999</v>
      </c>
      <c r="J11" s="82">
        <v>6601.6627200000012</v>
      </c>
      <c r="K11" s="82">
        <v>5432.5263000000014</v>
      </c>
      <c r="L11" s="82">
        <v>854.03191000000015</v>
      </c>
      <c r="M11" s="82">
        <v>784.39965000000007</v>
      </c>
      <c r="N11" s="82">
        <v>708.47019000000023</v>
      </c>
      <c r="O11" s="82">
        <v>440.57826000000011</v>
      </c>
      <c r="P11" s="82">
        <v>449.61056000000019</v>
      </c>
      <c r="Q11" s="82">
        <v>2271.3741349999991</v>
      </c>
    </row>
    <row r="12" spans="1:17" x14ac:dyDescent="0.25">
      <c r="A12" s="31" t="s">
        <v>316</v>
      </c>
      <c r="B12" s="39" t="s">
        <v>317</v>
      </c>
      <c r="C12" s="82">
        <f t="shared" ref="C12:C15" si="0">SUM(D12:Q12)</f>
        <v>378140.33476710966</v>
      </c>
      <c r="D12" s="38">
        <v>362664.72200010973</v>
      </c>
      <c r="E12" s="38">
        <v>8536.6912129999982</v>
      </c>
      <c r="F12" s="38">
        <v>1132.9011399999999</v>
      </c>
      <c r="G12" s="38">
        <v>1213.8819099999992</v>
      </c>
      <c r="H12" s="38">
        <v>412.26100000000042</v>
      </c>
      <c r="I12" s="38">
        <v>1212.1770200000001</v>
      </c>
      <c r="J12" s="38">
        <v>546.10954000000038</v>
      </c>
      <c r="K12" s="38">
        <v>491.69408999999996</v>
      </c>
      <c r="L12" s="38">
        <v>465.95591000000002</v>
      </c>
      <c r="M12" s="38">
        <v>432.47286000000003</v>
      </c>
      <c r="N12" s="38">
        <v>294.01997999999992</v>
      </c>
      <c r="O12" s="38">
        <v>80.517839999999978</v>
      </c>
      <c r="P12" s="38">
        <v>160.96449999999999</v>
      </c>
      <c r="Q12" s="38">
        <v>495.96576399999981</v>
      </c>
    </row>
    <row r="13" spans="1:17" x14ac:dyDescent="0.25">
      <c r="A13" s="31" t="s">
        <v>318</v>
      </c>
      <c r="B13" s="39" t="s">
        <v>319</v>
      </c>
      <c r="C13" s="82">
        <f t="shared" si="0"/>
        <v>625181.64624189073</v>
      </c>
      <c r="D13" s="38">
        <v>535104.88369634072</v>
      </c>
      <c r="E13" s="38">
        <v>49281.799371549867</v>
      </c>
      <c r="F13" s="38">
        <v>9521.1641039999904</v>
      </c>
      <c r="G13" s="38">
        <v>7100.6626199999992</v>
      </c>
      <c r="H13" s="38">
        <v>5572.6717199999985</v>
      </c>
      <c r="I13" s="38">
        <v>4508.1048099999989</v>
      </c>
      <c r="J13" s="38">
        <v>6053.5771200000008</v>
      </c>
      <c r="K13" s="38">
        <v>4796.8759800000016</v>
      </c>
      <c r="L13" s="38">
        <v>371.48789000000011</v>
      </c>
      <c r="M13" s="38">
        <v>351.92679000000004</v>
      </c>
      <c r="N13" s="38">
        <v>414.45021000000031</v>
      </c>
      <c r="O13" s="38">
        <v>360.06042000000014</v>
      </c>
      <c r="P13" s="38">
        <v>288.6460600000002</v>
      </c>
      <c r="Q13" s="38">
        <v>1455.3354499999994</v>
      </c>
    </row>
    <row r="14" spans="1:17" x14ac:dyDescent="0.25">
      <c r="A14" s="83" t="s">
        <v>320</v>
      </c>
      <c r="B14" s="84" t="s">
        <v>321</v>
      </c>
      <c r="C14" s="82">
        <f t="shared" si="0"/>
        <v>93631.825421000132</v>
      </c>
      <c r="D14" s="38">
        <v>91894.87060000014</v>
      </c>
      <c r="E14" s="38">
        <v>978.70038999999997</v>
      </c>
      <c r="F14" s="38">
        <v>39.450099999999999</v>
      </c>
      <c r="G14" s="38">
        <v>236.21100999999999</v>
      </c>
      <c r="H14" s="38">
        <v>0</v>
      </c>
      <c r="I14" s="38">
        <v>0</v>
      </c>
      <c r="J14" s="38">
        <v>1.9760600000000001</v>
      </c>
      <c r="K14" s="38">
        <v>143.95623000000001</v>
      </c>
      <c r="L14" s="38">
        <v>16.58811</v>
      </c>
      <c r="M14" s="38">
        <v>0</v>
      </c>
      <c r="N14" s="38">
        <v>0</v>
      </c>
      <c r="O14" s="38">
        <v>0</v>
      </c>
      <c r="P14" s="38">
        <v>0</v>
      </c>
      <c r="Q14" s="38">
        <v>320.07292100000001</v>
      </c>
    </row>
    <row r="15" spans="1:17" x14ac:dyDescent="0.25">
      <c r="A15" s="83" t="s">
        <v>322</v>
      </c>
      <c r="B15" s="84" t="s">
        <v>30</v>
      </c>
      <c r="C15" s="82">
        <f t="shared" si="0"/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</row>
    <row r="16" spans="1:17" x14ac:dyDescent="0.25">
      <c r="A16" s="3"/>
      <c r="B16" s="3"/>
      <c r="F16" s="10"/>
    </row>
    <row r="17" spans="1:11" x14ac:dyDescent="0.25">
      <c r="A17" s="11" t="s">
        <v>323</v>
      </c>
      <c r="B17" s="11"/>
      <c r="F17" s="12"/>
    </row>
    <row r="18" spans="1:11" x14ac:dyDescent="0.25">
      <c r="A18" s="13"/>
      <c r="B18" s="13"/>
      <c r="J18" s="14"/>
      <c r="K18" s="87" t="s">
        <v>441</v>
      </c>
    </row>
    <row r="19" spans="1:11" ht="66" x14ac:dyDescent="0.25">
      <c r="A19" s="59" t="s">
        <v>279</v>
      </c>
      <c r="B19" s="78"/>
      <c r="C19" s="92" t="s">
        <v>280</v>
      </c>
      <c r="D19" s="92" t="s">
        <v>324</v>
      </c>
      <c r="E19" s="92" t="s">
        <v>325</v>
      </c>
      <c r="F19" s="92" t="s">
        <v>326</v>
      </c>
      <c r="G19" s="92" t="s">
        <v>327</v>
      </c>
      <c r="H19" s="92" t="s">
        <v>328</v>
      </c>
      <c r="I19" s="92" t="s">
        <v>329</v>
      </c>
      <c r="J19" s="92" t="s">
        <v>330</v>
      </c>
      <c r="K19" s="92" t="s">
        <v>331</v>
      </c>
    </row>
    <row r="20" spans="1:11" ht="26.4" hidden="1" x14ac:dyDescent="0.25">
      <c r="A20" s="79" t="s">
        <v>299</v>
      </c>
      <c r="B20" s="78"/>
      <c r="C20" s="79" t="s">
        <v>300</v>
      </c>
      <c r="D20" s="79" t="s">
        <v>332</v>
      </c>
      <c r="E20" s="79" t="s">
        <v>333</v>
      </c>
      <c r="F20" s="79" t="s">
        <v>334</v>
      </c>
      <c r="G20" s="79" t="s">
        <v>335</v>
      </c>
      <c r="H20" s="79" t="s">
        <v>336</v>
      </c>
      <c r="I20" s="79"/>
      <c r="J20" s="79" t="s">
        <v>337</v>
      </c>
      <c r="K20" s="79" t="s">
        <v>338</v>
      </c>
    </row>
    <row r="21" spans="1:11" x14ac:dyDescent="0.25">
      <c r="A21" s="80" t="s">
        <v>314</v>
      </c>
      <c r="B21" s="81" t="s">
        <v>315</v>
      </c>
      <c r="C21" s="85">
        <f>SUM(D21:K21)</f>
        <v>1096953.806430001</v>
      </c>
      <c r="D21" s="86">
        <v>786283.39845757128</v>
      </c>
      <c r="E21" s="86">
        <v>35498.679782320032</v>
      </c>
      <c r="F21" s="86">
        <v>0</v>
      </c>
      <c r="G21" s="86">
        <v>261865.69995299971</v>
      </c>
      <c r="H21" s="86">
        <v>6332.7667699999984</v>
      </c>
      <c r="I21" s="86">
        <v>6973.26146711</v>
      </c>
      <c r="J21" s="86">
        <v>0</v>
      </c>
      <c r="K21" s="86">
        <v>0</v>
      </c>
    </row>
    <row r="22" spans="1:11" x14ac:dyDescent="0.25">
      <c r="A22" s="31" t="s">
        <v>316</v>
      </c>
      <c r="B22" s="39" t="s">
        <v>317</v>
      </c>
      <c r="C22" s="85">
        <f t="shared" ref="C22:C25" si="1">SUM(D22:K22)</f>
        <v>378140.33476711158</v>
      </c>
      <c r="D22" s="38">
        <v>189247.24057500184</v>
      </c>
      <c r="E22" s="38">
        <v>10643.481989999998</v>
      </c>
      <c r="F22" s="38">
        <v>0</v>
      </c>
      <c r="G22" s="38">
        <v>165487.44080199976</v>
      </c>
      <c r="H22" s="38">
        <v>6332.7667699999984</v>
      </c>
      <c r="I22" s="38">
        <v>6429.4046301099997</v>
      </c>
      <c r="J22" s="38">
        <v>0</v>
      </c>
      <c r="K22" s="38">
        <v>0</v>
      </c>
    </row>
    <row r="23" spans="1:11" x14ac:dyDescent="0.25">
      <c r="A23" s="31" t="s">
        <v>318</v>
      </c>
      <c r="B23" s="39" t="s">
        <v>319</v>
      </c>
      <c r="C23" s="85">
        <f t="shared" si="1"/>
        <v>625181.64624188945</v>
      </c>
      <c r="D23" s="38">
        <v>596444.39289256942</v>
      </c>
      <c r="E23" s="38">
        <v>24855.197792320032</v>
      </c>
      <c r="F23" s="38">
        <v>0</v>
      </c>
      <c r="G23" s="38">
        <v>3500.6227399999989</v>
      </c>
      <c r="H23" s="38">
        <v>0</v>
      </c>
      <c r="I23" s="38">
        <v>381.432817</v>
      </c>
      <c r="J23" s="38">
        <v>0</v>
      </c>
      <c r="K23" s="38">
        <v>0</v>
      </c>
    </row>
    <row r="24" spans="1:11" x14ac:dyDescent="0.25">
      <c r="A24" s="83" t="s">
        <v>320</v>
      </c>
      <c r="B24" s="84" t="s">
        <v>321</v>
      </c>
      <c r="C24" s="85">
        <f t="shared" si="1"/>
        <v>93631.825420999972</v>
      </c>
      <c r="D24" s="38">
        <v>591.76498999999978</v>
      </c>
      <c r="E24" s="38"/>
      <c r="F24" s="38">
        <v>0</v>
      </c>
      <c r="G24" s="38">
        <v>92877.63641099997</v>
      </c>
      <c r="H24" s="38">
        <v>0</v>
      </c>
      <c r="I24" s="38">
        <v>162.42401999999998</v>
      </c>
      <c r="J24" s="38">
        <v>0</v>
      </c>
      <c r="K24" s="38">
        <v>0</v>
      </c>
    </row>
    <row r="25" spans="1:11" x14ac:dyDescent="0.25">
      <c r="A25" s="83" t="s">
        <v>322</v>
      </c>
      <c r="B25" s="84" t="s">
        <v>30</v>
      </c>
      <c r="C25" s="85">
        <f t="shared" si="1"/>
        <v>0</v>
      </c>
      <c r="D25" s="38"/>
      <c r="E25" s="38"/>
      <c r="F25" s="38"/>
      <c r="G25" s="38"/>
      <c r="H25" s="38"/>
      <c r="I25" s="38"/>
      <c r="J25" s="38"/>
      <c r="K25" s="38"/>
    </row>
  </sheetData>
  <mergeCells count="9">
    <mergeCell ref="A1:Q1"/>
    <mergeCell ref="H8:K8"/>
    <mergeCell ref="A4:C4"/>
    <mergeCell ref="A5:A9"/>
    <mergeCell ref="C5:C9"/>
    <mergeCell ref="D5:Q5"/>
    <mergeCell ref="H6:K6"/>
    <mergeCell ref="D7:D9"/>
    <mergeCell ref="E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24"/>
  <sheetViews>
    <sheetView showGridLines="0" topLeftCell="D1" zoomScaleNormal="100" workbookViewId="0">
      <selection activeCell="O6" sqref="O6"/>
    </sheetView>
  </sheetViews>
  <sheetFormatPr defaultColWidth="9.109375" defaultRowHeight="13.2" x14ac:dyDescent="0.25"/>
  <cols>
    <col min="1" max="1" width="3.6640625" style="6" customWidth="1"/>
    <col min="2" max="2" width="6" style="4" bestFit="1" customWidth="1"/>
    <col min="3" max="3" width="15.33203125" style="4" hidden="1" customWidth="1"/>
    <col min="4" max="4" width="62.109375" style="6" customWidth="1"/>
    <col min="5" max="5" width="13.109375" style="6" customWidth="1"/>
    <col min="6" max="6" width="16" style="6" customWidth="1"/>
    <col min="7" max="7" width="13.33203125" style="6" customWidth="1"/>
    <col min="8" max="8" width="13.109375" style="6" customWidth="1"/>
    <col min="9" max="9" width="13.6640625" style="6" customWidth="1"/>
    <col min="10" max="10" width="14.44140625" style="6" customWidth="1"/>
    <col min="11" max="11" width="13.5546875" style="6" customWidth="1"/>
    <col min="12" max="12" width="14.44140625" style="6" customWidth="1"/>
    <col min="13" max="13" width="13.33203125" style="6" customWidth="1"/>
    <col min="14" max="14" width="14.88671875" style="6" customWidth="1"/>
    <col min="15" max="15" width="14" style="6" bestFit="1" customWidth="1"/>
    <col min="16" max="16" width="9.109375" style="6"/>
    <col min="17" max="17" width="9.5546875" style="6" bestFit="1" customWidth="1"/>
    <col min="18" max="16384" width="9.109375" style="6"/>
  </cols>
  <sheetData>
    <row r="2" spans="2:17" x14ac:dyDescent="0.25">
      <c r="B2" s="159" t="s">
        <v>339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</row>
    <row r="3" spans="2:17" hidden="1" x14ac:dyDescent="0.25">
      <c r="B3" s="15"/>
      <c r="C3" s="15"/>
      <c r="D3" s="167" t="s">
        <v>340</v>
      </c>
      <c r="E3" s="167"/>
      <c r="F3" s="167"/>
      <c r="G3" s="3"/>
      <c r="H3" s="3"/>
      <c r="I3" s="3"/>
      <c r="J3" s="3"/>
      <c r="K3" s="3"/>
      <c r="L3" s="3"/>
      <c r="M3" s="168" t="s">
        <v>1</v>
      </c>
      <c r="N3" s="168"/>
    </row>
    <row r="4" spans="2:17" x14ac:dyDescent="0.25">
      <c r="B4" s="99"/>
      <c r="C4" s="99"/>
      <c r="D4" s="59" t="s">
        <v>341</v>
      </c>
      <c r="E4" s="100" t="s">
        <v>342</v>
      </c>
      <c r="F4" s="59" t="s">
        <v>343</v>
      </c>
      <c r="G4" s="59" t="s">
        <v>344</v>
      </c>
      <c r="H4" s="59" t="s">
        <v>345</v>
      </c>
      <c r="I4" s="59" t="s">
        <v>263</v>
      </c>
      <c r="J4" s="59" t="s">
        <v>346</v>
      </c>
      <c r="K4" s="59" t="s">
        <v>347</v>
      </c>
      <c r="L4" s="59" t="s">
        <v>348</v>
      </c>
      <c r="M4" s="100" t="s">
        <v>349</v>
      </c>
      <c r="N4" s="100" t="s">
        <v>350</v>
      </c>
      <c r="O4" s="100" t="s">
        <v>351</v>
      </c>
    </row>
    <row r="5" spans="2:17" hidden="1" x14ac:dyDescent="0.25">
      <c r="B5" s="93"/>
      <c r="C5" s="93"/>
      <c r="D5" s="32" t="s">
        <v>352</v>
      </c>
      <c r="E5" s="94" t="s">
        <v>353</v>
      </c>
      <c r="F5" s="32" t="s">
        <v>354</v>
      </c>
      <c r="G5" s="32" t="s">
        <v>355</v>
      </c>
      <c r="H5" s="32" t="s">
        <v>356</v>
      </c>
      <c r="I5" s="32" t="s">
        <v>357</v>
      </c>
      <c r="J5" s="32" t="s">
        <v>358</v>
      </c>
      <c r="K5" s="32" t="s">
        <v>359</v>
      </c>
      <c r="L5" s="32" t="s">
        <v>360</v>
      </c>
      <c r="M5" s="94" t="s">
        <v>361</v>
      </c>
      <c r="N5" s="94" t="s">
        <v>362</v>
      </c>
      <c r="O5" s="94" t="s">
        <v>363</v>
      </c>
    </row>
    <row r="6" spans="2:17" x14ac:dyDescent="0.25">
      <c r="B6" s="101">
        <v>1</v>
      </c>
      <c r="C6" s="101" t="s">
        <v>8</v>
      </c>
      <c r="D6" s="33" t="s">
        <v>364</v>
      </c>
      <c r="E6" s="34">
        <v>262125.17709179668</v>
      </c>
      <c r="F6" s="34">
        <v>7626.9873635727999</v>
      </c>
      <c r="G6" s="34">
        <v>100335.3062204968</v>
      </c>
      <c r="H6" s="34">
        <v>73633.340826146828</v>
      </c>
      <c r="I6" s="34">
        <v>105574.31489301589</v>
      </c>
      <c r="J6" s="34">
        <v>119878.18076781981</v>
      </c>
      <c r="K6" s="34">
        <v>142887.18832516635</v>
      </c>
      <c r="L6" s="34">
        <v>363582.09247710026</v>
      </c>
      <c r="M6" s="34">
        <v>201197.52620416917</v>
      </c>
      <c r="N6" s="34">
        <v>306333.22897355974</v>
      </c>
      <c r="O6" s="34">
        <f>SUM(E6:N6)</f>
        <v>1683173.3431428445</v>
      </c>
      <c r="Q6" s="16"/>
    </row>
    <row r="7" spans="2:17" x14ac:dyDescent="0.25">
      <c r="B7" s="95" t="s">
        <v>524</v>
      </c>
      <c r="C7" s="36" t="s">
        <v>10</v>
      </c>
      <c r="D7" s="37" t="s">
        <v>365</v>
      </c>
      <c r="E7" s="38">
        <v>237771.30574779669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85500.418772203237</v>
      </c>
      <c r="O7" s="86">
        <f t="shared" ref="O7:O24" si="0">SUM(E7:N7)</f>
        <v>323271.72451999993</v>
      </c>
    </row>
    <row r="8" spans="2:17" x14ac:dyDescent="0.25">
      <c r="B8" s="95" t="s">
        <v>525</v>
      </c>
      <c r="C8" s="96" t="s">
        <v>366</v>
      </c>
      <c r="D8" s="37" t="s">
        <v>367</v>
      </c>
      <c r="E8" s="38">
        <v>24353.871343999992</v>
      </c>
      <c r="F8" s="38">
        <v>1782.28</v>
      </c>
      <c r="G8" s="38">
        <v>32698.288379999998</v>
      </c>
      <c r="H8" s="38">
        <v>3553</v>
      </c>
      <c r="I8" s="38">
        <v>0</v>
      </c>
      <c r="J8" s="38">
        <v>1500</v>
      </c>
      <c r="K8" s="38">
        <v>1999</v>
      </c>
      <c r="L8" s="38">
        <v>8774.5</v>
      </c>
      <c r="M8" s="38">
        <v>1421.37</v>
      </c>
      <c r="N8" s="38">
        <v>0</v>
      </c>
      <c r="O8" s="86">
        <f t="shared" si="0"/>
        <v>76082.309723999992</v>
      </c>
    </row>
    <row r="9" spans="2:17" x14ac:dyDescent="0.25">
      <c r="B9" s="95" t="s">
        <v>526</v>
      </c>
      <c r="C9" s="36" t="s">
        <v>18</v>
      </c>
      <c r="D9" s="40" t="s">
        <v>37</v>
      </c>
      <c r="E9" s="38">
        <v>0</v>
      </c>
      <c r="F9" s="38">
        <v>5844.7073635728002</v>
      </c>
      <c r="G9" s="38">
        <v>20055.659290136336</v>
      </c>
      <c r="H9" s="38">
        <v>64570.18173614682</v>
      </c>
      <c r="I9" s="38">
        <v>104610.59964053589</v>
      </c>
      <c r="J9" s="38">
        <v>118378.18076781981</v>
      </c>
      <c r="K9" s="38">
        <v>140144.77921287637</v>
      </c>
      <c r="L9" s="38">
        <v>351898.1723271003</v>
      </c>
      <c r="M9" s="38">
        <v>199627.68082416919</v>
      </c>
      <c r="N9" s="38">
        <v>46811.66251137729</v>
      </c>
      <c r="O9" s="86">
        <f t="shared" si="0"/>
        <v>1051941.6236737347</v>
      </c>
    </row>
    <row r="10" spans="2:17" ht="13.2" customHeight="1" x14ac:dyDescent="0.25">
      <c r="B10" s="95" t="s">
        <v>527</v>
      </c>
      <c r="C10" s="96" t="s">
        <v>368</v>
      </c>
      <c r="D10" s="40" t="s">
        <v>369</v>
      </c>
      <c r="E10" s="38">
        <v>0</v>
      </c>
      <c r="F10" s="38">
        <v>0</v>
      </c>
      <c r="G10" s="38">
        <v>430.84800000000001</v>
      </c>
      <c r="H10" s="38">
        <v>0</v>
      </c>
      <c r="I10" s="38">
        <v>230.72029999999998</v>
      </c>
      <c r="J10" s="38">
        <v>0</v>
      </c>
      <c r="K10" s="38">
        <v>71.718050000000005</v>
      </c>
      <c r="L10" s="38">
        <v>115.63729000000001</v>
      </c>
      <c r="M10" s="38">
        <v>148.47538</v>
      </c>
      <c r="N10" s="38">
        <v>0</v>
      </c>
      <c r="O10" s="86">
        <f t="shared" si="0"/>
        <v>997.39902000000006</v>
      </c>
    </row>
    <row r="11" spans="2:17" x14ac:dyDescent="0.25">
      <c r="B11" s="95" t="s">
        <v>528</v>
      </c>
      <c r="C11" s="96" t="s">
        <v>370</v>
      </c>
      <c r="D11" s="37" t="s">
        <v>371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86">
        <f t="shared" si="0"/>
        <v>0</v>
      </c>
    </row>
    <row r="12" spans="2:17" x14ac:dyDescent="0.25">
      <c r="B12" s="95" t="s">
        <v>544</v>
      </c>
      <c r="C12" s="96" t="s">
        <v>372</v>
      </c>
      <c r="D12" s="37" t="s">
        <v>373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86">
        <f t="shared" si="0"/>
        <v>0</v>
      </c>
    </row>
    <row r="13" spans="2:17" x14ac:dyDescent="0.25">
      <c r="B13" s="95" t="s">
        <v>545</v>
      </c>
      <c r="C13" s="96" t="s">
        <v>374</v>
      </c>
      <c r="D13" s="37" t="s">
        <v>375</v>
      </c>
      <c r="E13" s="38">
        <v>0</v>
      </c>
      <c r="F13" s="38">
        <v>0</v>
      </c>
      <c r="G13" s="38">
        <v>0</v>
      </c>
      <c r="H13" s="38">
        <v>5510.1590900000001</v>
      </c>
      <c r="I13" s="38">
        <v>732.99495247999994</v>
      </c>
      <c r="J13" s="38">
        <v>0</v>
      </c>
      <c r="K13" s="38">
        <v>671.69106228999999</v>
      </c>
      <c r="L13" s="38">
        <v>2793.7828599999998</v>
      </c>
      <c r="M13" s="38">
        <v>0</v>
      </c>
      <c r="N13" s="38">
        <v>56.1</v>
      </c>
      <c r="O13" s="86">
        <f t="shared" si="0"/>
        <v>9764.7279647699997</v>
      </c>
    </row>
    <row r="14" spans="2:17" x14ac:dyDescent="0.25">
      <c r="B14" s="95" t="s">
        <v>546</v>
      </c>
      <c r="C14" s="96" t="s">
        <v>376</v>
      </c>
      <c r="D14" s="37" t="s">
        <v>48</v>
      </c>
      <c r="E14" s="38">
        <v>0</v>
      </c>
      <c r="F14" s="38">
        <v>0</v>
      </c>
      <c r="G14" s="38">
        <v>47150.510550360479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173965.04768997923</v>
      </c>
      <c r="O14" s="86">
        <f t="shared" si="0"/>
        <v>221115.55824033971</v>
      </c>
    </row>
    <row r="15" spans="2:17" x14ac:dyDescent="0.25">
      <c r="B15" s="101">
        <v>2</v>
      </c>
      <c r="C15" s="101" t="s">
        <v>377</v>
      </c>
      <c r="D15" s="33" t="s">
        <v>378</v>
      </c>
      <c r="E15" s="34">
        <v>603665.39764200011</v>
      </c>
      <c r="F15" s="34">
        <v>28731.42139</v>
      </c>
      <c r="G15" s="34">
        <v>75321.087071999995</v>
      </c>
      <c r="H15" s="34">
        <v>114952.66689999995</v>
      </c>
      <c r="I15" s="34">
        <v>149144.95921999996</v>
      </c>
      <c r="J15" s="34">
        <v>117705.66658999989</v>
      </c>
      <c r="K15" s="34">
        <v>173419.87021599995</v>
      </c>
      <c r="L15" s="34">
        <v>77133.804509999929</v>
      </c>
      <c r="M15" s="34">
        <v>72465.638820000007</v>
      </c>
      <c r="N15" s="34">
        <v>115491.5404000001</v>
      </c>
      <c r="O15" s="34">
        <f t="shared" si="0"/>
        <v>1528032.0527599999</v>
      </c>
      <c r="Q15" s="16"/>
    </row>
    <row r="16" spans="2:17" x14ac:dyDescent="0.25">
      <c r="B16" s="95" t="s">
        <v>529</v>
      </c>
      <c r="C16" s="96" t="s">
        <v>379</v>
      </c>
      <c r="D16" s="40" t="s">
        <v>380</v>
      </c>
      <c r="E16" s="98">
        <v>0</v>
      </c>
      <c r="F16" s="38">
        <v>0</v>
      </c>
      <c r="G16" s="38">
        <v>0</v>
      </c>
      <c r="H16" s="38">
        <v>0</v>
      </c>
      <c r="I16" s="38">
        <v>8681.3679800000009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86">
        <f t="shared" si="0"/>
        <v>8681.3679800000009</v>
      </c>
    </row>
    <row r="17" spans="2:15" ht="13.5" customHeight="1" x14ac:dyDescent="0.25">
      <c r="B17" s="95" t="s">
        <v>530</v>
      </c>
      <c r="C17" s="96" t="s">
        <v>381</v>
      </c>
      <c r="D17" s="40" t="s">
        <v>62</v>
      </c>
      <c r="E17" s="38">
        <v>26667.809690000006</v>
      </c>
      <c r="F17" s="38">
        <v>12948.14488</v>
      </c>
      <c r="G17" s="38">
        <v>22763.012879999998</v>
      </c>
      <c r="H17" s="38">
        <v>409.98469999999998</v>
      </c>
      <c r="I17" s="38">
        <v>3635.9444599999997</v>
      </c>
      <c r="J17" s="38">
        <v>265.87748999999997</v>
      </c>
      <c r="K17" s="38">
        <v>980.14858000000004</v>
      </c>
      <c r="L17" s="38">
        <v>4605.2436899999802</v>
      </c>
      <c r="M17" s="38">
        <v>7723.2212399999999</v>
      </c>
      <c r="N17" s="38">
        <v>69537.496009999988</v>
      </c>
      <c r="O17" s="86">
        <f t="shared" si="0"/>
        <v>149536.88361999995</v>
      </c>
    </row>
    <row r="18" spans="2:15" x14ac:dyDescent="0.25">
      <c r="B18" s="95" t="s">
        <v>531</v>
      </c>
      <c r="C18" s="96" t="s">
        <v>51</v>
      </c>
      <c r="D18" s="40" t="s">
        <v>382</v>
      </c>
      <c r="E18" s="98">
        <v>576997.58795200009</v>
      </c>
      <c r="F18" s="38">
        <v>15783.27651</v>
      </c>
      <c r="G18" s="38">
        <v>34981.494881999992</v>
      </c>
      <c r="H18" s="38">
        <v>98846.682199999952</v>
      </c>
      <c r="I18" s="38">
        <v>136827.64677999995</v>
      </c>
      <c r="J18" s="38">
        <v>117439.78909999991</v>
      </c>
      <c r="K18" s="38">
        <v>172439.72163599991</v>
      </c>
      <c r="L18" s="38">
        <v>72528.560819999955</v>
      </c>
      <c r="M18" s="38">
        <v>18842.417580000008</v>
      </c>
      <c r="N18" s="38">
        <v>0</v>
      </c>
      <c r="O18" s="86">
        <f t="shared" si="0"/>
        <v>1244687.1774599999</v>
      </c>
    </row>
    <row r="19" spans="2:15" x14ac:dyDescent="0.25">
      <c r="B19" s="95" t="s">
        <v>383</v>
      </c>
      <c r="C19" s="96" t="s">
        <v>384</v>
      </c>
      <c r="D19" s="97" t="s">
        <v>385</v>
      </c>
      <c r="E19" s="66">
        <v>565437.77302000008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86">
        <f t="shared" si="0"/>
        <v>565437.77302000008</v>
      </c>
    </row>
    <row r="20" spans="2:15" x14ac:dyDescent="0.25">
      <c r="B20" s="95" t="s">
        <v>386</v>
      </c>
      <c r="C20" s="96" t="s">
        <v>387</v>
      </c>
      <c r="D20" s="97" t="s">
        <v>388</v>
      </c>
      <c r="E20" s="66">
        <v>11559.814932000001</v>
      </c>
      <c r="F20" s="66">
        <v>15783.27651</v>
      </c>
      <c r="G20" s="66">
        <v>34981.494881999992</v>
      </c>
      <c r="H20" s="66">
        <v>98846.682199999952</v>
      </c>
      <c r="I20" s="66">
        <v>136827.64677999995</v>
      </c>
      <c r="J20" s="66">
        <v>117439.78909999991</v>
      </c>
      <c r="K20" s="66">
        <v>172439.72163599991</v>
      </c>
      <c r="L20" s="66">
        <v>72528.560819999955</v>
      </c>
      <c r="M20" s="66">
        <v>18842.417580000008</v>
      </c>
      <c r="N20" s="66">
        <v>0</v>
      </c>
      <c r="O20" s="86">
        <f t="shared" si="0"/>
        <v>679249.40443999984</v>
      </c>
    </row>
    <row r="21" spans="2:15" x14ac:dyDescent="0.25">
      <c r="B21" s="95" t="s">
        <v>532</v>
      </c>
      <c r="C21" s="96" t="s">
        <v>389</v>
      </c>
      <c r="D21" s="40" t="s">
        <v>390</v>
      </c>
      <c r="E21" s="38">
        <v>0</v>
      </c>
      <c r="F21" s="38">
        <v>0</v>
      </c>
      <c r="G21" s="38">
        <v>0</v>
      </c>
      <c r="H21" s="38">
        <v>15696</v>
      </c>
      <c r="I21" s="38">
        <v>0</v>
      </c>
      <c r="J21" s="38">
        <v>0</v>
      </c>
      <c r="K21" s="38">
        <v>0</v>
      </c>
      <c r="L21" s="38">
        <v>0</v>
      </c>
      <c r="M21" s="38">
        <v>45900</v>
      </c>
      <c r="N21" s="38">
        <v>0</v>
      </c>
      <c r="O21" s="86">
        <f t="shared" si="0"/>
        <v>61596</v>
      </c>
    </row>
    <row r="22" spans="2:15" x14ac:dyDescent="0.25">
      <c r="B22" s="95" t="s">
        <v>533</v>
      </c>
      <c r="C22" s="96" t="s">
        <v>63</v>
      </c>
      <c r="D22" s="37" t="s">
        <v>64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86">
        <f t="shared" si="0"/>
        <v>0</v>
      </c>
    </row>
    <row r="23" spans="2:15" x14ac:dyDescent="0.25">
      <c r="B23" s="95" t="s">
        <v>534</v>
      </c>
      <c r="C23" s="96" t="s">
        <v>391</v>
      </c>
      <c r="D23" s="37" t="s">
        <v>72</v>
      </c>
      <c r="E23" s="38">
        <v>0</v>
      </c>
      <c r="F23" s="38">
        <v>0</v>
      </c>
      <c r="G23" s="38">
        <v>17576.579309999997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45954.044390000112</v>
      </c>
      <c r="O23" s="86">
        <f t="shared" si="0"/>
        <v>63530.623700000113</v>
      </c>
    </row>
    <row r="24" spans="2:15" x14ac:dyDescent="0.25">
      <c r="B24" s="101">
        <v>3</v>
      </c>
      <c r="C24" s="101" t="s">
        <v>392</v>
      </c>
      <c r="D24" s="33" t="s">
        <v>393</v>
      </c>
      <c r="E24" s="34">
        <v>-341540.22055020346</v>
      </c>
      <c r="F24" s="34">
        <v>-21104.4340264272</v>
      </c>
      <c r="G24" s="34">
        <v>25014.219148496806</v>
      </c>
      <c r="H24" s="34">
        <v>-41319.326073853124</v>
      </c>
      <c r="I24" s="34">
        <v>-43570.644326984067</v>
      </c>
      <c r="J24" s="34">
        <v>2172.5141778199177</v>
      </c>
      <c r="K24" s="34">
        <v>-30532.681890833599</v>
      </c>
      <c r="L24" s="34">
        <v>286448.28796710033</v>
      </c>
      <c r="M24" s="34">
        <v>128731.88738416917</v>
      </c>
      <c r="N24" s="34">
        <v>190841.68857355963</v>
      </c>
      <c r="O24" s="34">
        <f t="shared" si="0"/>
        <v>155141.2903828444</v>
      </c>
    </row>
  </sheetData>
  <mergeCells count="3">
    <mergeCell ref="B2:N2"/>
    <mergeCell ref="D3:F3"/>
    <mergeCell ref="M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37"/>
  <sheetViews>
    <sheetView showGridLines="0" zoomScaleNormal="100" workbookViewId="0">
      <selection activeCell="K22" sqref="K22"/>
    </sheetView>
  </sheetViews>
  <sheetFormatPr defaultColWidth="9.109375" defaultRowHeight="13.2" x14ac:dyDescent="0.25"/>
  <cols>
    <col min="1" max="1" width="4.88671875" style="6" customWidth="1"/>
    <col min="2" max="2" width="4.88671875" style="4" bestFit="1" customWidth="1"/>
    <col min="3" max="3" width="38.33203125" style="4" hidden="1" customWidth="1"/>
    <col min="4" max="4" width="62.6640625" style="6" customWidth="1"/>
    <col min="5" max="5" width="13.109375" style="6" bestFit="1" customWidth="1"/>
    <col min="6" max="6" width="13.109375" style="6" customWidth="1"/>
    <col min="7" max="7" width="12.33203125" style="6" bestFit="1" customWidth="1"/>
    <col min="8" max="8" width="11.33203125" style="6" bestFit="1" customWidth="1"/>
    <col min="9" max="9" width="12.5546875" style="6" customWidth="1"/>
    <col min="10" max="16384" width="9.109375" style="6"/>
  </cols>
  <sheetData>
    <row r="1" spans="2:9" x14ac:dyDescent="0.25">
      <c r="B1" s="169" t="s">
        <v>394</v>
      </c>
      <c r="C1" s="169"/>
      <c r="D1" s="169"/>
      <c r="E1" s="169"/>
      <c r="F1" s="169"/>
      <c r="G1" s="169"/>
      <c r="H1" s="169"/>
      <c r="I1" s="169"/>
    </row>
    <row r="2" spans="2:9" x14ac:dyDescent="0.25">
      <c r="B2" s="6"/>
      <c r="C2" s="6"/>
      <c r="I2" s="87" t="s">
        <v>441</v>
      </c>
    </row>
    <row r="3" spans="2:9" hidden="1" x14ac:dyDescent="0.25">
      <c r="B3" s="17"/>
      <c r="C3" s="17"/>
      <c r="D3" s="170" t="s">
        <v>395</v>
      </c>
      <c r="E3" s="170"/>
      <c r="F3" s="18"/>
      <c r="G3" s="18"/>
      <c r="H3" s="171" t="s">
        <v>1</v>
      </c>
      <c r="I3" s="171"/>
    </row>
    <row r="4" spans="2:9" x14ac:dyDescent="0.25">
      <c r="B4" s="106"/>
      <c r="C4" s="106"/>
      <c r="D4" s="100"/>
      <c r="E4" s="100" t="s">
        <v>280</v>
      </c>
      <c r="F4" s="59" t="s">
        <v>396</v>
      </c>
      <c r="G4" s="59" t="s">
        <v>397</v>
      </c>
      <c r="H4" s="59" t="s">
        <v>398</v>
      </c>
      <c r="I4" s="59" t="s">
        <v>229</v>
      </c>
    </row>
    <row r="5" spans="2:9" hidden="1" x14ac:dyDescent="0.25">
      <c r="B5" s="62"/>
      <c r="C5" s="62"/>
      <c r="D5" s="94" t="s">
        <v>399</v>
      </c>
      <c r="E5" s="94" t="s">
        <v>300</v>
      </c>
      <c r="F5" s="32" t="s">
        <v>396</v>
      </c>
      <c r="G5" s="32" t="s">
        <v>400</v>
      </c>
      <c r="H5" s="32" t="s">
        <v>401</v>
      </c>
      <c r="I5" s="32" t="s">
        <v>402</v>
      </c>
    </row>
    <row r="6" spans="2:9" x14ac:dyDescent="0.25">
      <c r="B6" s="48">
        <v>1</v>
      </c>
      <c r="C6" s="48" t="s">
        <v>8</v>
      </c>
      <c r="D6" s="50" t="s">
        <v>364</v>
      </c>
      <c r="E6" s="51">
        <f>SUM(F6:I6)</f>
        <v>1683173.3431388445</v>
      </c>
      <c r="F6" s="102">
        <f>SUM(F7:F14)</f>
        <v>1345163.5697088446</v>
      </c>
      <c r="G6" s="102">
        <f t="shared" ref="G6:I6" si="0">SUM(G7:G14)</f>
        <v>234563.58856999996</v>
      </c>
      <c r="H6" s="102">
        <f t="shared" si="0"/>
        <v>100365.15820000001</v>
      </c>
      <c r="I6" s="102">
        <f t="shared" si="0"/>
        <v>3081.0266600000587</v>
      </c>
    </row>
    <row r="7" spans="2:9" x14ac:dyDescent="0.25">
      <c r="B7" s="35" t="s">
        <v>524</v>
      </c>
      <c r="C7" s="69" t="s">
        <v>403</v>
      </c>
      <c r="D7" s="37" t="s">
        <v>404</v>
      </c>
      <c r="E7" s="86">
        <f t="shared" ref="E7:E23" si="1">SUM(F7:I7)</f>
        <v>323271.72452000005</v>
      </c>
      <c r="F7" s="98">
        <v>105504.40533000001</v>
      </c>
      <c r="G7" s="98">
        <v>137436.52702000001</v>
      </c>
      <c r="H7" s="98">
        <v>77251.109120000008</v>
      </c>
      <c r="I7" s="98">
        <v>3079.6830499999633</v>
      </c>
    </row>
    <row r="8" spans="2:9" x14ac:dyDescent="0.25">
      <c r="B8" s="35" t="s">
        <v>525</v>
      </c>
      <c r="C8" s="69" t="s">
        <v>366</v>
      </c>
      <c r="D8" s="37" t="s">
        <v>367</v>
      </c>
      <c r="E8" s="86">
        <f t="shared" si="1"/>
        <v>76082.30971999999</v>
      </c>
      <c r="F8" s="98">
        <v>51524.389510000001</v>
      </c>
      <c r="G8" s="98">
        <v>24557.920209999997</v>
      </c>
      <c r="H8" s="98">
        <v>0</v>
      </c>
      <c r="I8" s="98">
        <v>0</v>
      </c>
    </row>
    <row r="9" spans="2:9" x14ac:dyDescent="0.25">
      <c r="B9" s="35" t="s">
        <v>526</v>
      </c>
      <c r="C9" s="69" t="s">
        <v>405</v>
      </c>
      <c r="D9" s="37" t="s">
        <v>19</v>
      </c>
      <c r="E9" s="86">
        <f t="shared" si="1"/>
        <v>1051941.6236737352</v>
      </c>
      <c r="F9" s="98">
        <v>990514.84189373511</v>
      </c>
      <c r="G9" s="98">
        <v>47117.918359999989</v>
      </c>
      <c r="H9" s="98">
        <v>14307.88471</v>
      </c>
      <c r="I9" s="98">
        <v>0.97871000008854026</v>
      </c>
    </row>
    <row r="10" spans="2:9" x14ac:dyDescent="0.25">
      <c r="B10" s="35" t="s">
        <v>527</v>
      </c>
      <c r="C10" s="69" t="s">
        <v>406</v>
      </c>
      <c r="D10" s="40" t="s">
        <v>407</v>
      </c>
      <c r="E10" s="86">
        <f t="shared" si="1"/>
        <v>10762.126980000001</v>
      </c>
      <c r="F10" s="98">
        <v>5566.5510199999999</v>
      </c>
      <c r="G10" s="98">
        <v>486.94800000000004</v>
      </c>
      <c r="H10" s="98">
        <v>4708.6279599999998</v>
      </c>
      <c r="I10" s="98">
        <v>0</v>
      </c>
    </row>
    <row r="11" spans="2:9" x14ac:dyDescent="0.25">
      <c r="B11" s="35" t="s">
        <v>528</v>
      </c>
      <c r="C11" s="69" t="s">
        <v>408</v>
      </c>
      <c r="D11" s="37" t="s">
        <v>373</v>
      </c>
      <c r="E11" s="86">
        <f t="shared" si="1"/>
        <v>0</v>
      </c>
      <c r="F11" s="98">
        <v>0</v>
      </c>
      <c r="G11" s="98">
        <v>0</v>
      </c>
      <c r="H11" s="98">
        <v>0</v>
      </c>
      <c r="I11" s="98">
        <v>0</v>
      </c>
    </row>
    <row r="12" spans="2:9" x14ac:dyDescent="0.25">
      <c r="B12" s="35" t="s">
        <v>544</v>
      </c>
      <c r="C12" s="69" t="s">
        <v>409</v>
      </c>
      <c r="D12" s="37" t="s">
        <v>410</v>
      </c>
      <c r="E12" s="86">
        <f t="shared" si="1"/>
        <v>0</v>
      </c>
      <c r="F12" s="98">
        <v>0</v>
      </c>
      <c r="G12" s="98">
        <v>0</v>
      </c>
      <c r="H12" s="98">
        <v>0</v>
      </c>
      <c r="I12" s="98">
        <v>0</v>
      </c>
    </row>
    <row r="13" spans="2:9" x14ac:dyDescent="0.25">
      <c r="B13" s="35" t="s">
        <v>545</v>
      </c>
      <c r="C13" s="69" t="s">
        <v>411</v>
      </c>
      <c r="D13" s="37" t="s">
        <v>412</v>
      </c>
      <c r="E13" s="86">
        <f t="shared" si="1"/>
        <v>99417.848819999999</v>
      </c>
      <c r="F13" s="98">
        <v>99417.848819999999</v>
      </c>
      <c r="G13" s="98">
        <v>0</v>
      </c>
      <c r="H13" s="98">
        <v>0</v>
      </c>
      <c r="I13" s="98">
        <v>0</v>
      </c>
    </row>
    <row r="14" spans="2:9" x14ac:dyDescent="0.25">
      <c r="B14" s="35" t="s">
        <v>546</v>
      </c>
      <c r="C14" s="69" t="s">
        <v>47</v>
      </c>
      <c r="D14" s="37" t="s">
        <v>48</v>
      </c>
      <c r="E14" s="86">
        <f t="shared" si="1"/>
        <v>121697.70942510966</v>
      </c>
      <c r="F14" s="98">
        <v>92635.533135109654</v>
      </c>
      <c r="G14" s="98">
        <v>24964.274980000002</v>
      </c>
      <c r="H14" s="98">
        <v>4097.5364100000006</v>
      </c>
      <c r="I14" s="98">
        <v>0.36490000000708278</v>
      </c>
    </row>
    <row r="15" spans="2:9" x14ac:dyDescent="0.25">
      <c r="B15" s="48">
        <v>2</v>
      </c>
      <c r="C15" s="48" t="s">
        <v>377</v>
      </c>
      <c r="D15" s="50" t="s">
        <v>378</v>
      </c>
      <c r="E15" s="51">
        <f t="shared" si="1"/>
        <v>1528031.6910100004</v>
      </c>
      <c r="F15" s="102">
        <f>SUM(F16:F23)-F18</f>
        <v>1135160.3499800002</v>
      </c>
      <c r="G15" s="102">
        <f t="shared" ref="G15:I15" si="2">SUM(G16:G23)-G18</f>
        <v>279296.92223000008</v>
      </c>
      <c r="H15" s="102">
        <f t="shared" si="2"/>
        <v>110690.73016000001</v>
      </c>
      <c r="I15" s="102">
        <f t="shared" si="2"/>
        <v>2883.6886400000749</v>
      </c>
    </row>
    <row r="16" spans="2:9" x14ac:dyDescent="0.25">
      <c r="B16" s="35" t="s">
        <v>529</v>
      </c>
      <c r="C16" s="69" t="s">
        <v>413</v>
      </c>
      <c r="D16" s="40" t="s">
        <v>414</v>
      </c>
      <c r="E16" s="86">
        <f t="shared" si="1"/>
        <v>8681.3679800000009</v>
      </c>
      <c r="F16" s="98">
        <v>8681.3679800000009</v>
      </c>
      <c r="G16" s="98">
        <v>0</v>
      </c>
      <c r="H16" s="98">
        <v>0</v>
      </c>
      <c r="I16" s="98">
        <v>0</v>
      </c>
    </row>
    <row r="17" spans="2:9" x14ac:dyDescent="0.25">
      <c r="B17" s="35" t="s">
        <v>530</v>
      </c>
      <c r="C17" s="69" t="s">
        <v>415</v>
      </c>
      <c r="D17" s="40" t="s">
        <v>416</v>
      </c>
      <c r="E17" s="86">
        <f t="shared" si="1"/>
        <v>149536.88362000004</v>
      </c>
      <c r="F17" s="98">
        <v>134458.10051000002</v>
      </c>
      <c r="G17" s="98">
        <v>14742.498970000001</v>
      </c>
      <c r="H17" s="98">
        <v>0.43680999999999998</v>
      </c>
      <c r="I17" s="98">
        <v>335.84732999998886</v>
      </c>
    </row>
    <row r="18" spans="2:9" x14ac:dyDescent="0.25">
      <c r="B18" s="35" t="s">
        <v>531</v>
      </c>
      <c r="C18" s="96" t="s">
        <v>51</v>
      </c>
      <c r="D18" s="37" t="s">
        <v>417</v>
      </c>
      <c r="E18" s="86">
        <f t="shared" si="1"/>
        <v>1244686.81571</v>
      </c>
      <c r="F18" s="98">
        <v>919487.3335500001</v>
      </c>
      <c r="G18" s="98">
        <v>213925.26336000004</v>
      </c>
      <c r="H18" s="98">
        <v>108780.51054000002</v>
      </c>
      <c r="I18" s="98">
        <v>2493.7082599999776</v>
      </c>
    </row>
    <row r="19" spans="2:9" x14ac:dyDescent="0.25">
      <c r="B19" s="35" t="s">
        <v>383</v>
      </c>
      <c r="C19" s="96" t="s">
        <v>384</v>
      </c>
      <c r="D19" s="37" t="s">
        <v>418</v>
      </c>
      <c r="E19" s="86">
        <f t="shared" si="1"/>
        <v>565437.41127000016</v>
      </c>
      <c r="F19" s="98">
        <v>391595.69700000004</v>
      </c>
      <c r="G19" s="98">
        <v>81618.033700000015</v>
      </c>
      <c r="H19" s="98">
        <v>89729.972310000012</v>
      </c>
      <c r="I19" s="98">
        <v>2493.7082600000867</v>
      </c>
    </row>
    <row r="20" spans="2:9" x14ac:dyDescent="0.25">
      <c r="B20" s="35" t="s">
        <v>386</v>
      </c>
      <c r="C20" s="96" t="s">
        <v>387</v>
      </c>
      <c r="D20" s="37" t="s">
        <v>419</v>
      </c>
      <c r="E20" s="86">
        <f t="shared" si="1"/>
        <v>679249.40444000007</v>
      </c>
      <c r="F20" s="98">
        <v>527891.63655000005</v>
      </c>
      <c r="G20" s="98">
        <v>132307.22966000001</v>
      </c>
      <c r="H20" s="98">
        <v>19050.538229999998</v>
      </c>
      <c r="I20" s="98">
        <v>0</v>
      </c>
    </row>
    <row r="21" spans="2:9" x14ac:dyDescent="0.25">
      <c r="B21" s="35" t="s">
        <v>532</v>
      </c>
      <c r="C21" s="96" t="s">
        <v>389</v>
      </c>
      <c r="D21" s="37" t="s">
        <v>390</v>
      </c>
      <c r="E21" s="86">
        <f t="shared" si="1"/>
        <v>45900</v>
      </c>
      <c r="F21" s="98">
        <v>0</v>
      </c>
      <c r="G21" s="98">
        <v>45900</v>
      </c>
      <c r="H21" s="98">
        <v>0</v>
      </c>
      <c r="I21" s="98">
        <v>0</v>
      </c>
    </row>
    <row r="22" spans="2:9" x14ac:dyDescent="0.25">
      <c r="B22" s="35" t="s">
        <v>533</v>
      </c>
      <c r="C22" s="96" t="s">
        <v>63</v>
      </c>
      <c r="D22" s="37" t="s">
        <v>64</v>
      </c>
      <c r="E22" s="86">
        <f t="shared" si="1"/>
        <v>15696</v>
      </c>
      <c r="F22" s="98">
        <v>15696</v>
      </c>
      <c r="G22" s="98">
        <v>0</v>
      </c>
      <c r="H22" s="98">
        <v>0</v>
      </c>
      <c r="I22" s="98">
        <v>0</v>
      </c>
    </row>
    <row r="23" spans="2:9" x14ac:dyDescent="0.25">
      <c r="B23" s="35" t="s">
        <v>534</v>
      </c>
      <c r="C23" s="96" t="s">
        <v>391</v>
      </c>
      <c r="D23" s="37" t="s">
        <v>72</v>
      </c>
      <c r="E23" s="86">
        <f t="shared" si="1"/>
        <v>63530.623700000113</v>
      </c>
      <c r="F23" s="98">
        <v>56837.54794000012</v>
      </c>
      <c r="G23" s="98">
        <v>4729.1598999999997</v>
      </c>
      <c r="H23" s="98">
        <v>1909.7828100000002</v>
      </c>
      <c r="I23" s="98">
        <v>54.133049999999912</v>
      </c>
    </row>
    <row r="24" spans="2:9" x14ac:dyDescent="0.25">
      <c r="B24" s="172" t="s">
        <v>420</v>
      </c>
      <c r="C24" s="172"/>
      <c r="D24" s="172"/>
      <c r="E24" s="172"/>
      <c r="F24" s="172"/>
      <c r="G24" s="172"/>
      <c r="H24" s="172"/>
      <c r="I24" s="172"/>
    </row>
    <row r="25" spans="2:9" x14ac:dyDescent="0.25">
      <c r="B25" s="48">
        <v>3</v>
      </c>
      <c r="C25" s="48" t="s">
        <v>421</v>
      </c>
      <c r="D25" s="50" t="s">
        <v>422</v>
      </c>
      <c r="E25" s="51"/>
      <c r="F25" s="102"/>
      <c r="G25" s="102"/>
      <c r="H25" s="102"/>
      <c r="I25" s="102"/>
    </row>
    <row r="26" spans="2:9" x14ac:dyDescent="0.25">
      <c r="B26" s="35" t="s">
        <v>549</v>
      </c>
      <c r="C26" s="69" t="s">
        <v>423</v>
      </c>
      <c r="D26" s="83" t="s">
        <v>424</v>
      </c>
      <c r="E26" s="103">
        <v>4.7858464717328731E-3</v>
      </c>
      <c r="F26" s="83"/>
      <c r="G26" s="83"/>
      <c r="H26" s="83"/>
      <c r="I26" s="83"/>
    </row>
    <row r="27" spans="2:9" x14ac:dyDescent="0.25">
      <c r="B27" s="35" t="s">
        <v>550</v>
      </c>
      <c r="C27" s="69" t="s">
        <v>425</v>
      </c>
      <c r="D27" s="31" t="s">
        <v>426</v>
      </c>
      <c r="E27" s="103">
        <v>2.6488294638913902E-4</v>
      </c>
      <c r="F27" s="83"/>
      <c r="G27" s="83"/>
      <c r="H27" s="83"/>
      <c r="I27" s="83"/>
    </row>
    <row r="28" spans="2:9" x14ac:dyDescent="0.25">
      <c r="B28" s="35" t="s">
        <v>551</v>
      </c>
      <c r="C28" s="69" t="s">
        <v>427</v>
      </c>
      <c r="D28" s="31" t="s">
        <v>428</v>
      </c>
      <c r="E28" s="103">
        <v>7.0595402851247521E-4</v>
      </c>
      <c r="F28" s="83"/>
      <c r="G28" s="83"/>
      <c r="H28" s="83"/>
      <c r="I28" s="83"/>
    </row>
    <row r="29" spans="2:9" x14ac:dyDescent="0.25">
      <c r="B29" s="35" t="s">
        <v>552</v>
      </c>
      <c r="C29" s="69" t="s">
        <v>429</v>
      </c>
      <c r="D29" s="31" t="s">
        <v>430</v>
      </c>
      <c r="E29" s="103">
        <v>5.7566834466344875E-3</v>
      </c>
      <c r="F29" s="83"/>
      <c r="G29" s="83"/>
      <c r="H29" s="83"/>
      <c r="I29" s="83"/>
    </row>
    <row r="30" spans="2:9" x14ac:dyDescent="0.25">
      <c r="E30" s="30"/>
      <c r="F30" s="10"/>
      <c r="G30" s="10"/>
      <c r="H30" s="10"/>
      <c r="I30" s="10"/>
    </row>
    <row r="32" spans="2:9" ht="28.5" customHeight="1" x14ac:dyDescent="0.25">
      <c r="D32" s="173" t="s">
        <v>431</v>
      </c>
      <c r="E32" s="173"/>
      <c r="F32" s="173"/>
      <c r="G32" s="173"/>
    </row>
    <row r="33" spans="4:7" ht="39.6" x14ac:dyDescent="0.25">
      <c r="D33" s="59" t="s">
        <v>432</v>
      </c>
      <c r="E33" s="59" t="s">
        <v>433</v>
      </c>
      <c r="F33" s="59" t="s">
        <v>434</v>
      </c>
      <c r="G33" s="59" t="s">
        <v>435</v>
      </c>
    </row>
    <row r="34" spans="4:7" x14ac:dyDescent="0.25">
      <c r="D34" s="80" t="s">
        <v>436</v>
      </c>
      <c r="E34" s="104">
        <v>0.1</v>
      </c>
      <c r="F34" s="104">
        <v>7.0000000000000007E-2</v>
      </c>
      <c r="G34" s="105"/>
    </row>
    <row r="35" spans="4:7" x14ac:dyDescent="0.25">
      <c r="D35" s="80" t="s">
        <v>437</v>
      </c>
      <c r="E35" s="104">
        <v>0.1</v>
      </c>
      <c r="F35" s="104">
        <v>7.0000000000000007E-2</v>
      </c>
      <c r="G35" s="105"/>
    </row>
    <row r="36" spans="4:7" x14ac:dyDescent="0.25">
      <c r="D36" s="80" t="s">
        <v>438</v>
      </c>
      <c r="E36" s="104">
        <v>0.2</v>
      </c>
      <c r="F36" s="104">
        <v>0.14000000000000001</v>
      </c>
      <c r="G36" s="104">
        <v>0.03</v>
      </c>
    </row>
    <row r="37" spans="4:7" x14ac:dyDescent="0.25">
      <c r="D37" s="80" t="s">
        <v>439</v>
      </c>
      <c r="E37" s="104">
        <v>0.2</v>
      </c>
      <c r="F37" s="104">
        <v>0.14000000000000001</v>
      </c>
      <c r="G37" s="104">
        <v>0.03</v>
      </c>
    </row>
  </sheetData>
  <mergeCells count="5">
    <mergeCell ref="B1:I1"/>
    <mergeCell ref="D3:E3"/>
    <mergeCell ref="H3:I3"/>
    <mergeCell ref="B24:I24"/>
    <mergeCell ref="D32:G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K42"/>
  <sheetViews>
    <sheetView showGridLines="0" zoomScaleNormal="100" zoomScaleSheetLayoutView="100" workbookViewId="0">
      <selection activeCell="F42" sqref="F42"/>
    </sheetView>
  </sheetViews>
  <sheetFormatPr defaultColWidth="9.109375" defaultRowHeight="13.2" x14ac:dyDescent="0.25"/>
  <cols>
    <col min="1" max="1" width="5.6640625" style="20" customWidth="1"/>
    <col min="2" max="2" width="29.109375" style="21" hidden="1" customWidth="1"/>
    <col min="3" max="3" width="41.109375" style="20" customWidth="1"/>
    <col min="4" max="4" width="43.5546875" style="21" customWidth="1"/>
    <col min="5" max="5" width="17.109375" style="20" customWidth="1"/>
    <col min="6" max="6" width="13.6640625" style="20" customWidth="1"/>
    <col min="7" max="7" width="10.88671875" style="20" bestFit="1" customWidth="1"/>
    <col min="8" max="9" width="9.109375" style="20"/>
    <col min="10" max="10" width="11.88671875" style="20" bestFit="1" customWidth="1"/>
    <col min="11" max="16384" width="9.109375" style="20"/>
  </cols>
  <sheetData>
    <row r="1" spans="2:6" x14ac:dyDescent="0.25">
      <c r="B1" s="19"/>
      <c r="C1" s="182" t="s">
        <v>440</v>
      </c>
      <c r="D1" s="182"/>
      <c r="E1" s="182"/>
    </row>
    <row r="3" spans="2:6" x14ac:dyDescent="0.25">
      <c r="C3" s="22"/>
      <c r="E3" s="23" t="s">
        <v>441</v>
      </c>
      <c r="F3" s="24"/>
    </row>
    <row r="4" spans="2:6" ht="16.5" customHeight="1" x14ac:dyDescent="0.25">
      <c r="B4" s="107" t="s">
        <v>442</v>
      </c>
      <c r="C4" s="174" t="s">
        <v>443</v>
      </c>
      <c r="D4" s="174"/>
      <c r="E4" s="119">
        <v>131773.57593999989</v>
      </c>
    </row>
    <row r="5" spans="2:6" ht="16.5" customHeight="1" x14ac:dyDescent="0.25">
      <c r="B5" s="107" t="s">
        <v>444</v>
      </c>
      <c r="C5" s="176" t="s">
        <v>445</v>
      </c>
      <c r="D5" s="176"/>
      <c r="E5" s="120">
        <v>138200.39296</v>
      </c>
    </row>
    <row r="6" spans="2:6" ht="16.5" customHeight="1" x14ac:dyDescent="0.25">
      <c r="B6" s="107" t="s">
        <v>446</v>
      </c>
      <c r="C6" s="176" t="s">
        <v>447</v>
      </c>
      <c r="D6" s="176"/>
      <c r="E6" s="120">
        <v>0</v>
      </c>
    </row>
    <row r="7" spans="2:6" ht="16.5" customHeight="1" x14ac:dyDescent="0.25">
      <c r="B7" s="107" t="s">
        <v>448</v>
      </c>
      <c r="C7" s="176" t="s">
        <v>449</v>
      </c>
      <c r="D7" s="176"/>
      <c r="E7" s="120">
        <v>483.77005000000003</v>
      </c>
    </row>
    <row r="8" spans="2:6" ht="16.5" customHeight="1" x14ac:dyDescent="0.25">
      <c r="B8" s="107" t="s">
        <v>450</v>
      </c>
      <c r="C8" s="176" t="s">
        <v>451</v>
      </c>
      <c r="D8" s="176"/>
      <c r="E8" s="121">
        <v>-6910.5870700001105</v>
      </c>
    </row>
    <row r="9" spans="2:6" ht="16.5" customHeight="1" x14ac:dyDescent="0.25">
      <c r="B9" s="107" t="s">
        <v>452</v>
      </c>
      <c r="C9" s="177" t="s">
        <v>453</v>
      </c>
      <c r="D9" s="177"/>
      <c r="E9" s="121">
        <v>-6910.5870700001105</v>
      </c>
    </row>
    <row r="10" spans="2:6" ht="16.5" customHeight="1" x14ac:dyDescent="0.25">
      <c r="B10" s="107" t="s">
        <v>454</v>
      </c>
      <c r="C10" s="177" t="s">
        <v>455</v>
      </c>
      <c r="D10" s="177"/>
      <c r="E10" s="121">
        <v>0</v>
      </c>
    </row>
    <row r="11" spans="2:6" ht="16.5" customHeight="1" x14ac:dyDescent="0.25">
      <c r="B11" s="107" t="s">
        <v>456</v>
      </c>
      <c r="C11" s="177" t="s">
        <v>457</v>
      </c>
      <c r="D11" s="177"/>
      <c r="E11" s="121">
        <v>0</v>
      </c>
    </row>
    <row r="12" spans="2:6" ht="16.5" customHeight="1" x14ac:dyDescent="0.25">
      <c r="B12" s="107" t="s">
        <v>402</v>
      </c>
      <c r="C12" s="183" t="s">
        <v>458</v>
      </c>
      <c r="D12" s="184"/>
      <c r="E12" s="120">
        <v>0</v>
      </c>
    </row>
    <row r="13" spans="2:6" ht="16.5" customHeight="1" x14ac:dyDescent="0.25">
      <c r="B13" s="107" t="s">
        <v>459</v>
      </c>
      <c r="C13" s="174" t="s">
        <v>460</v>
      </c>
      <c r="D13" s="174"/>
      <c r="E13" s="119">
        <v>18036.904315999731</v>
      </c>
    </row>
    <row r="14" spans="2:6" ht="16.5" customHeight="1" x14ac:dyDescent="0.25">
      <c r="B14" s="107" t="s">
        <v>461</v>
      </c>
      <c r="C14" s="176" t="s">
        <v>462</v>
      </c>
      <c r="D14" s="176"/>
      <c r="E14" s="121">
        <v>18036.904315999731</v>
      </c>
    </row>
    <row r="15" spans="2:6" ht="16.5" customHeight="1" x14ac:dyDescent="0.25">
      <c r="B15" s="107" t="s">
        <v>463</v>
      </c>
      <c r="C15" s="176" t="s">
        <v>464</v>
      </c>
      <c r="D15" s="176"/>
      <c r="E15" s="120">
        <v>0</v>
      </c>
    </row>
    <row r="16" spans="2:6" ht="16.5" customHeight="1" x14ac:dyDescent="0.25">
      <c r="B16" s="107" t="s">
        <v>465</v>
      </c>
      <c r="C16" s="174" t="s">
        <v>466</v>
      </c>
      <c r="D16" s="174"/>
      <c r="E16" s="119">
        <v>113736.67162400016</v>
      </c>
    </row>
    <row r="17" spans="2:11" ht="16.5" customHeight="1" x14ac:dyDescent="0.25">
      <c r="B17" s="107" t="s">
        <v>467</v>
      </c>
      <c r="C17" s="175" t="s">
        <v>468</v>
      </c>
      <c r="D17" s="175"/>
      <c r="E17" s="122">
        <v>54987.714442844306</v>
      </c>
    </row>
    <row r="18" spans="2:11" ht="16.5" customHeight="1" x14ac:dyDescent="0.25">
      <c r="B18" s="107" t="s">
        <v>469</v>
      </c>
      <c r="C18" s="176" t="s">
        <v>470</v>
      </c>
      <c r="D18" s="176"/>
      <c r="E18" s="121">
        <v>11492.646650000061</v>
      </c>
    </row>
    <row r="19" spans="2:11" ht="16.5" customHeight="1" x14ac:dyDescent="0.25">
      <c r="B19" s="107" t="s">
        <v>471</v>
      </c>
      <c r="C19" s="176" t="s">
        <v>472</v>
      </c>
      <c r="D19" s="176"/>
      <c r="E19" s="121">
        <v>11875.067792844244</v>
      </c>
    </row>
    <row r="20" spans="2:11" ht="16.5" customHeight="1" x14ac:dyDescent="0.25">
      <c r="B20" s="107" t="s">
        <v>473</v>
      </c>
      <c r="C20" s="176" t="s">
        <v>474</v>
      </c>
      <c r="D20" s="176"/>
      <c r="E20" s="121">
        <v>31620</v>
      </c>
    </row>
    <row r="21" spans="2:11" ht="16.5" customHeight="1" x14ac:dyDescent="0.25">
      <c r="B21" s="107" t="s">
        <v>475</v>
      </c>
      <c r="C21" s="177" t="s">
        <v>476</v>
      </c>
      <c r="D21" s="177"/>
      <c r="E21" s="120">
        <v>0</v>
      </c>
    </row>
    <row r="22" spans="2:11" ht="16.5" customHeight="1" x14ac:dyDescent="0.25">
      <c r="B22" s="107" t="s">
        <v>477</v>
      </c>
      <c r="C22" s="177" t="s">
        <v>478</v>
      </c>
      <c r="D22" s="177"/>
      <c r="E22" s="120">
        <v>31620</v>
      </c>
    </row>
    <row r="23" spans="2:11" ht="16.5" customHeight="1" x14ac:dyDescent="0.25">
      <c r="B23" s="107" t="s">
        <v>479</v>
      </c>
      <c r="C23" s="178" t="s">
        <v>480</v>
      </c>
      <c r="D23" s="178"/>
      <c r="E23" s="120">
        <v>0</v>
      </c>
    </row>
    <row r="24" spans="2:11" ht="16.5" customHeight="1" x14ac:dyDescent="0.25">
      <c r="B24" s="107" t="s">
        <v>481</v>
      </c>
      <c r="C24" s="174" t="s">
        <v>482</v>
      </c>
      <c r="D24" s="174"/>
      <c r="E24" s="119">
        <v>168724.38606684445</v>
      </c>
    </row>
    <row r="25" spans="2:11" ht="16.5" customHeight="1" x14ac:dyDescent="0.25">
      <c r="B25" s="107" t="s">
        <v>483</v>
      </c>
      <c r="C25" s="174" t="s">
        <v>484</v>
      </c>
      <c r="D25" s="174"/>
      <c r="E25" s="119">
        <v>987.39386000000002</v>
      </c>
    </row>
    <row r="26" spans="2:11" ht="25.5" customHeight="1" x14ac:dyDescent="0.25">
      <c r="B26" s="107" t="s">
        <v>485</v>
      </c>
      <c r="C26" s="176" t="s">
        <v>486</v>
      </c>
      <c r="D26" s="176"/>
      <c r="E26" s="121">
        <v>300</v>
      </c>
    </row>
    <row r="27" spans="2:11" ht="16.5" customHeight="1" x14ac:dyDescent="0.25">
      <c r="B27" s="107" t="s">
        <v>487</v>
      </c>
      <c r="C27" s="176" t="s">
        <v>488</v>
      </c>
      <c r="D27" s="176"/>
      <c r="E27" s="121">
        <v>687.39386000000002</v>
      </c>
    </row>
    <row r="28" spans="2:11" ht="16.5" customHeight="1" x14ac:dyDescent="0.25">
      <c r="B28" s="107" t="s">
        <v>489</v>
      </c>
      <c r="C28" s="174" t="s">
        <v>490</v>
      </c>
      <c r="D28" s="174"/>
      <c r="E28" s="119">
        <v>167736.99220684444</v>
      </c>
      <c r="G28" s="29"/>
      <c r="H28" s="29"/>
      <c r="J28" s="29"/>
      <c r="K28" s="29"/>
    </row>
    <row r="29" spans="2:11" ht="16.5" customHeight="1" x14ac:dyDescent="0.25">
      <c r="B29" s="107" t="s">
        <v>491</v>
      </c>
      <c r="C29" s="174" t="s">
        <v>492</v>
      </c>
      <c r="D29" s="174"/>
      <c r="E29" s="119">
        <v>1308994.2095638998</v>
      </c>
    </row>
    <row r="30" spans="2:11" ht="16.5" customHeight="1" x14ac:dyDescent="0.25">
      <c r="B30" s="107" t="s">
        <v>493</v>
      </c>
      <c r="C30" s="178" t="s">
        <v>494</v>
      </c>
      <c r="D30" s="178"/>
      <c r="E30" s="121">
        <v>0</v>
      </c>
    </row>
    <row r="31" spans="2:11" ht="16.5" customHeight="1" x14ac:dyDescent="0.25">
      <c r="B31" s="107" t="s">
        <v>495</v>
      </c>
      <c r="C31" s="178" t="s">
        <v>496</v>
      </c>
      <c r="D31" s="178"/>
      <c r="E31" s="121">
        <v>7751.5191856148622</v>
      </c>
    </row>
    <row r="32" spans="2:11" ht="16.5" customHeight="1" x14ac:dyDescent="0.25">
      <c r="B32" s="107" t="s">
        <v>497</v>
      </c>
      <c r="C32" s="178" t="s">
        <v>498</v>
      </c>
      <c r="D32" s="178"/>
      <c r="E32" s="121">
        <v>25282.202298500019</v>
      </c>
      <c r="H32" s="128"/>
    </row>
    <row r="33" spans="2:6" ht="16.5" customHeight="1" x14ac:dyDescent="0.25">
      <c r="B33" s="107" t="s">
        <v>499</v>
      </c>
      <c r="C33" s="178" t="s">
        <v>500</v>
      </c>
      <c r="D33" s="178"/>
      <c r="E33" s="121">
        <v>141031.25893388505</v>
      </c>
    </row>
    <row r="34" spans="2:6" ht="16.5" customHeight="1" x14ac:dyDescent="0.25">
      <c r="B34" s="107" t="s">
        <v>501</v>
      </c>
      <c r="C34" s="178" t="s">
        <v>502</v>
      </c>
      <c r="D34" s="178"/>
      <c r="E34" s="121">
        <v>23128.792566000004</v>
      </c>
    </row>
    <row r="35" spans="2:6" ht="16.5" customHeight="1" x14ac:dyDescent="0.25">
      <c r="B35" s="107" t="s">
        <v>503</v>
      </c>
      <c r="C35" s="178" t="s">
        <v>504</v>
      </c>
      <c r="D35" s="178"/>
      <c r="E35" s="121">
        <v>966561.50026614801</v>
      </c>
    </row>
    <row r="36" spans="2:6" ht="16.5" customHeight="1" x14ac:dyDescent="0.25">
      <c r="B36" s="107" t="s">
        <v>505</v>
      </c>
      <c r="C36" s="178" t="s">
        <v>506</v>
      </c>
      <c r="D36" s="178"/>
      <c r="E36" s="121">
        <v>145238.93631375208</v>
      </c>
    </row>
    <row r="37" spans="2:6" ht="28.5" customHeight="1" x14ac:dyDescent="0.25">
      <c r="B37" s="179" t="s">
        <v>507</v>
      </c>
      <c r="C37" s="179"/>
      <c r="D37" s="179"/>
      <c r="E37" s="179"/>
    </row>
    <row r="38" spans="2:6" ht="18" customHeight="1" x14ac:dyDescent="0.25">
      <c r="B38" s="180" t="s">
        <v>420</v>
      </c>
      <c r="C38" s="181"/>
      <c r="D38" s="181"/>
      <c r="E38" s="181"/>
      <c r="F38" s="181"/>
    </row>
    <row r="39" spans="2:6" ht="52.8" x14ac:dyDescent="0.25">
      <c r="B39" s="108" t="s">
        <v>508</v>
      </c>
      <c r="C39" s="116" t="s">
        <v>509</v>
      </c>
      <c r="D39" s="116" t="s">
        <v>510</v>
      </c>
      <c r="E39" s="116" t="s">
        <v>511</v>
      </c>
      <c r="F39" s="116" t="s">
        <v>512</v>
      </c>
    </row>
    <row r="40" spans="2:6" ht="26.4" x14ac:dyDescent="0.25">
      <c r="B40" s="109" t="s">
        <v>513</v>
      </c>
      <c r="C40" s="112" t="s">
        <v>514</v>
      </c>
      <c r="D40" s="111" t="s">
        <v>515</v>
      </c>
      <c r="E40" s="113">
        <v>0.05</v>
      </c>
      <c r="F40" s="114">
        <v>8.6888597973166198E-2</v>
      </c>
    </row>
    <row r="41" spans="2:6" ht="26.4" x14ac:dyDescent="0.25">
      <c r="B41" s="109" t="s">
        <v>517</v>
      </c>
      <c r="C41" s="112" t="s">
        <v>518</v>
      </c>
      <c r="D41" s="111" t="s">
        <v>519</v>
      </c>
      <c r="E41" s="113">
        <v>0.09</v>
      </c>
      <c r="F41" s="114">
        <v>0.12814189014841185</v>
      </c>
    </row>
    <row r="42" spans="2:6" x14ac:dyDescent="0.25">
      <c r="B42" s="110" t="s">
        <v>520</v>
      </c>
      <c r="C42" s="112" t="s">
        <v>521</v>
      </c>
      <c r="D42" s="115" t="s">
        <v>516</v>
      </c>
      <c r="E42" s="113" t="s">
        <v>522</v>
      </c>
      <c r="F42" s="114">
        <v>6.4699999999999994E-2</v>
      </c>
    </row>
  </sheetData>
  <sheetProtection formatColumns="0" formatRows="0"/>
  <mergeCells count="36">
    <mergeCell ref="C1:E1"/>
    <mergeCell ref="C26:D26"/>
    <mergeCell ref="C27:D27"/>
    <mergeCell ref="C16:D16"/>
    <mergeCell ref="C4:D4"/>
    <mergeCell ref="C5:D5"/>
    <mergeCell ref="C6:D6"/>
    <mergeCell ref="C7:D7"/>
    <mergeCell ref="C8:D8"/>
    <mergeCell ref="C9:D9"/>
    <mergeCell ref="C10:D10"/>
    <mergeCell ref="C11:D11"/>
    <mergeCell ref="C13:D13"/>
    <mergeCell ref="C14:D14"/>
    <mergeCell ref="C15:D15"/>
    <mergeCell ref="C12:D12"/>
    <mergeCell ref="C35:D35"/>
    <mergeCell ref="C36:D36"/>
    <mergeCell ref="B37:E37"/>
    <mergeCell ref="B38:F38"/>
    <mergeCell ref="C29:D29"/>
    <mergeCell ref="C30:D30"/>
    <mergeCell ref="C31:D31"/>
    <mergeCell ref="C32:D32"/>
    <mergeCell ref="C33:D33"/>
    <mergeCell ref="C34:D34"/>
    <mergeCell ref="C28:D28"/>
    <mergeCell ref="C17:D17"/>
    <mergeCell ref="C18:D18"/>
    <mergeCell ref="C19:D19"/>
    <mergeCell ref="C20:D20"/>
    <mergeCell ref="C22:D22"/>
    <mergeCell ref="C23:D23"/>
    <mergeCell ref="C24:D24"/>
    <mergeCell ref="C25:D25"/>
    <mergeCell ref="C21:D21"/>
  </mergeCells>
  <printOptions horizontalCentered="1"/>
  <pageMargins left="0.6" right="0.61" top="1" bottom="1" header="0.5" footer="0.5"/>
  <pageSetup paperSize="9" scale="74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IF(ROUND(E5,5)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2" id="{38A99A7B-F6C5-4B5A-85B7-C9EDD848601D}">
            <xm:f>IF(ROUND(E6,5)=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1" id="{6884D40F-F2D7-4DFE-99E8-AF6047905C40}">
            <xm:f>IF(ROUND('C:\Users\zaur.hajili\Documents\Disclosure-IT-TexnikiShertler\[PRD v03 XXXXmMMYYY (10).xlsm]A18'!#REF!,5) = ROUND(E22,5),0,1)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F9DEF-D9E0-4BCA-AC54-54A464C54413}">
  <dimension ref="A1:B12"/>
  <sheetViews>
    <sheetView showGridLines="0" topLeftCell="A2" workbookViewId="0">
      <selection activeCell="M21" sqref="M21"/>
    </sheetView>
  </sheetViews>
  <sheetFormatPr defaultRowHeight="14.4" x14ac:dyDescent="0.3"/>
  <cols>
    <col min="1" max="1" width="54.6640625" customWidth="1"/>
    <col min="2" max="2" width="13.6640625" customWidth="1"/>
  </cols>
  <sheetData>
    <row r="1" spans="1:2" ht="28.95" customHeight="1" x14ac:dyDescent="0.3">
      <c r="A1" s="185" t="s">
        <v>572</v>
      </c>
      <c r="B1" s="185"/>
    </row>
    <row r="2" spans="1:2" ht="15.6" customHeight="1" x14ac:dyDescent="0.3"/>
    <row r="3" spans="1:2" ht="20.399999999999999" customHeight="1" x14ac:dyDescent="0.3">
      <c r="A3" s="130" t="s">
        <v>573</v>
      </c>
      <c r="B3" s="131" t="s">
        <v>574</v>
      </c>
    </row>
    <row r="4" spans="1:2" x14ac:dyDescent="0.3">
      <c r="A4" s="132" t="s">
        <v>575</v>
      </c>
      <c r="B4" s="133">
        <v>298918.22171999997</v>
      </c>
    </row>
    <row r="5" spans="1:2" x14ac:dyDescent="0.3">
      <c r="A5" s="132" t="s">
        <v>576</v>
      </c>
      <c r="B5" s="133">
        <v>37017.123540000001</v>
      </c>
    </row>
    <row r="6" spans="1:2" x14ac:dyDescent="0.3">
      <c r="A6" s="132" t="s">
        <v>577</v>
      </c>
      <c r="B6" s="133">
        <v>0</v>
      </c>
    </row>
    <row r="7" spans="1:2" x14ac:dyDescent="0.3">
      <c r="A7" s="132" t="s">
        <v>578</v>
      </c>
      <c r="B7" s="133">
        <v>0</v>
      </c>
    </row>
    <row r="8" spans="1:2" x14ac:dyDescent="0.3">
      <c r="A8" s="132" t="s">
        <v>579</v>
      </c>
      <c r="B8" s="133">
        <v>59500</v>
      </c>
    </row>
    <row r="9" spans="1:2" x14ac:dyDescent="0.3">
      <c r="A9" s="132" t="s">
        <v>580</v>
      </c>
      <c r="B9" s="133">
        <v>807.50486999999919</v>
      </c>
    </row>
    <row r="10" spans="1:2" ht="26.4" x14ac:dyDescent="0.3">
      <c r="A10" s="132" t="s">
        <v>581</v>
      </c>
      <c r="B10" s="133">
        <v>11018.3647</v>
      </c>
    </row>
    <row r="11" spans="1:2" x14ac:dyDescent="0.3">
      <c r="A11" s="132" t="s">
        <v>582</v>
      </c>
      <c r="B11" s="121">
        <v>0</v>
      </c>
    </row>
    <row r="12" spans="1:2" ht="18" customHeight="1" x14ac:dyDescent="0.3">
      <c r="A12" s="130" t="s">
        <v>280</v>
      </c>
      <c r="B12" s="134">
        <f>SUM(B4:B11)</f>
        <v>407261.21482999995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  <vt:lpstr>Balansdankənar öhdəliklər</vt:lpstr>
      <vt:lpstr>İri kredit tələbi</vt:lpstr>
      <vt:lpstr>Sabit və dəyişkən faiz</vt:lpstr>
      <vt:lpstr>Coğrafi bölgü</vt:lpstr>
      <vt:lpstr>İqtisadi bölgü</vt:lpstr>
      <vt:lpstr>Digər illik məlumatlar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Lala N. Muradova</cp:lastModifiedBy>
  <dcterms:created xsi:type="dcterms:W3CDTF">2019-10-28T11:44:49Z</dcterms:created>
  <dcterms:modified xsi:type="dcterms:W3CDTF">2024-07-12T09:03:24Z</dcterms:modified>
</cp:coreProperties>
</file>