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3-24\"/>
    </mc:Choice>
  </mc:AlternateContent>
  <xr:revisionPtr revIDLastSave="0" documentId="13_ncr:1_{4AC42809-942D-43B8-A66E-C0C4B5E0E13A}" xr6:coauthVersionLast="47" xr6:coauthVersionMax="47" xr10:uidLastSave="{00000000-0000-0000-0000-000000000000}"/>
  <bookViews>
    <workbookView xWindow="-10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illik məlumatlar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0" l="1"/>
  <c r="E28" i="10"/>
  <c r="E18" i="10" l="1"/>
  <c r="G17" i="7" l="1"/>
  <c r="H17" i="7"/>
  <c r="I17" i="7"/>
  <c r="F17" i="7"/>
  <c r="E25" i="7"/>
  <c r="E24" i="7"/>
  <c r="E23" i="7"/>
  <c r="E22" i="7"/>
  <c r="E21" i="7"/>
  <c r="E20" i="7"/>
  <c r="E19" i="7"/>
  <c r="E18" i="7"/>
  <c r="E16" i="7"/>
  <c r="E15" i="7"/>
  <c r="E14" i="7"/>
  <c r="E13" i="7"/>
  <c r="E12" i="7"/>
  <c r="E11" i="7"/>
  <c r="E10" i="7"/>
  <c r="E9" i="7"/>
  <c r="I8" i="7"/>
  <c r="H8" i="7"/>
  <c r="G8" i="7"/>
  <c r="F8" i="7"/>
  <c r="E17" i="7" l="1"/>
  <c r="E8" i="7"/>
  <c r="C20" i="15"/>
  <c r="C11" i="15"/>
  <c r="D13" i="17"/>
  <c r="C5" i="15" s="1"/>
  <c r="C13" i="17"/>
  <c r="D22" i="15" s="1"/>
  <c r="D16" i="14"/>
  <c r="C16" i="14"/>
  <c r="D5" i="12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D13" i="15" l="1"/>
  <c r="D12" i="15"/>
  <c r="D21" i="15"/>
  <c r="D5" i="15"/>
  <c r="D14" i="15"/>
  <c r="D20" i="15"/>
  <c r="D11" i="15"/>
  <c r="G22" i="13"/>
  <c r="G20" i="13"/>
  <c r="G19" i="13"/>
  <c r="D5" i="13"/>
  <c r="G21" i="13"/>
  <c r="G18" i="13"/>
  <c r="G17" i="13"/>
  <c r="G16" i="13"/>
  <c r="G15" i="13"/>
  <c r="E14" i="13"/>
  <c r="G13" i="13"/>
  <c r="G12" i="13"/>
  <c r="G11" i="13"/>
  <c r="G10" i="13"/>
  <c r="G9" i="13"/>
  <c r="G8" i="13"/>
  <c r="G7" i="13"/>
  <c r="E5" i="13"/>
  <c r="C13" i="11"/>
  <c r="F14" i="13" l="1"/>
  <c r="D14" i="13"/>
  <c r="G14" i="13" s="1"/>
  <c r="F31" i="10"/>
  <c r="E31" i="10"/>
  <c r="E48" i="10"/>
  <c r="E6" i="10" l="1"/>
  <c r="E30" i="10" l="1"/>
  <c r="D24" i="5" l="1"/>
  <c r="D25" i="5"/>
  <c r="D26" i="5"/>
  <c r="D27" i="5"/>
  <c r="D23" i="5"/>
  <c r="F48" i="10" l="1"/>
  <c r="D13" i="5" l="1"/>
  <c r="F18" i="10"/>
  <c r="F6" i="10" l="1"/>
  <c r="F30" i="10" s="1"/>
  <c r="F39" i="10"/>
  <c r="F50" i="10" l="1"/>
  <c r="F52" i="10" s="1"/>
  <c r="E39" i="10"/>
  <c r="E50" i="10" s="1"/>
  <c r="E52" i="10" s="1"/>
  <c r="D17" i="5" l="1"/>
  <c r="D16" i="5"/>
  <c r="D15" i="5"/>
  <c r="D14" i="5"/>
  <c r="E24" i="4" l="1"/>
  <c r="E23" i="4"/>
  <c r="E22" i="4"/>
  <c r="E21" i="4"/>
  <c r="E20" i="4"/>
  <c r="E19" i="4"/>
  <c r="E11" i="4"/>
  <c r="E4" i="4"/>
  <c r="E18" i="4" l="1"/>
  <c r="F5" i="13" l="1"/>
  <c r="G5" i="13" s="1"/>
  <c r="G6" i="13" l="1"/>
  <c r="F23" i="13"/>
  <c r="G23" i="13" s="1"/>
</calcChain>
</file>

<file path=xl/sharedStrings.xml><?xml version="1.0" encoding="utf-8"?>
<sst xmlns="http://schemas.openxmlformats.org/spreadsheetml/2006/main" count="827" uniqueCount="624">
  <si>
    <t>min manatla</t>
  </si>
  <si>
    <t>Code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</si>
  <si>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</si>
  <si>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</si>
  <si>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</si>
  <si>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</si>
  <si>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</si>
  <si>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</si>
  <si>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</si>
  <si>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</si>
  <si>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</si>
  <si>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</si>
  <si>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</si>
  <si>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</si>
  <si>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</si>
  <si>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</si>
  <si>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</si>
  <si>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</si>
  <si>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</si>
  <si>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</si>
  <si>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</si>
  <si>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</si>
  <si>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</si>
  <si>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</si>
  <si>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</si>
  <si>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</si>
  <si>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</si>
  <si>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</si>
  <si>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</si>
  <si>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</si>
  <si>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</si>
  <si>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</si>
  <si>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</si>
  <si>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</si>
  <si>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</si>
  <si>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</si>
  <si>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</si>
  <si>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</si>
  <si>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</si>
  <si>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</si>
  <si>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</si>
  <si>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</si>
  <si>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</si>
  <si>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</si>
  <si>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</si>
  <si>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</si>
  <si>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</si>
  <si>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</si>
  <si>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</si>
  <si>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</si>
  <si>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</si>
  <si>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</si>
  <si>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</si>
  <si>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</si>
  <si>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</si>
  <si>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</si>
  <si>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</si>
  <si>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</si>
  <si>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</si>
  <si>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</si>
  <si>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</si>
  <si>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</si>
  <si>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</si>
  <si>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</si>
  <si>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</si>
  <si>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</si>
  <si>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</si>
  <si>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</si>
  <si>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</si>
  <si>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</si>
  <si>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</si>
  <si>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</si>
  <si>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</si>
  <si>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</si>
  <si>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</si>
  <si>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</si>
  <si>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</si>
  <si>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</si>
  <si>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</si>
  <si>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</si>
  <si>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</si>
  <si>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</si>
  <si>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</si>
  <si>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</si>
  <si>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</si>
  <si>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</si>
  <si>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</si>
  <si>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</si>
  <si>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</si>
  <si>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</si>
  <si>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</si>
  <si>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</si>
  <si>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</si>
  <si>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</si>
  <si>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</si>
  <si>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</si>
  <si>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</si>
  <si>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</si>
  <si>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</si>
  <si>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</si>
  <si>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</si>
  <si>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</si>
  <si>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</si>
  <si>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</si>
  <si>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</si>
  <si>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</si>
  <si>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</si>
  <si>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</si>
  <si>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</si>
  <si>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</si>
  <si>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</si>
  <si>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</si>
  <si>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</si>
  <si>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</si>
  <si>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</si>
  <si>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</si>
  <si>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</si>
  <si>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</si>
  <si>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</si>
  <si>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</si>
  <si>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</si>
  <si>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</si>
  <si>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</si>
  <si>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</si>
  <si>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</si>
  <si>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</si>
  <si>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</si>
  <si>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</si>
  <si>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</si>
  <si>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</si>
  <si>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</si>
  <si>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</si>
  <si>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</si>
  <si>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</si>
  <si>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</si>
  <si>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</si>
  <si>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</si>
  <si>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</si>
  <si>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</si>
  <si>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</si>
  <si>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</si>
  <si>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</si>
  <si>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</si>
  <si>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</si>
  <si>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</si>
  <si>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</si>
  <si>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</si>
  <si>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</si>
  <si>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</si>
  <si>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</si>
  <si>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Cari ilin əvvəlindən</t>
  </si>
  <si>
    <t>currRepPer</t>
  </si>
  <si>
    <t>preRepPer</t>
  </si>
  <si>
    <t>monFlowFromTran</t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</si>
  <si>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</si>
  <si>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</si>
  <si>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</si>
  <si>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</si>
  <si>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</si>
  <si>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</si>
  <si>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</si>
  <si>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</si>
  <si>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</si>
  <si>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</si>
  <si>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</si>
  <si>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</si>
  <si>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</si>
  <si>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</si>
  <si>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</si>
  <si>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</si>
  <si>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</si>
  <si>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</si>
  <si>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</si>
  <si>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</si>
  <si>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</si>
  <si>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</si>
  <si>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</si>
  <si>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</si>
  <si>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</si>
  <si>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</si>
  <si>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</si>
  <si>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</si>
  <si>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</si>
  <si>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</si>
  <si>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</si>
  <si>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</si>
  <si>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</si>
  <si>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</si>
  <si>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</si>
  <si>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</si>
  <si>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</si>
  <si>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</si>
  <si>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</si>
  <si>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</si>
  <si>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</si>
  <si>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</si>
  <si>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</si>
  <si>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</si>
  <si>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</si>
  <si>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</si>
  <si>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</si>
  <si>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</si>
  <si>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</si>
  <si>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</si>
  <si>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</si>
  <si>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</si>
  <si>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</si>
  <si>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</si>
  <si>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</si>
  <si>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</si>
  <si>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</si>
  <si>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</si>
  <si>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</si>
  <si>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</si>
  <si>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</si>
  <si>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</si>
  <si>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</si>
  <si>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</si>
  <si>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</si>
  <si>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</si>
  <si>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</si>
  <si>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</si>
  <si>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</si>
  <si>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</si>
  <si>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</si>
  <si>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</si>
  <si>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</si>
  <si>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</si>
  <si>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t>payMiscDebtLia</t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</si>
  <si>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</si>
  <si>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</si>
  <si>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</si>
  <si>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</si>
  <si>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</si>
  <si>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</si>
  <si>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</si>
  <si>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</si>
  <si>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</si>
  <si>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</si>
  <si>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</si>
  <si>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</si>
  <si>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</si>
  <si>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</si>
  <si>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</si>
  <si>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</si>
  <si>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</si>
  <si>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</si>
  <si>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</si>
  <si>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</si>
  <si>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</si>
  <si>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</si>
  <si>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</si>
  <si>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</si>
  <si>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</si>
  <si>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</si>
  <si>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</si>
  <si>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</si>
  <si>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</si>
  <si>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</si>
  <si>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</si>
  <si>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</si>
  <si>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</si>
  <si>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</si>
  <si>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</si>
  <si>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</si>
  <si>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</si>
  <si>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</si>
  <si>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</si>
  <si>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</si>
  <si>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</si>
  <si>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</si>
  <si>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</si>
  <si>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</si>
  <si>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</si>
  <si>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</si>
  <si>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</si>
  <si>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</si>
  <si>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</si>
  <si>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</si>
  <si>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</si>
  <si>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</si>
  <si>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</si>
  <si>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</si>
  <si>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</si>
  <si>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</si>
  <si>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</si>
  <si>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</si>
  <si>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</si>
  <si>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</si>
  <si>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</si>
  <si>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</si>
  <si>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</si>
  <si>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</si>
  <si>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</si>
  <si>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</si>
  <si>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</si>
  <si>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</si>
  <si>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</si>
  <si>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</si>
  <si>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</si>
  <si>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</si>
  <si>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</si>
  <si>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</si>
  <si>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</si>
  <si>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</si>
  <si>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</si>
  <si>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</si>
  <si>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</si>
  <si>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</si>
  <si>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</si>
  <si>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</si>
  <si>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</si>
  <si>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</si>
  <si>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</si>
  <si>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</si>
  <si>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</si>
  <si>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</si>
  <si>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</si>
  <si>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</si>
  <si>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</si>
  <si>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</si>
  <si>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</si>
  <si>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</si>
  <si>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</si>
  <si>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</si>
  <si>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</si>
  <si>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</si>
  <si>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</si>
  <si>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</si>
  <si>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</si>
  <si>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</si>
  <si>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</si>
  <si>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</si>
  <si>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</si>
  <si>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</si>
  <si>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</si>
  <si>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</si>
  <si>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</si>
  <si>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</si>
  <si>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</si>
  <si>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</si>
  <si>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</si>
  <si>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</si>
  <si>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</si>
  <si>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</si>
  <si>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</si>
  <si>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</si>
  <si>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</si>
  <si>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</si>
  <si>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</si>
  <si>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</si>
  <si>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</si>
  <si>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</si>
  <si>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</si>
  <si>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</si>
  <si>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</si>
  <si>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</si>
  <si>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</si>
  <si>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</si>
  <si>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</si>
  <si>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</si>
  <si>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</si>
  <si>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</si>
  <si>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</si>
  <si>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</si>
  <si>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</si>
  <si>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</si>
  <si>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</si>
  <si>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</si>
  <si>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</si>
  <si>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</si>
  <si>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</si>
  <si>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</si>
  <si>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</si>
  <si>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</si>
  <si>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</si>
  <si>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</si>
  <si>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</si>
  <si>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</si>
  <si>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</si>
  <si>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</si>
  <si>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</si>
  <si>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</si>
  <si>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</si>
  <si>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</si>
  <si>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</si>
  <si>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</si>
  <si>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</si>
  <si>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</si>
  <si>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</si>
  <si>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</si>
  <si>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</si>
  <si>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</si>
  <si>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</si>
  <si>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</si>
  <si>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</si>
  <si>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</si>
  <si>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</si>
  <si>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</si>
  <si>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</si>
  <si>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</si>
  <si>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</si>
  <si>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</si>
  <si>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</si>
  <si>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</si>
  <si>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</si>
  <si>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</si>
  <si>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</si>
  <si>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</si>
  <si>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</si>
  <si>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</si>
  <si>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</si>
  <si>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</si>
  <si>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</si>
  <si>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</si>
  <si>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</si>
  <si>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</si>
  <si>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</si>
  <si>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</si>
  <si>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</si>
  <si>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</si>
  <si>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</si>
  <si>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</si>
  <si>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</si>
  <si>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</si>
  <si>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</si>
  <si>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</si>
  <si>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(min manatla)</t>
  </si>
  <si>
    <t>1stDegreeCapital</t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</si>
  <si>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</si>
  <si>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</si>
  <si>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</si>
  <si>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</si>
  <si>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</si>
  <si>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</si>
  <si>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</si>
  <si>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</si>
  <si>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</si>
  <si>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</si>
  <si>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</si>
  <si>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</si>
  <si>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</si>
  <si>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</si>
  <si>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</si>
  <si>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</si>
  <si>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</si>
  <si>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</si>
  <si>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</si>
  <si>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</si>
  <si>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</si>
  <si>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</si>
  <si>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</si>
  <si>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</si>
  <si>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</si>
  <si>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</si>
  <si>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</si>
  <si>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</si>
  <si>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</si>
  <si>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</si>
  <si>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</si>
  <si>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</si>
  <si>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</si>
  <si>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</si>
  <si>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</si>
  <si>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</si>
  <si>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</si>
  <si>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</si>
  <si>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</si>
  <si>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</si>
  <si>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</si>
  <si>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</si>
  <si>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</si>
  <si>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</si>
  <si>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</si>
  <si>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</si>
  <si>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</si>
  <si>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</si>
  <si>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</si>
  <si>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</si>
  <si>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</si>
  <si>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</si>
  <si>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</si>
  <si>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</si>
  <si>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</si>
  <si>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</si>
  <si>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</si>
  <si>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</si>
  <si>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</si>
  <si>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</si>
  <si>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</si>
  <si>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</si>
  <si>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</si>
  <si>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</si>
  <si>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</si>
  <si>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</si>
  <si>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</si>
  <si>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</si>
  <si>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</si>
  <si>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</si>
  <si>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</si>
  <si>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</si>
  <si>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</si>
  <si>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</si>
  <si>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</si>
  <si>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</si>
  <si>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</si>
  <si>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</si>
  <si>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</si>
  <si>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</si>
  <si>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</si>
  <si>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</si>
  <si>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</si>
  <si>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</si>
  <si>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</si>
  <si>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</si>
  <si>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</si>
  <si>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</si>
  <si>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</si>
  <si>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</si>
  <si>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</si>
  <si>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</si>
  <si>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</si>
  <si>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</si>
  <si>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</si>
  <si>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</si>
  <si>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</si>
  <si>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</si>
  <si>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</si>
  <si>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</si>
  <si>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</si>
  <si>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</si>
  <si>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</si>
  <si>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</si>
  <si>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</si>
  <si>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</si>
  <si>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</si>
  <si>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</si>
  <si>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</si>
  <si>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</si>
  <si>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</si>
  <si>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</si>
  <si>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</si>
  <si>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</si>
  <si>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</si>
  <si>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</si>
  <si>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</si>
  <si>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</si>
  <si>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</si>
  <si>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</si>
  <si>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</si>
  <si>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</si>
  <si>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</si>
  <si>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</si>
  <si>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</si>
  <si>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</si>
  <si>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</si>
  <si>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</si>
  <si>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</si>
  <si>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</si>
  <si>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</si>
  <si>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</si>
  <si>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</si>
  <si>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</si>
  <si>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</si>
  <si>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</si>
  <si>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</si>
  <si>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</si>
  <si>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</si>
  <si>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</si>
  <si>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</si>
  <si>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faizlə</t>
  </si>
  <si>
    <t>Dəyişkən faizlə</t>
  </si>
  <si>
    <t>Faizsiz</t>
  </si>
  <si>
    <t>Kapital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</si>
  <si>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</si>
  <si>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</si>
  <si>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</si>
  <si>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</si>
  <si>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</si>
  <si>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</si>
  <si>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</si>
  <si>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</si>
  <si>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</si>
  <si>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</si>
  <si>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</si>
  <si>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</si>
  <si>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</si>
  <si>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</si>
  <si>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</si>
  <si>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</si>
  <si>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</si>
  <si>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</si>
  <si>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</si>
  <si>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</si>
  <si>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</si>
  <si>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</si>
  <si>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</si>
  <si>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</si>
  <si>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</si>
  <si>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</si>
  <si>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</si>
  <si>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</si>
  <si>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</si>
  <si>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</si>
  <si>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</si>
  <si>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</si>
  <si>
    <t xml:space="preserve">Məfəət və zərər haqqında hesabat			</t>
  </si>
  <si>
    <t>Maliyyə vəziyyəti haqqında hesabat</t>
  </si>
  <si>
    <t>Pul vəsaitlərinin hərəkəti haqqında hesabat</t>
  </si>
  <si>
    <t>Faiz riski</t>
  </si>
  <si>
    <r>
      <t>Əməliyyat fəaliyyəti ilə əlaqədar pul vəsaitlərinin hərəkəti</t>
    </r>
    <r>
      <rPr>
        <sz val="10"/>
        <color rgb="FF000000"/>
        <rFont val="Arial"/>
        <family val="2"/>
      </rPr>
      <t> </t>
    </r>
  </si>
  <si>
    <r>
      <t>Digər borc öhdəliklərinin əldə olunması</t>
    </r>
    <r>
      <rPr>
        <b/>
        <sz val="10"/>
        <color rgb="FF000000"/>
        <rFont val="Arial"/>
        <family val="2"/>
      </rPr>
      <t> </t>
    </r>
  </si>
  <si>
    <r>
      <t>Digər borc öhdəliklərinin ödənilməsi</t>
    </r>
    <r>
      <rPr>
        <b/>
        <sz val="10"/>
        <color rgb="FF000000"/>
        <rFont val="Arial"/>
        <family val="2"/>
      </rPr>
      <t> </t>
    </r>
  </si>
  <si>
    <t>Kredit riski</t>
  </si>
  <si>
    <t>Likvidlik riski</t>
  </si>
  <si>
    <t>Valyuta riski</t>
  </si>
  <si>
    <t>Bank kapitalının strukturu və adekvatlığı barədə məlumatlar</t>
  </si>
  <si>
    <r>
      <t xml:space="preserve">1. I dərəcəli kapital </t>
    </r>
    <r>
      <rPr>
        <sz val="10"/>
        <rFont val="Arial"/>
        <family val="2"/>
      </rPr>
      <t>(Əsas kapital) (Məcmu kapitalın 50 faizdən  az olmamalıdır)</t>
    </r>
  </si>
  <si>
    <r>
      <t xml:space="preserve">d2) </t>
    </r>
    <r>
      <rPr>
        <b/>
        <sz val="10"/>
        <rFont val="Arial"/>
        <family val="2"/>
      </rPr>
      <t>(çıx)</t>
    </r>
    <r>
      <rPr>
        <sz val="10"/>
        <rFont val="Arial"/>
        <family val="2"/>
      </rPr>
      <t xml:space="preserve"> cari ilin zərəri</t>
    </r>
  </si>
  <si>
    <r>
      <t xml:space="preserve">4. II dərəcəli  kapital </t>
    </r>
    <r>
      <rPr>
        <sz val="10"/>
        <rFont val="Arial"/>
        <family val="2"/>
      </rPr>
      <t>(I dərəcəli  kapitalın  məbləğindən çox olmamalıdır)</t>
    </r>
  </si>
  <si>
    <t>Balansdankənar öhdəliklərin cəmi və növləri üzrə məbləği</t>
  </si>
  <si>
    <t>Sabit və dəyişkən faizi olan aktiv və öhdəliklərin təsnifatı</t>
  </si>
  <si>
    <t>Kreditlərin, o cümlədən vaxtı keçmiş kreditlərin regionlar üzrə coğrafi bölgüsü</t>
  </si>
  <si>
    <t>Kreditlərin, o cümlədən vaxtı keçmiş kreditlərin iqtisadi sektorlar üzrə  bölgüsü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</si>
</sst>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ocoSharp Regular"/>
    </font>
    <font>
      <sz val="10"/>
      <color rgb="FF000000"/>
      <name val="CocoSharp Regular"/>
    </font>
    <font>
      <b/>
      <sz val="10"/>
      <color theme="0"/>
      <name val="CocoSharp Regular"/>
    </font>
    <font>
      <b/>
      <u/>
      <sz val="10"/>
      <color theme="1"/>
      <name val="CocoSharp Regular"/>
    </font>
    <font>
      <b/>
      <sz val="10"/>
      <color rgb="FF000000"/>
      <name val="CocoSharp Regular"/>
    </font>
    <font>
      <sz val="10"/>
      <name val="CocoSharp Regular"/>
    </font>
    <font>
      <b/>
      <sz val="10"/>
      <name val="CocoSharp Regular"/>
    </font>
    <font>
      <sz val="11"/>
      <color theme="1"/>
      <name val="CocoSharp Regular"/>
    </font>
    <font>
      <b/>
      <u/>
      <sz val="11"/>
      <name val="CocoSharp Regular"/>
    </font>
    <font>
      <b/>
      <sz val="10"/>
      <color theme="2" tint="-0.8999908444471571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4" tint="0.39997558519241921"/>
      <name val="Arial"/>
      <family val="2"/>
    </font>
    <font>
      <b/>
      <sz val="10"/>
      <color theme="0"/>
      <name val="Arial"/>
      <family val="2"/>
    </font>
    <font>
      <sz val="10"/>
      <color theme="2" tint="-0.89999084444715716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u/>
      <sz val="11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222">
    <xf numFmtId="0" fontId="0" fillId="0" borderId="0" xfId="0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9" fontId="3" fillId="0" borderId="0" xfId="2" applyFont="1"/>
    <xf numFmtId="164" fontId="3" fillId="0" borderId="0" xfId="0" applyNumberFormat="1" applyFont="1"/>
    <xf numFmtId="0" fontId="6" fillId="0" borderId="0" xfId="4" applyFont="1"/>
    <xf numFmtId="0" fontId="6" fillId="0" borderId="0" xfId="4" applyFont="1" applyAlignment="1">
      <alignment horizontal="center" vertical="center"/>
    </xf>
    <xf numFmtId="165" fontId="3" fillId="0" borderId="0" xfId="6" applyNumberFormat="1" applyFont="1" applyFill="1"/>
    <xf numFmtId="2" fontId="3" fillId="0" borderId="0" xfId="0" applyNumberFormat="1" applyFont="1"/>
    <xf numFmtId="165" fontId="3" fillId="0" borderId="0" xfId="1" applyNumberFormat="1" applyFont="1"/>
    <xf numFmtId="164" fontId="6" fillId="0" borderId="0" xfId="4" applyNumberFormat="1" applyFont="1"/>
    <xf numFmtId="165" fontId="0" fillId="0" borderId="0" xfId="0" applyNumberFormat="1"/>
    <xf numFmtId="164" fontId="3" fillId="0" borderId="0" xfId="1" applyFont="1"/>
    <xf numFmtId="165" fontId="3" fillId="0" borderId="0" xfId="2" applyNumberFormat="1" applyFont="1"/>
    <xf numFmtId="0" fontId="8" fillId="0" borderId="0" xfId="0" applyFont="1"/>
    <xf numFmtId="166" fontId="0" fillId="0" borderId="0" xfId="2" applyNumberFormat="1" applyFont="1"/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165" fontId="10" fillId="0" borderId="0" xfId="6" applyNumberFormat="1" applyFont="1" applyFill="1" applyBorder="1" applyAlignment="1">
      <alignment vertical="center"/>
    </xf>
    <xf numFmtId="0" fontId="14" fillId="0" borderId="0" xfId="4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9" fillId="0" borderId="3" xfId="0" applyFont="1" applyBorder="1"/>
    <xf numFmtId="49" fontId="10" fillId="0" borderId="0" xfId="0" applyNumberFormat="1" applyFont="1" applyAlignment="1">
      <alignment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3" fillId="5" borderId="3" xfId="0" applyNumberFormat="1" applyFont="1" applyFill="1" applyBorder="1" applyAlignment="1">
      <alignment horizontal="center" vertical="center" wrapText="1"/>
    </xf>
    <xf numFmtId="0" fontId="14" fillId="0" borderId="0" xfId="4" applyFont="1"/>
    <xf numFmtId="0" fontId="15" fillId="0" borderId="0" xfId="4" applyFont="1"/>
    <xf numFmtId="0" fontId="14" fillId="0" borderId="0" xfId="4" applyFont="1" applyAlignment="1">
      <alignment horizontal="center" vertical="center"/>
    </xf>
    <xf numFmtId="164" fontId="14" fillId="0" borderId="0" xfId="4" applyNumberFormat="1" applyFont="1"/>
    <xf numFmtId="10" fontId="14" fillId="0" borderId="0" xfId="2" applyNumberFormat="1" applyFont="1" applyFill="1" applyProtection="1"/>
    <xf numFmtId="0" fontId="16" fillId="0" borderId="0" xfId="0" applyFont="1"/>
    <xf numFmtId="165" fontId="16" fillId="0" borderId="0" xfId="0" applyNumberFormat="1" applyFont="1"/>
    <xf numFmtId="167" fontId="16" fillId="0" borderId="0" xfId="0" applyNumberFormat="1" applyFont="1"/>
    <xf numFmtId="0" fontId="16" fillId="0" borderId="0" xfId="0" applyFont="1" applyAlignment="1">
      <alignment horizontal="right"/>
    </xf>
    <xf numFmtId="49" fontId="11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4" borderId="0" xfId="0" applyFill="1"/>
    <xf numFmtId="0" fontId="20" fillId="4" borderId="0" xfId="0" applyFont="1" applyFill="1"/>
    <xf numFmtId="0" fontId="21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5" fillId="4" borderId="3" xfId="0" applyFont="1" applyFill="1" applyBorder="1" applyAlignment="1">
      <alignment vertical="center"/>
    </xf>
    <xf numFmtId="0" fontId="25" fillId="4" borderId="3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49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indent="1"/>
    </xf>
    <xf numFmtId="165" fontId="18" fillId="5" borderId="3" xfId="1" applyNumberFormat="1" applyFont="1" applyFill="1" applyBorder="1" applyAlignment="1">
      <alignment vertical="center"/>
    </xf>
    <xf numFmtId="49" fontId="27" fillId="0" borderId="3" xfId="0" applyNumberFormat="1" applyFont="1" applyBorder="1" applyAlignment="1">
      <alignment horizontal="center" vertical="center"/>
    </xf>
    <xf numFmtId="49" fontId="27" fillId="2" borderId="3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left" vertical="center" indent="1"/>
    </xf>
    <xf numFmtId="165" fontId="27" fillId="0" borderId="3" xfId="1" applyNumberFormat="1" applyFont="1" applyFill="1" applyBorder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 indent="1"/>
    </xf>
    <xf numFmtId="49" fontId="18" fillId="0" borderId="3" xfId="0" applyNumberFormat="1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 indent="1"/>
    </xf>
    <xf numFmtId="49" fontId="27" fillId="5" borderId="3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49" fontId="29" fillId="2" borderId="3" xfId="0" applyNumberFormat="1" applyFont="1" applyFill="1" applyBorder="1" applyAlignment="1">
      <alignment horizontal="center" vertical="center"/>
    </xf>
    <xf numFmtId="0" fontId="29" fillId="0" borderId="3" xfId="0" applyFont="1" applyBorder="1" applyAlignment="1">
      <alignment horizontal="left" vertical="center" wrapText="1" indent="1"/>
    </xf>
    <xf numFmtId="165" fontId="23" fillId="0" borderId="3" xfId="1" applyNumberFormat="1" applyFont="1" applyFill="1" applyBorder="1" applyAlignment="1">
      <alignment vertical="center"/>
    </xf>
    <xf numFmtId="49" fontId="29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 wrapText="1" indent="1"/>
    </xf>
    <xf numFmtId="165" fontId="7" fillId="0" borderId="3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3" fillId="4" borderId="3" xfId="0" applyNumberFormat="1" applyFont="1" applyFill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5" fontId="28" fillId="0" borderId="3" xfId="6" applyNumberFormat="1" applyFont="1" applyFill="1" applyBorder="1" applyAlignment="1">
      <alignment horizontal="center" vertical="center" wrapText="1"/>
    </xf>
    <xf numFmtId="49" fontId="23" fillId="2" borderId="3" xfId="0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left" vertical="center" wrapText="1" indent="1"/>
    </xf>
    <xf numFmtId="165" fontId="23" fillId="0" borderId="3" xfId="1" applyNumberFormat="1" applyFont="1" applyFill="1" applyBorder="1" applyAlignment="1">
      <alignment horizontal="left" vertical="center" indent="1"/>
    </xf>
    <xf numFmtId="49" fontId="23" fillId="5" borderId="3" xfId="0" applyNumberFormat="1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left" vertical="center" wrapText="1" indent="1"/>
    </xf>
    <xf numFmtId="165" fontId="28" fillId="5" borderId="3" xfId="1" applyNumberFormat="1" applyFont="1" applyFill="1" applyBorder="1" applyAlignment="1">
      <alignment horizontal="left" vertical="center" indent="1"/>
    </xf>
    <xf numFmtId="165" fontId="18" fillId="5" borderId="3" xfId="1" applyNumberFormat="1" applyFont="1" applyFill="1" applyBorder="1" applyAlignment="1">
      <alignment horizontal="center" vertical="center"/>
    </xf>
    <xf numFmtId="165" fontId="18" fillId="5" borderId="3" xfId="1" applyNumberFormat="1" applyFont="1" applyFill="1" applyBorder="1" applyAlignment="1">
      <alignment horizontal="left" vertical="center" indent="1"/>
    </xf>
    <xf numFmtId="0" fontId="26" fillId="4" borderId="3" xfId="0" applyFont="1" applyFill="1" applyBorder="1" applyAlignment="1">
      <alignment horizontal="left" vertical="center" indent="1"/>
    </xf>
    <xf numFmtId="165" fontId="26" fillId="4" borderId="3" xfId="1" applyNumberFormat="1" applyFont="1" applyFill="1" applyBorder="1" applyAlignment="1">
      <alignment vertical="center"/>
    </xf>
    <xf numFmtId="0" fontId="27" fillId="0" borderId="3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top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 vertical="top"/>
    </xf>
    <xf numFmtId="0" fontId="29" fillId="0" borderId="7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32" fillId="2" borderId="3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29" fillId="2" borderId="3" xfId="0" applyFont="1" applyFill="1" applyBorder="1" applyAlignment="1">
      <alignment horizontal="center" vertical="center" wrapText="1"/>
    </xf>
    <xf numFmtId="165" fontId="32" fillId="0" borderId="3" xfId="1" applyNumberFormat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vertical="center" wrapText="1"/>
    </xf>
    <xf numFmtId="0" fontId="23" fillId="2" borderId="3" xfId="0" applyFont="1" applyFill="1" applyBorder="1" applyAlignment="1">
      <alignment horizontal="center" vertical="center" wrapText="1"/>
    </xf>
    <xf numFmtId="165" fontId="29" fillId="0" borderId="0" xfId="0" applyNumberFormat="1" applyFont="1"/>
    <xf numFmtId="9" fontId="29" fillId="0" borderId="0" xfId="2" applyFont="1"/>
    <xf numFmtId="0" fontId="28" fillId="0" borderId="0" xfId="0" applyFont="1" applyAlignment="1">
      <alignment horizontal="right" vertical="center" indent="5"/>
    </xf>
    <xf numFmtId="0" fontId="28" fillId="0" borderId="0" xfId="0" applyFont="1" applyAlignment="1">
      <alignment horizontal="right" indent="5"/>
    </xf>
    <xf numFmtId="165" fontId="32" fillId="0" borderId="3" xfId="1" applyNumberFormat="1" applyFont="1" applyBorder="1" applyAlignment="1">
      <alignment vertical="center" wrapText="1"/>
    </xf>
    <xf numFmtId="165" fontId="28" fillId="0" borderId="3" xfId="1" applyNumberFormat="1" applyFont="1" applyFill="1" applyBorder="1" applyAlignment="1">
      <alignment vertical="center"/>
    </xf>
    <xf numFmtId="0" fontId="3" fillId="4" borderId="0" xfId="0" applyFont="1" applyFill="1"/>
    <xf numFmtId="49" fontId="9" fillId="4" borderId="0" xfId="0" applyNumberFormat="1" applyFont="1" applyFill="1"/>
    <xf numFmtId="0" fontId="9" fillId="4" borderId="0" xfId="0" applyFont="1" applyFill="1"/>
    <xf numFmtId="49" fontId="26" fillId="4" borderId="3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/>
    </xf>
    <xf numFmtId="49" fontId="28" fillId="0" borderId="3" xfId="0" applyNumberFormat="1" applyFont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left" vertical="center" indent="1"/>
    </xf>
    <xf numFmtId="49" fontId="23" fillId="0" borderId="3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indent="1"/>
    </xf>
    <xf numFmtId="49" fontId="23" fillId="2" borderId="3" xfId="0" applyNumberFormat="1" applyFont="1" applyFill="1" applyBorder="1" applyAlignment="1">
      <alignment horizontal="center" vertical="center" wrapText="1"/>
    </xf>
    <xf numFmtId="49" fontId="28" fillId="5" borderId="3" xfId="0" applyNumberFormat="1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left" vertical="center" indent="1"/>
    </xf>
    <xf numFmtId="165" fontId="28" fillId="5" borderId="3" xfId="1" applyNumberFormat="1" applyFont="1" applyFill="1" applyBorder="1" applyAlignment="1">
      <alignment vertical="center"/>
    </xf>
    <xf numFmtId="165" fontId="23" fillId="0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vertical="center" indent="1"/>
    </xf>
    <xf numFmtId="49" fontId="3" fillId="4" borderId="0" xfId="0" applyNumberFormat="1" applyFont="1" applyFill="1"/>
    <xf numFmtId="49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49" fontId="33" fillId="4" borderId="3" xfId="0" applyNumberFormat="1" applyFont="1" applyFill="1" applyBorder="1" applyAlignment="1">
      <alignment vertical="center"/>
    </xf>
    <xf numFmtId="165" fontId="18" fillId="5" borderId="3" xfId="1" applyNumberFormat="1" applyFont="1" applyFill="1" applyBorder="1" applyAlignment="1">
      <alignment vertical="center" wrapText="1"/>
    </xf>
    <xf numFmtId="166" fontId="23" fillId="0" borderId="3" xfId="2" applyNumberFormat="1" applyFont="1" applyFill="1" applyBorder="1" applyAlignment="1">
      <alignment vertical="center"/>
    </xf>
    <xf numFmtId="49" fontId="29" fillId="0" borderId="0" xfId="0" applyNumberFormat="1" applyFont="1"/>
    <xf numFmtId="166" fontId="29" fillId="0" borderId="0" xfId="0" applyNumberFormat="1" applyFont="1"/>
    <xf numFmtId="9" fontId="29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4" fillId="0" borderId="0" xfId="4" applyFont="1"/>
    <xf numFmtId="0" fontId="5" fillId="0" borderId="0" xfId="4"/>
    <xf numFmtId="0" fontId="5" fillId="0" borderId="0" xfId="4" applyAlignment="1">
      <alignment horizontal="center" vertical="center"/>
    </xf>
    <xf numFmtId="0" fontId="34" fillId="0" borderId="0" xfId="4" applyFont="1" applyAlignment="1">
      <alignment horizontal="center" vertical="center" wrapText="1"/>
    </xf>
    <xf numFmtId="0" fontId="5" fillId="0" borderId="0" xfId="4" applyAlignment="1">
      <alignment horizontal="right"/>
    </xf>
    <xf numFmtId="0" fontId="35" fillId="0" borderId="0" xfId="4" applyFont="1"/>
    <xf numFmtId="0" fontId="5" fillId="2" borderId="3" xfId="4" applyFill="1" applyBorder="1" applyAlignment="1">
      <alignment horizontal="center" vertical="center" wrapText="1"/>
    </xf>
    <xf numFmtId="165" fontId="32" fillId="5" borderId="3" xfId="1" applyNumberFormat="1" applyFont="1" applyFill="1" applyBorder="1" applyAlignment="1" applyProtection="1">
      <alignment horizontal="center" vertical="center" wrapText="1"/>
    </xf>
    <xf numFmtId="165" fontId="29" fillId="3" borderId="3" xfId="1" applyNumberFormat="1" applyFont="1" applyFill="1" applyBorder="1" applyAlignment="1" applyProtection="1">
      <alignment horizontal="center" vertical="center" wrapText="1"/>
      <protection locked="0"/>
    </xf>
    <xf numFmtId="165" fontId="29" fillId="3" borderId="3" xfId="1" applyNumberFormat="1" applyFont="1" applyFill="1" applyBorder="1" applyAlignment="1" applyProtection="1">
      <alignment horizontal="center" vertical="center" wrapText="1"/>
    </xf>
    <xf numFmtId="0" fontId="5" fillId="0" borderId="3" xfId="4" applyBorder="1" applyAlignment="1">
      <alignment horizontal="left" vertical="center" wrapText="1" indent="2"/>
    </xf>
    <xf numFmtId="0" fontId="5" fillId="0" borderId="3" xfId="4" applyBorder="1" applyAlignment="1">
      <alignment horizontal="left" vertical="center" wrapText="1"/>
    </xf>
    <xf numFmtId="0" fontId="34" fillId="2" borderId="1" xfId="4" applyFont="1" applyFill="1" applyBorder="1" applyAlignment="1">
      <alignment horizontal="center" vertical="center" wrapText="1"/>
    </xf>
    <xf numFmtId="0" fontId="26" fillId="4" borderId="3" xfId="4" applyFont="1" applyFill="1" applyBorder="1" applyAlignment="1">
      <alignment horizontal="center" vertical="center" wrapText="1"/>
    </xf>
    <xf numFmtId="0" fontId="34" fillId="2" borderId="2" xfId="4" applyFont="1" applyFill="1" applyBorder="1" applyAlignment="1">
      <alignment horizontal="center" vertical="center"/>
    </xf>
    <xf numFmtId="0" fontId="34" fillId="0" borderId="3" xfId="4" applyFont="1" applyBorder="1" applyAlignment="1">
      <alignment horizontal="left" vertical="center"/>
    </xf>
    <xf numFmtId="0" fontId="34" fillId="0" borderId="3" xfId="4" applyFont="1" applyBorder="1" applyAlignment="1">
      <alignment horizontal="center" vertical="center" wrapText="1"/>
    </xf>
    <xf numFmtId="10" fontId="34" fillId="0" borderId="3" xfId="4" applyNumberFormat="1" applyFont="1" applyBorder="1" applyAlignment="1">
      <alignment horizontal="center" vertical="center"/>
    </xf>
    <xf numFmtId="166" fontId="34" fillId="3" borderId="3" xfId="2" applyNumberFormat="1" applyFont="1" applyFill="1" applyBorder="1" applyAlignment="1" applyProtection="1">
      <alignment horizontal="center" vertical="center"/>
    </xf>
    <xf numFmtId="9" fontId="34" fillId="2" borderId="2" xfId="4" applyNumberFormat="1" applyFont="1" applyFill="1" applyBorder="1" applyAlignment="1">
      <alignment horizontal="center" vertical="center"/>
    </xf>
    <xf numFmtId="9" fontId="34" fillId="0" borderId="3" xfId="4" applyNumberFormat="1" applyFont="1" applyBorder="1" applyAlignment="1">
      <alignment horizontal="center" vertical="center" wrapText="1"/>
    </xf>
    <xf numFmtId="0" fontId="36" fillId="4" borderId="3" xfId="4" applyFont="1" applyFill="1" applyBorder="1" applyAlignment="1">
      <alignment vertical="center" wrapText="1"/>
    </xf>
    <xf numFmtId="0" fontId="36" fillId="4" borderId="3" xfId="4" applyFont="1" applyFill="1" applyBorder="1" applyAlignment="1">
      <alignment horizontal="right" vertical="center" wrapText="1"/>
    </xf>
    <xf numFmtId="165" fontId="29" fillId="0" borderId="3" xfId="1" applyNumberFormat="1" applyFont="1" applyFill="1" applyBorder="1" applyAlignment="1" applyProtection="1">
      <alignment horizontal="center" vertical="center" wrapText="1"/>
    </xf>
    <xf numFmtId="0" fontId="37" fillId="5" borderId="3" xfId="4" applyFont="1" applyFill="1" applyBorder="1" applyAlignment="1">
      <alignment vertical="center" wrapText="1"/>
    </xf>
    <xf numFmtId="165" fontId="37" fillId="5" borderId="3" xfId="1" applyNumberFormat="1" applyFont="1" applyFill="1" applyBorder="1" applyAlignment="1">
      <alignment horizontal="right" vertical="center" wrapText="1"/>
    </xf>
    <xf numFmtId="9" fontId="29" fillId="3" borderId="3" xfId="2" applyFont="1" applyFill="1" applyBorder="1" applyAlignment="1" applyProtection="1">
      <alignment horizontal="center" vertical="center" wrapText="1"/>
    </xf>
    <xf numFmtId="165" fontId="28" fillId="5" borderId="3" xfId="0" applyNumberFormat="1" applyFont="1" applyFill="1" applyBorder="1" applyAlignment="1">
      <alignment horizontal="center" vertical="center" wrapText="1"/>
    </xf>
    <xf numFmtId="165" fontId="23" fillId="5" borderId="3" xfId="1" applyNumberFormat="1" applyFont="1" applyFill="1" applyBorder="1" applyAlignment="1">
      <alignment vertical="center"/>
    </xf>
    <xf numFmtId="165" fontId="7" fillId="5" borderId="3" xfId="1" applyNumberFormat="1" applyFont="1" applyFill="1" applyBorder="1" applyAlignment="1">
      <alignment vertical="center"/>
    </xf>
    <xf numFmtId="0" fontId="17" fillId="4" borderId="0" xfId="4" applyFont="1" applyFill="1" applyAlignment="1">
      <alignment horizontal="center" vertical="center" wrapText="1"/>
    </xf>
    <xf numFmtId="0" fontId="26" fillId="4" borderId="3" xfId="4" applyFont="1" applyFill="1" applyBorder="1" applyAlignment="1">
      <alignment vertical="center"/>
    </xf>
    <xf numFmtId="0" fontId="5" fillId="0" borderId="3" xfId="4" applyBorder="1" applyAlignment="1">
      <alignment horizontal="left" vertical="center"/>
    </xf>
    <xf numFmtId="168" fontId="5" fillId="0" borderId="3" xfId="1" applyNumberFormat="1" applyFont="1" applyBorder="1" applyAlignment="1">
      <alignment horizontal="left" vertical="center"/>
    </xf>
    <xf numFmtId="0" fontId="34" fillId="5" borderId="3" xfId="4" applyFont="1" applyFill="1" applyBorder="1" applyAlignment="1">
      <alignment vertical="center"/>
    </xf>
    <xf numFmtId="168" fontId="34" fillId="5" borderId="3" xfId="1" applyNumberFormat="1" applyFont="1" applyFill="1" applyBorder="1" applyAlignment="1">
      <alignment horizontal="center" vertical="center"/>
    </xf>
    <xf numFmtId="0" fontId="36" fillId="4" borderId="0" xfId="4" applyFont="1" applyFill="1" applyAlignment="1">
      <alignment horizontal="left" vertical="center" wrapText="1"/>
    </xf>
    <xf numFmtId="0" fontId="20" fillId="0" borderId="0" xfId="0" applyFont="1" applyAlignment="1">
      <alignment horizontal="right"/>
    </xf>
    <xf numFmtId="166" fontId="29" fillId="3" borderId="3" xfId="2" applyNumberFormat="1" applyFont="1" applyFill="1" applyBorder="1" applyAlignment="1" applyProtection="1">
      <alignment horizontal="center" vertical="center" wrapText="1"/>
    </xf>
    <xf numFmtId="0" fontId="40" fillId="0" borderId="0" xfId="4" applyFont="1" applyAlignment="1">
      <alignment horizontal="center" wrapText="1"/>
    </xf>
    <xf numFmtId="0" fontId="34" fillId="5" borderId="3" xfId="4" applyFont="1" applyFill="1" applyBorder="1" applyAlignment="1">
      <alignment vertical="center" wrapText="1"/>
    </xf>
    <xf numFmtId="0" fontId="40" fillId="4" borderId="0" xfId="4" applyFont="1" applyFill="1"/>
    <xf numFmtId="0" fontId="29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0" fontId="31" fillId="0" borderId="0" xfId="0" applyFont="1" applyAlignment="1">
      <alignment horizontal="center" vertical="top"/>
    </xf>
    <xf numFmtId="0" fontId="26" fillId="4" borderId="3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1" fillId="0" borderId="0" xfId="0" applyFont="1" applyAlignment="1">
      <alignment horizontal="center"/>
    </xf>
    <xf numFmtId="0" fontId="29" fillId="2" borderId="4" xfId="0" applyFont="1" applyFill="1" applyBorder="1" applyAlignment="1">
      <alignment horizontal="center"/>
    </xf>
    <xf numFmtId="0" fontId="32" fillId="0" borderId="0" xfId="0" applyFont="1" applyAlignment="1">
      <alignment horizontal="right"/>
    </xf>
    <xf numFmtId="0" fontId="7" fillId="0" borderId="3" xfId="0" applyFont="1" applyBorder="1" applyAlignment="1">
      <alignment horizontal="right" vertical="center"/>
    </xf>
    <xf numFmtId="0" fontId="32" fillId="0" borderId="3" xfId="0" applyFont="1" applyBorder="1" applyAlignment="1">
      <alignment horizontal="center" vertical="top" wrapText="1"/>
    </xf>
    <xf numFmtId="0" fontId="5" fillId="0" borderId="3" xfId="4" applyBorder="1" applyAlignment="1">
      <alignment horizontal="left" vertical="center" wrapText="1" indent="1"/>
    </xf>
    <xf numFmtId="0" fontId="34" fillId="5" borderId="3" xfId="4" applyFont="1" applyFill="1" applyBorder="1" applyAlignment="1">
      <alignment horizontal="left" vertical="center" wrapText="1"/>
    </xf>
    <xf numFmtId="0" fontId="5" fillId="0" borderId="3" xfId="4" applyBorder="1" applyAlignment="1">
      <alignment horizontal="left" vertical="center" wrapText="1" indent="2"/>
    </xf>
    <xf numFmtId="0" fontId="5" fillId="0" borderId="5" xfId="4" applyBorder="1" applyAlignment="1">
      <alignment horizontal="left" vertical="center" wrapText="1" indent="1"/>
    </xf>
    <xf numFmtId="0" fontId="5" fillId="0" borderId="6" xfId="4" applyBorder="1" applyAlignment="1">
      <alignment horizontal="left" vertical="center" wrapText="1" indent="1"/>
    </xf>
    <xf numFmtId="0" fontId="5" fillId="0" borderId="3" xfId="4" applyBorder="1" applyAlignment="1">
      <alignment horizontal="left" vertical="center" wrapText="1"/>
    </xf>
    <xf numFmtId="0" fontId="5" fillId="0" borderId="0" xfId="4" applyAlignment="1">
      <alignment horizontal="right"/>
    </xf>
    <xf numFmtId="0" fontId="34" fillId="0" borderId="12" xfId="4" applyFont="1" applyBorder="1" applyAlignment="1">
      <alignment horizontal="center" vertical="center" wrapText="1"/>
    </xf>
    <xf numFmtId="0" fontId="21" fillId="4" borderId="0" xfId="0" applyFont="1" applyFill="1" applyAlignment="1">
      <alignment horizontal="left" vertical="center" wrapText="1"/>
    </xf>
    <xf numFmtId="0" fontId="26" fillId="4" borderId="10" xfId="4" applyFont="1" applyFill="1" applyBorder="1" applyAlignment="1">
      <alignment horizontal="center" vertical="center" wrapText="1"/>
    </xf>
    <xf numFmtId="0" fontId="26" fillId="4" borderId="11" xfId="4" applyFont="1" applyFill="1" applyBorder="1" applyAlignment="1">
      <alignment horizontal="center" vertical="center" wrapText="1"/>
    </xf>
    <xf numFmtId="0" fontId="38" fillId="0" borderId="0" xfId="7" applyFont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17" fillId="0" borderId="0" xfId="4" applyFont="1" applyAlignment="1">
      <alignment horizontal="center" vertical="center" wrapText="1"/>
    </xf>
    <xf numFmtId="0" fontId="36" fillId="4" borderId="0" xfId="4" applyFont="1" applyFill="1" applyAlignment="1">
      <alignment horizontal="left" vertical="center" wrapText="1"/>
    </xf>
    <xf numFmtId="0" fontId="39" fillId="4" borderId="0" xfId="4" applyFont="1" applyFill="1" applyAlignment="1">
      <alignment horizontal="left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36C5A6D9-94A7-4D43-A1D2-1C9D9587018B}"/>
  </tableStyles>
  <colors>
    <mruColors>
      <color rgb="FFFF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108295</xdr:colOff>
      <xdr:row>0</xdr:row>
      <xdr:rowOff>98450</xdr:rowOff>
    </xdr:from>
    <xdr:to>
      <xdr:col>3</xdr:col>
      <xdr:colOff>2431707</xdr:colOff>
      <xdr:row>0</xdr:row>
      <xdr:rowOff>739086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F3E2-D32D-8E42-BE5A-9727E0BD6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90" y="98450"/>
          <a:ext cx="2323412" cy="6406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B110A-6993-D241-B4BF-F95BD3B9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340" y="47105"/>
          <a:ext cx="1852880" cy="5176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9845</xdr:colOff>
      <xdr:row>0</xdr:row>
      <xdr:rowOff>216589</xdr:rowOff>
    </xdr:from>
    <xdr:to>
      <xdr:col>2</xdr:col>
      <xdr:colOff>1498461</xdr:colOff>
      <xdr:row>0</xdr:row>
      <xdr:rowOff>734252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67AD45-6352-1742-A9DE-55F7D1E08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02" y="216589"/>
          <a:ext cx="1852880" cy="5176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129427</xdr:rowOff>
    </xdr:from>
    <xdr:to>
      <xdr:col>1</xdr:col>
      <xdr:colOff>1852880</xdr:colOff>
      <xdr:row>0</xdr:row>
      <xdr:rowOff>647090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857D2-AFA0-3F4E-B006-7E1591C1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401" y="129427"/>
          <a:ext cx="1852880" cy="5176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1852880</xdr:colOff>
      <xdr:row>0</xdr:row>
      <xdr:rowOff>517663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326C8-0F1B-0E43-B8CB-0AA22E9E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23" y="0"/>
          <a:ext cx="1852880" cy="5176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1</xdr:col>
      <xdr:colOff>1852880</xdr:colOff>
      <xdr:row>0</xdr:row>
      <xdr:rowOff>581163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48B08-A113-5047-B3BD-BA8ED408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688" y="63500"/>
          <a:ext cx="1852880" cy="517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236279</xdr:rowOff>
    </xdr:from>
    <xdr:to>
      <xdr:col>3</xdr:col>
      <xdr:colOff>2323412</xdr:colOff>
      <xdr:row>0</xdr:row>
      <xdr:rowOff>876915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476C0-4B38-F348-BC19-1512905AE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078" y="236279"/>
          <a:ext cx="2323412" cy="640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372936</xdr:colOff>
      <xdr:row>0</xdr:row>
      <xdr:rowOff>211667</xdr:rowOff>
    </xdr:from>
    <xdr:to>
      <xdr:col>3</xdr:col>
      <xdr:colOff>2323412</xdr:colOff>
      <xdr:row>0</xdr:row>
      <xdr:rowOff>852303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F5826-7C9F-874F-9712-2BA3D33D3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44" y="211667"/>
          <a:ext cx="2323412" cy="640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114300</xdr:rowOff>
    </xdr:from>
    <xdr:to>
      <xdr:col>3</xdr:col>
      <xdr:colOff>2323412</xdr:colOff>
      <xdr:row>0</xdr:row>
      <xdr:rowOff>754936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8032F-5B18-4244-91CC-7D105BD72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4300"/>
          <a:ext cx="2323412" cy="640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2103120</xdr:colOff>
      <xdr:row>0</xdr:row>
      <xdr:rowOff>698793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541E4F-5317-144E-ADD5-91FC9B77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114300</xdr:rowOff>
    </xdr:from>
    <xdr:to>
      <xdr:col>3</xdr:col>
      <xdr:colOff>2103120</xdr:colOff>
      <xdr:row>0</xdr:row>
      <xdr:rowOff>697920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A695D-FAC9-1541-AAA8-DDB2FD1BB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114301</xdr:rowOff>
    </xdr:from>
    <xdr:to>
      <xdr:col>3</xdr:col>
      <xdr:colOff>1853082</xdr:colOff>
      <xdr:row>0</xdr:row>
      <xdr:rowOff>630083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09D3C-56FD-B84B-BD4A-84733476F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3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114301</xdr:rowOff>
    </xdr:from>
    <xdr:to>
      <xdr:col>2</xdr:col>
      <xdr:colOff>1853082</xdr:colOff>
      <xdr:row>0</xdr:row>
      <xdr:rowOff>630083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ED7D9-7D47-EC4C-9F2D-7A4533CAB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E3A6C-823E-2842-AF00-6C85818E0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30" y="47105"/>
          <a:ext cx="1852880" cy="517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nurvaliyev/Library/Containers/com.microsoft.Excel/Data/Documents/C: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showGridLines="0" tabSelected="1" zoomScale="70" zoomScaleNormal="70" workbookViewId="0">
      <selection activeCell="D2" sqref="D2"/>
    </sheetView>
  </sheetViews>
  <sheetFormatPr defaultColWidth="9.109375" defaultRowHeight="13.2"/>
  <cols>
    <col min="1" max="1" width="2.33203125" style="3" customWidth="1"/>
    <col min="2" max="2" width="13.109375" style="3" customWidth="1"/>
    <col min="3" max="3" width="19.44140625" style="3" hidden="1" customWidth="1"/>
    <col min="4" max="4" width="62.88671875" style="3" customWidth="1"/>
    <col min="5" max="5" width="36.6640625" style="3" customWidth="1"/>
    <col min="6" max="6" width="45.77734375" style="3" customWidth="1"/>
    <col min="7" max="7" width="12.44140625" style="3" customWidth="1"/>
    <col min="8" max="8" width="11.44140625" style="3" customWidth="1"/>
    <col min="9" max="9" width="13" style="3" customWidth="1"/>
    <col min="10" max="10" width="12.109375" style="3" customWidth="1"/>
    <col min="11" max="16384" width="9.109375" style="3"/>
  </cols>
  <sheetData>
    <row r="1" spans="1:10" ht="60" customHeight="1">
      <c r="B1"/>
      <c r="C1"/>
      <c r="D1"/>
      <c r="E1" s="44"/>
      <c r="F1"/>
    </row>
    <row r="2" spans="1:10" ht="60" customHeight="1">
      <c r="B2" s="46"/>
      <c r="C2" s="46"/>
      <c r="D2" s="47" t="s">
        <v>606</v>
      </c>
      <c r="E2" s="48"/>
      <c r="F2" s="46"/>
    </row>
    <row r="3" spans="1:10">
      <c r="A3" s="20"/>
      <c r="B3" s="49"/>
      <c r="C3" s="49"/>
      <c r="D3" s="49"/>
      <c r="E3" s="191" t="s">
        <v>427</v>
      </c>
      <c r="F3" s="191"/>
    </row>
    <row r="4" spans="1:10">
      <c r="A4" s="20"/>
      <c r="B4" s="50"/>
      <c r="C4" s="51" t="s">
        <v>1</v>
      </c>
      <c r="D4" s="51"/>
      <c r="E4" s="52" t="s">
        <v>92</v>
      </c>
      <c r="F4" s="52" t="s">
        <v>93</v>
      </c>
    </row>
    <row r="5" spans="1:10" hidden="1">
      <c r="A5" s="20"/>
      <c r="B5" s="53"/>
      <c r="C5" s="53"/>
      <c r="D5" s="53"/>
      <c r="E5" s="54" t="s">
        <v>94</v>
      </c>
      <c r="F5" s="54" t="s">
        <v>95</v>
      </c>
    </row>
    <row r="6" spans="1:10">
      <c r="A6" s="20"/>
      <c r="B6" s="55">
        <v>1</v>
      </c>
      <c r="C6" s="56" t="s">
        <v>96</v>
      </c>
      <c r="D6" s="57" t="s">
        <v>97</v>
      </c>
      <c r="E6" s="58">
        <v>172123.74015999981</v>
      </c>
      <c r="F6" s="58">
        <v>154866.01358000032</v>
      </c>
      <c r="G6" s="7"/>
      <c r="H6" s="16"/>
      <c r="I6" s="16"/>
      <c r="J6" s="7"/>
    </row>
    <row r="7" spans="1:10">
      <c r="A7" s="20"/>
      <c r="B7" s="59" t="s">
        <v>507</v>
      </c>
      <c r="C7" s="60" t="s">
        <v>16</v>
      </c>
      <c r="D7" s="61" t="s">
        <v>17</v>
      </c>
      <c r="E7" s="62">
        <v>163047.38969999983</v>
      </c>
      <c r="F7" s="62">
        <v>147597.71877000033</v>
      </c>
      <c r="G7" s="7"/>
      <c r="H7" s="16"/>
      <c r="I7" s="16"/>
      <c r="J7" s="6"/>
    </row>
    <row r="8" spans="1:10">
      <c r="A8" s="20"/>
      <c r="B8" s="59" t="s">
        <v>508</v>
      </c>
      <c r="C8" s="63" t="s">
        <v>98</v>
      </c>
      <c r="D8" s="64" t="s">
        <v>99</v>
      </c>
      <c r="E8" s="62">
        <v>99.517199999999988</v>
      </c>
      <c r="F8" s="62">
        <v>19.27365</v>
      </c>
      <c r="G8" s="7"/>
      <c r="H8" s="16"/>
      <c r="I8" s="16"/>
      <c r="J8" s="7"/>
    </row>
    <row r="9" spans="1:10">
      <c r="A9" s="20"/>
      <c r="B9" s="59" t="s">
        <v>509</v>
      </c>
      <c r="C9" s="63" t="s">
        <v>100</v>
      </c>
      <c r="D9" s="64" t="s">
        <v>101</v>
      </c>
      <c r="E9" s="62">
        <v>2026.2558200000001</v>
      </c>
      <c r="F9" s="62">
        <v>2101.6244199999996</v>
      </c>
      <c r="G9" s="7"/>
      <c r="H9" s="6"/>
      <c r="I9" s="7"/>
      <c r="J9" s="7"/>
    </row>
    <row r="10" spans="1:10">
      <c r="A10" s="20"/>
      <c r="B10" s="59" t="s">
        <v>510</v>
      </c>
      <c r="C10" s="63" t="s">
        <v>102</v>
      </c>
      <c r="D10" s="61" t="s">
        <v>103</v>
      </c>
      <c r="E10" s="62">
        <v>3476.7506299999995</v>
      </c>
      <c r="F10" s="62">
        <v>3150.1467200000002</v>
      </c>
      <c r="G10" s="7"/>
      <c r="H10" s="6"/>
      <c r="I10" s="7"/>
      <c r="J10" s="7"/>
    </row>
    <row r="11" spans="1:10">
      <c r="A11" s="20"/>
      <c r="B11" s="59" t="s">
        <v>511</v>
      </c>
      <c r="C11" s="63" t="s">
        <v>104</v>
      </c>
      <c r="D11" s="61" t="s">
        <v>105</v>
      </c>
      <c r="E11" s="62">
        <v>3473.8268100000023</v>
      </c>
      <c r="F11" s="62">
        <v>1997.2500199999997</v>
      </c>
      <c r="G11" s="7"/>
      <c r="H11" s="6"/>
      <c r="I11" s="7"/>
      <c r="J11" s="7"/>
    </row>
    <row r="12" spans="1:10">
      <c r="A12" s="20"/>
      <c r="B12" s="65" t="s">
        <v>547</v>
      </c>
      <c r="C12" s="66"/>
      <c r="D12" s="67" t="s">
        <v>548</v>
      </c>
      <c r="E12" s="62">
        <v>-4960.1113413385956</v>
      </c>
      <c r="F12" s="62">
        <v>-4795.0038754568559</v>
      </c>
      <c r="G12" s="7"/>
      <c r="H12" s="6"/>
      <c r="I12" s="7"/>
      <c r="J12" s="7"/>
    </row>
    <row r="13" spans="1:10">
      <c r="A13" s="20"/>
      <c r="B13" s="55">
        <v>2</v>
      </c>
      <c r="C13" s="56" t="s">
        <v>106</v>
      </c>
      <c r="D13" s="57" t="s">
        <v>107</v>
      </c>
      <c r="E13" s="58">
        <v>-56541.246319999955</v>
      </c>
      <c r="F13" s="58">
        <v>-52491.215829999972</v>
      </c>
      <c r="G13" s="7"/>
      <c r="H13" s="6"/>
      <c r="I13" s="7"/>
      <c r="J13" s="7"/>
    </row>
    <row r="14" spans="1:10">
      <c r="A14" s="20"/>
      <c r="B14" s="59" t="s">
        <v>512</v>
      </c>
      <c r="C14" s="63" t="s">
        <v>108</v>
      </c>
      <c r="D14" s="61" t="s">
        <v>109</v>
      </c>
      <c r="E14" s="62">
        <v>-46993.992169999954</v>
      </c>
      <c r="F14" s="62">
        <v>-41361.772369999977</v>
      </c>
      <c r="G14" s="7"/>
      <c r="H14" s="6"/>
      <c r="I14" s="7"/>
      <c r="J14" s="7"/>
    </row>
    <row r="15" spans="1:10">
      <c r="A15" s="20"/>
      <c r="B15" s="59" t="s">
        <v>513</v>
      </c>
      <c r="C15" s="63" t="s">
        <v>110</v>
      </c>
      <c r="D15" s="64" t="s">
        <v>111</v>
      </c>
      <c r="E15" s="62">
        <v>-6.6302500000000011</v>
      </c>
      <c r="F15" s="62">
        <v>-13.212279999999998</v>
      </c>
      <c r="G15" s="7"/>
      <c r="H15" s="6"/>
      <c r="I15" s="7"/>
      <c r="J15" s="7"/>
    </row>
    <row r="16" spans="1:10">
      <c r="A16" s="20"/>
      <c r="B16" s="59" t="s">
        <v>514</v>
      </c>
      <c r="C16" s="63" t="s">
        <v>112</v>
      </c>
      <c r="D16" s="61" t="s">
        <v>113</v>
      </c>
      <c r="E16" s="62">
        <v>-5979.5625600000003</v>
      </c>
      <c r="F16" s="62">
        <v>-8201.3739299999979</v>
      </c>
      <c r="G16" s="7"/>
      <c r="H16" s="6"/>
      <c r="I16" s="7"/>
      <c r="J16" s="7"/>
    </row>
    <row r="17" spans="1:10">
      <c r="A17" s="20"/>
      <c r="B17" s="59" t="s">
        <v>515</v>
      </c>
      <c r="C17" s="63" t="s">
        <v>114</v>
      </c>
      <c r="D17" s="61" t="s">
        <v>115</v>
      </c>
      <c r="E17" s="62">
        <v>0</v>
      </c>
      <c r="F17" s="62">
        <v>0</v>
      </c>
      <c r="G17" s="7"/>
      <c r="H17" s="6"/>
      <c r="I17" s="7"/>
      <c r="J17" s="7"/>
    </row>
    <row r="18" spans="1:10">
      <c r="A18" s="20"/>
      <c r="B18" s="59" t="s">
        <v>516</v>
      </c>
      <c r="C18" s="63" t="s">
        <v>116</v>
      </c>
      <c r="D18" s="64" t="s">
        <v>117</v>
      </c>
      <c r="E18" s="62">
        <v>0</v>
      </c>
      <c r="F18" s="62">
        <v>0</v>
      </c>
      <c r="G18" s="7"/>
      <c r="H18" s="6"/>
      <c r="I18" s="7"/>
      <c r="J18" s="7"/>
    </row>
    <row r="19" spans="1:10">
      <c r="A19" s="20"/>
      <c r="B19" s="59" t="s">
        <v>517</v>
      </c>
      <c r="C19" s="63"/>
      <c r="D19" s="61" t="s">
        <v>118</v>
      </c>
      <c r="E19" s="62">
        <v>-3561.0613399999993</v>
      </c>
      <c r="F19" s="62">
        <v>-2914.85725</v>
      </c>
      <c r="G19" s="7"/>
      <c r="H19" s="6"/>
      <c r="I19" s="7"/>
      <c r="J19" s="7"/>
    </row>
    <row r="20" spans="1:10">
      <c r="A20" s="20"/>
      <c r="B20" s="59" t="s">
        <v>518</v>
      </c>
      <c r="C20" s="63" t="s">
        <v>119</v>
      </c>
      <c r="D20" s="61" t="s">
        <v>120</v>
      </c>
      <c r="E20" s="62">
        <v>0</v>
      </c>
      <c r="F20" s="62">
        <v>0</v>
      </c>
      <c r="G20" s="7"/>
      <c r="H20" s="6"/>
      <c r="I20" s="7"/>
      <c r="J20" s="7"/>
    </row>
    <row r="21" spans="1:10">
      <c r="A21" s="20"/>
      <c r="B21" s="55">
        <v>3</v>
      </c>
      <c r="C21" s="56" t="s">
        <v>121</v>
      </c>
      <c r="D21" s="57" t="s">
        <v>122</v>
      </c>
      <c r="E21" s="58">
        <v>110622.38249866127</v>
      </c>
      <c r="F21" s="58">
        <v>97579.793874543495</v>
      </c>
      <c r="G21" s="7"/>
      <c r="H21" s="6"/>
      <c r="I21" s="7"/>
      <c r="J21" s="7"/>
    </row>
    <row r="22" spans="1:10">
      <c r="A22" s="20"/>
      <c r="B22" s="55">
        <v>4</v>
      </c>
      <c r="C22" s="56" t="s">
        <v>123</v>
      </c>
      <c r="D22" s="57" t="s">
        <v>124</v>
      </c>
      <c r="E22" s="58">
        <v>84959.743520000193</v>
      </c>
      <c r="F22" s="58">
        <v>77785.159710000327</v>
      </c>
      <c r="G22" s="7"/>
      <c r="H22" s="6"/>
      <c r="I22" s="7"/>
      <c r="J22" s="7"/>
    </row>
    <row r="23" spans="1:10">
      <c r="A23" s="20"/>
      <c r="B23" s="59" t="s">
        <v>519</v>
      </c>
      <c r="C23" s="63" t="s">
        <v>125</v>
      </c>
      <c r="D23" s="61" t="s">
        <v>126</v>
      </c>
      <c r="E23" s="62">
        <v>72856.278010000169</v>
      </c>
      <c r="F23" s="62">
        <v>65248.031790000292</v>
      </c>
      <c r="G23" s="7"/>
      <c r="H23" s="6"/>
      <c r="I23" s="7"/>
      <c r="J23" s="7"/>
    </row>
    <row r="24" spans="1:10">
      <c r="A24" s="20"/>
      <c r="B24" s="59" t="s">
        <v>520</v>
      </c>
      <c r="C24" s="63" t="s">
        <v>127</v>
      </c>
      <c r="D24" s="64" t="s">
        <v>128</v>
      </c>
      <c r="E24" s="62">
        <v>11442.254480000016</v>
      </c>
      <c r="F24" s="62">
        <v>9350.6735200000767</v>
      </c>
      <c r="G24" s="7"/>
      <c r="H24" s="6"/>
      <c r="I24" s="7"/>
      <c r="J24" s="7"/>
    </row>
    <row r="25" spans="1:10" ht="26.4">
      <c r="A25" s="20"/>
      <c r="B25" s="59" t="s">
        <v>521</v>
      </c>
      <c r="C25" s="63" t="s">
        <v>129</v>
      </c>
      <c r="D25" s="64" t="s">
        <v>130</v>
      </c>
      <c r="E25" s="62">
        <v>-1027.4195300000001</v>
      </c>
      <c r="F25" s="62">
        <v>5.9507099999999999</v>
      </c>
      <c r="G25" s="7"/>
      <c r="H25" s="6"/>
      <c r="I25" s="7"/>
      <c r="J25" s="7"/>
    </row>
    <row r="26" spans="1:10">
      <c r="A26" s="20"/>
      <c r="B26" s="59" t="s">
        <v>522</v>
      </c>
      <c r="C26" s="63" t="s">
        <v>131</v>
      </c>
      <c r="D26" s="61" t="s">
        <v>132</v>
      </c>
      <c r="E26" s="62">
        <v>1688.6305600000001</v>
      </c>
      <c r="F26" s="62">
        <v>3180.5036899999614</v>
      </c>
      <c r="G26" s="7"/>
      <c r="H26" s="6"/>
      <c r="I26" s="7"/>
      <c r="J26" s="7"/>
    </row>
    <row r="27" spans="1:10">
      <c r="A27" s="20"/>
      <c r="B27" s="55">
        <v>5</v>
      </c>
      <c r="C27" s="56" t="s">
        <v>133</v>
      </c>
      <c r="D27" s="57" t="s">
        <v>134</v>
      </c>
      <c r="E27" s="58">
        <v>-145650.03186999995</v>
      </c>
      <c r="F27" s="58">
        <v>-126284.54631000005</v>
      </c>
      <c r="G27" s="7"/>
      <c r="H27" s="6"/>
      <c r="I27" s="7"/>
      <c r="J27" s="7"/>
    </row>
    <row r="28" spans="1:10">
      <c r="A28" s="20"/>
      <c r="B28" s="59" t="s">
        <v>523</v>
      </c>
      <c r="C28" s="63" t="s">
        <v>135</v>
      </c>
      <c r="D28" s="61" t="s">
        <v>136</v>
      </c>
      <c r="E28" s="62">
        <v>-52307.786279999986</v>
      </c>
      <c r="F28" s="62">
        <v>-45574.743700000043</v>
      </c>
      <c r="G28" s="7"/>
      <c r="H28" s="6"/>
      <c r="I28" s="7"/>
      <c r="J28" s="7"/>
    </row>
    <row r="29" spans="1:10">
      <c r="A29" s="20"/>
      <c r="B29" s="59" t="s">
        <v>524</v>
      </c>
      <c r="C29" s="63" t="s">
        <v>137</v>
      </c>
      <c r="D29" s="61" t="s">
        <v>138</v>
      </c>
      <c r="E29" s="62">
        <v>-34357.850770000019</v>
      </c>
      <c r="F29" s="62">
        <v>-26153.578520000021</v>
      </c>
      <c r="G29" s="7"/>
      <c r="H29" s="6"/>
      <c r="I29" s="7"/>
      <c r="J29" s="7"/>
    </row>
    <row r="30" spans="1:10">
      <c r="A30" s="20"/>
      <c r="B30" s="59" t="s">
        <v>525</v>
      </c>
      <c r="C30" s="63" t="s">
        <v>139</v>
      </c>
      <c r="D30" s="61" t="s">
        <v>140</v>
      </c>
      <c r="E30" s="62">
        <v>-7544.5274500000005</v>
      </c>
      <c r="F30" s="62">
        <v>-6258.6227699999981</v>
      </c>
      <c r="G30" s="7"/>
      <c r="H30" s="6"/>
      <c r="I30" s="7"/>
      <c r="J30" s="7"/>
    </row>
    <row r="31" spans="1:10">
      <c r="A31" s="20"/>
      <c r="B31" s="59" t="s">
        <v>526</v>
      </c>
      <c r="C31" s="63" t="s">
        <v>141</v>
      </c>
      <c r="D31" s="61" t="s">
        <v>142</v>
      </c>
      <c r="E31" s="62">
        <v>-51439.867369999964</v>
      </c>
      <c r="F31" s="62">
        <v>-48297.601319999987</v>
      </c>
      <c r="G31" s="7"/>
      <c r="H31" s="6"/>
      <c r="I31" s="7"/>
      <c r="J31" s="7"/>
    </row>
    <row r="32" spans="1:10">
      <c r="A32" s="20"/>
      <c r="B32" s="55" t="s">
        <v>550</v>
      </c>
      <c r="C32" s="68"/>
      <c r="D32" s="57" t="s">
        <v>549</v>
      </c>
      <c r="E32" s="58">
        <v>49932.094148661534</v>
      </c>
      <c r="F32" s="58">
        <v>49080.407274543788</v>
      </c>
      <c r="G32" s="7"/>
      <c r="H32" s="6"/>
      <c r="I32" s="7"/>
      <c r="J32" s="7"/>
    </row>
    <row r="33" spans="1:10">
      <c r="A33" s="20"/>
      <c r="B33" s="55" t="s">
        <v>551</v>
      </c>
      <c r="C33" s="68" t="s">
        <v>31</v>
      </c>
      <c r="D33" s="57" t="s">
        <v>143</v>
      </c>
      <c r="E33" s="58">
        <v>-29505.071418661289</v>
      </c>
      <c r="F33" s="58">
        <v>-27173.484274543142</v>
      </c>
      <c r="G33" s="7"/>
      <c r="H33" s="6"/>
      <c r="I33" s="7"/>
      <c r="J33" s="7"/>
    </row>
    <row r="34" spans="1:10">
      <c r="A34" s="20"/>
      <c r="B34" s="55" t="s">
        <v>552</v>
      </c>
      <c r="C34" s="56" t="s">
        <v>144</v>
      </c>
      <c r="D34" s="57" t="s">
        <v>145</v>
      </c>
      <c r="E34" s="58">
        <v>20427.022730000244</v>
      </c>
      <c r="F34" s="58">
        <v>21906.923000000646</v>
      </c>
      <c r="G34" s="7"/>
      <c r="H34" s="6"/>
      <c r="I34" s="7"/>
      <c r="J34" s="7"/>
    </row>
    <row r="35" spans="1:10">
      <c r="A35" s="20"/>
      <c r="B35" s="65" t="s">
        <v>553</v>
      </c>
      <c r="C35" s="63" t="s">
        <v>146</v>
      </c>
      <c r="D35" s="61" t="s">
        <v>147</v>
      </c>
      <c r="E35" s="62">
        <v>-2800</v>
      </c>
      <c r="F35" s="62">
        <v>0</v>
      </c>
      <c r="G35" s="7"/>
      <c r="H35" s="6"/>
      <c r="I35" s="7"/>
      <c r="J35" s="7"/>
    </row>
    <row r="36" spans="1:10">
      <c r="A36" s="20"/>
      <c r="B36" s="55" t="s">
        <v>554</v>
      </c>
      <c r="C36" s="56" t="s">
        <v>148</v>
      </c>
      <c r="D36" s="57" t="s">
        <v>149</v>
      </c>
      <c r="E36" s="58">
        <v>17627.022730000244</v>
      </c>
      <c r="F36" s="58">
        <v>21906.923000000646</v>
      </c>
      <c r="G36" s="7"/>
      <c r="H36" s="6"/>
      <c r="I36" s="7"/>
      <c r="J36" s="7"/>
    </row>
  </sheetData>
  <mergeCells count="1">
    <mergeCell ref="E3:F3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B1:E15"/>
  <sheetViews>
    <sheetView showGridLines="0" zoomScale="80" zoomScaleNormal="80" workbookViewId="0">
      <selection activeCell="B14" sqref="B14"/>
    </sheetView>
  </sheetViews>
  <sheetFormatPr defaultColWidth="8.77734375" defaultRowHeight="14.4"/>
  <cols>
    <col min="2" max="2" width="119.44140625" customWidth="1"/>
    <col min="3" max="3" width="45.44140625" customWidth="1"/>
    <col min="4" max="4" width="47.33203125" customWidth="1"/>
  </cols>
  <sheetData>
    <row r="1" spans="2:5" ht="46.05" customHeight="1">
      <c r="B1" s="82"/>
      <c r="C1" s="82"/>
    </row>
    <row r="2" spans="2:5" ht="37.950000000000003" customHeight="1">
      <c r="B2" s="214" t="s">
        <v>565</v>
      </c>
      <c r="C2" s="214"/>
      <c r="D2" s="45"/>
    </row>
    <row r="3" spans="2:5">
      <c r="B3" s="39"/>
      <c r="C3" s="39"/>
      <c r="D3" s="39"/>
    </row>
    <row r="4" spans="2:5" ht="70.95" customHeight="1">
      <c r="B4" s="215" t="s">
        <v>566</v>
      </c>
      <c r="C4" s="52" t="s">
        <v>567</v>
      </c>
      <c r="D4" s="52" t="s">
        <v>568</v>
      </c>
      <c r="E4" s="17"/>
    </row>
    <row r="5" spans="2:5" ht="82.05" customHeight="1">
      <c r="B5" s="216"/>
      <c r="C5" s="157">
        <v>11446.37336</v>
      </c>
      <c r="D5" s="174">
        <f>C5/Kapital!E29</f>
        <v>6.7692197556900952E-2</v>
      </c>
    </row>
    <row r="6" spans="2:5">
      <c r="B6" s="69"/>
      <c r="C6" s="69"/>
      <c r="D6" s="69"/>
    </row>
    <row r="7" spans="2:5" ht="45" customHeight="1">
      <c r="B7" s="217" t="s">
        <v>569</v>
      </c>
      <c r="C7" s="217"/>
      <c r="D7" s="217"/>
    </row>
    <row r="15" spans="2:5">
      <c r="C15" s="18"/>
    </row>
  </sheetData>
  <mergeCells count="3">
    <mergeCell ref="B4:B5"/>
    <mergeCell ref="B7:D7"/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B1:I23"/>
  <sheetViews>
    <sheetView showGridLines="0" topLeftCell="A2" zoomScale="80" zoomScaleNormal="80" workbookViewId="0">
      <selection activeCell="E17" sqref="E17"/>
    </sheetView>
  </sheetViews>
  <sheetFormatPr defaultColWidth="8.77734375" defaultRowHeight="14.4"/>
  <cols>
    <col min="2" max="2" width="4.77734375" customWidth="1"/>
    <col min="3" max="3" width="80.44140625" customWidth="1"/>
    <col min="4" max="4" width="19.44140625" customWidth="1"/>
    <col min="5" max="6" width="19.77734375" customWidth="1"/>
    <col min="7" max="7" width="16.77734375" customWidth="1"/>
    <col min="8" max="8" width="13.6640625" customWidth="1"/>
    <col min="9" max="9" width="12" bestFit="1" customWidth="1"/>
  </cols>
  <sheetData>
    <row r="1" spans="2:9" ht="70.95" customHeight="1">
      <c r="B1" s="218"/>
      <c r="C1" s="218"/>
    </row>
    <row r="2" spans="2:9" ht="37.950000000000003" customHeight="1">
      <c r="B2" s="214" t="s">
        <v>621</v>
      </c>
      <c r="C2" s="214"/>
      <c r="D2" s="45"/>
      <c r="E2" s="45"/>
      <c r="F2" s="45"/>
      <c r="G2" s="45"/>
    </row>
    <row r="3" spans="2:9">
      <c r="B3" s="39"/>
      <c r="C3" s="39"/>
      <c r="D3" s="39"/>
      <c r="E3" s="39"/>
      <c r="F3" s="39"/>
      <c r="G3" s="42" t="s">
        <v>427</v>
      </c>
      <c r="H3" s="39"/>
    </row>
    <row r="4" spans="2:9" ht="61.05" customHeight="1">
      <c r="B4" s="43"/>
      <c r="C4" s="95"/>
      <c r="D4" s="52" t="s">
        <v>570</v>
      </c>
      <c r="E4" s="52" t="s">
        <v>571</v>
      </c>
      <c r="F4" s="52" t="s">
        <v>572</v>
      </c>
      <c r="G4" s="52" t="s">
        <v>339</v>
      </c>
      <c r="H4" s="39"/>
    </row>
    <row r="5" spans="2:9">
      <c r="B5" s="33">
        <v>1</v>
      </c>
      <c r="C5" s="134" t="s">
        <v>352</v>
      </c>
      <c r="D5" s="175">
        <f>SUM(D6:D13)</f>
        <v>1197241.8979820937</v>
      </c>
      <c r="E5" s="175">
        <f t="shared" ref="E5" si="0">SUM(E6:E13)</f>
        <v>0</v>
      </c>
      <c r="F5" s="175">
        <f>SUM(F6:F13)</f>
        <v>518855.08841818949</v>
      </c>
      <c r="G5" s="175">
        <f>SUM(D5:F5)</f>
        <v>1716096.9864002832</v>
      </c>
      <c r="H5" s="39"/>
    </row>
    <row r="6" spans="2:9">
      <c r="B6" s="32" t="s">
        <v>507</v>
      </c>
      <c r="C6" s="131" t="s">
        <v>353</v>
      </c>
      <c r="D6" s="78">
        <v>0</v>
      </c>
      <c r="E6" s="78">
        <v>0</v>
      </c>
      <c r="F6" s="78">
        <v>290608.28163999994</v>
      </c>
      <c r="G6" s="176">
        <f t="shared" ref="G6:G22" si="1">SUM(D6:F6)</f>
        <v>290608.28163999994</v>
      </c>
      <c r="H6" s="40"/>
    </row>
    <row r="7" spans="2:9">
      <c r="B7" s="32" t="s">
        <v>508</v>
      </c>
      <c r="C7" s="131" t="s">
        <v>355</v>
      </c>
      <c r="D7" s="78">
        <v>66285.321313000008</v>
      </c>
      <c r="E7" s="78">
        <v>0</v>
      </c>
      <c r="F7" s="78">
        <v>0</v>
      </c>
      <c r="G7" s="176">
        <f t="shared" si="1"/>
        <v>66285.321313000008</v>
      </c>
      <c r="H7" s="40"/>
    </row>
    <row r="8" spans="2:9">
      <c r="B8" s="32" t="s">
        <v>509</v>
      </c>
      <c r="C8" s="88" t="s">
        <v>35</v>
      </c>
      <c r="D8" s="78">
        <v>1098835.5311090937</v>
      </c>
      <c r="E8" s="78">
        <v>0</v>
      </c>
      <c r="F8" s="78">
        <v>0</v>
      </c>
      <c r="G8" s="176">
        <f t="shared" si="1"/>
        <v>1098835.5311090937</v>
      </c>
      <c r="H8" s="40"/>
    </row>
    <row r="9" spans="2:9">
      <c r="B9" s="32" t="s">
        <v>510</v>
      </c>
      <c r="C9" s="88" t="s">
        <v>357</v>
      </c>
      <c r="D9" s="78">
        <v>4743.9657900000002</v>
      </c>
      <c r="E9" s="78"/>
      <c r="F9" s="78"/>
      <c r="G9" s="176">
        <f t="shared" si="1"/>
        <v>4743.9657900000002</v>
      </c>
      <c r="H9" s="40"/>
    </row>
    <row r="10" spans="2:9">
      <c r="B10" s="32" t="s">
        <v>511</v>
      </c>
      <c r="C10" s="131" t="s">
        <v>359</v>
      </c>
      <c r="D10" s="78">
        <v>20500</v>
      </c>
      <c r="E10" s="78"/>
      <c r="F10" s="78"/>
      <c r="G10" s="176">
        <f t="shared" si="1"/>
        <v>20500</v>
      </c>
      <c r="H10" s="40"/>
    </row>
    <row r="11" spans="2:9">
      <c r="B11" s="32" t="s">
        <v>527</v>
      </c>
      <c r="C11" s="131" t="s">
        <v>361</v>
      </c>
      <c r="D11" s="78">
        <v>0</v>
      </c>
      <c r="E11" s="78"/>
      <c r="F11" s="78"/>
      <c r="G11" s="176">
        <f t="shared" si="1"/>
        <v>0</v>
      </c>
      <c r="H11" s="40"/>
    </row>
    <row r="12" spans="2:9">
      <c r="B12" s="32" t="s">
        <v>528</v>
      </c>
      <c r="C12" s="131" t="s">
        <v>363</v>
      </c>
      <c r="D12" s="78">
        <v>6877.0797699999994</v>
      </c>
      <c r="E12" s="78"/>
      <c r="F12" s="78"/>
      <c r="G12" s="176">
        <f t="shared" si="1"/>
        <v>6877.0797699999994</v>
      </c>
      <c r="H12" s="40"/>
    </row>
    <row r="13" spans="2:9">
      <c r="B13" s="32" t="s">
        <v>529</v>
      </c>
      <c r="C13" s="131" t="s">
        <v>46</v>
      </c>
      <c r="D13" s="78"/>
      <c r="E13" s="78"/>
      <c r="F13" s="78">
        <v>228246.80677818955</v>
      </c>
      <c r="G13" s="176">
        <f t="shared" si="1"/>
        <v>228246.80677818955</v>
      </c>
      <c r="H13" s="40"/>
      <c r="I13" s="19"/>
    </row>
    <row r="14" spans="2:9">
      <c r="B14" s="33">
        <v>2</v>
      </c>
      <c r="C14" s="134" t="s">
        <v>366</v>
      </c>
      <c r="D14" s="135">
        <f>SUM(D15:D22)-D17</f>
        <v>1200333.0570400003</v>
      </c>
      <c r="E14" s="135">
        <f t="shared" ref="E14:F14" si="2">SUM(E15:E22)-E17</f>
        <v>0</v>
      </c>
      <c r="F14" s="135">
        <f t="shared" si="2"/>
        <v>353012.15002000012</v>
      </c>
      <c r="G14" s="135">
        <f t="shared" si="1"/>
        <v>1553345.2070600004</v>
      </c>
      <c r="H14" s="40"/>
    </row>
    <row r="15" spans="2:9">
      <c r="B15" s="32" t="s">
        <v>512</v>
      </c>
      <c r="C15" s="88" t="s">
        <v>368</v>
      </c>
      <c r="D15" s="78">
        <v>8681.3679800000009</v>
      </c>
      <c r="E15" s="78"/>
      <c r="F15" s="78"/>
      <c r="G15" s="176">
        <f t="shared" si="1"/>
        <v>8681.3679800000009</v>
      </c>
      <c r="H15" s="40"/>
    </row>
    <row r="16" spans="2:9">
      <c r="B16" s="32" t="s">
        <v>513</v>
      </c>
      <c r="C16" s="88" t="s">
        <v>60</v>
      </c>
      <c r="D16" s="78">
        <v>214285.99982000003</v>
      </c>
      <c r="E16" s="78"/>
      <c r="F16" s="78"/>
      <c r="G16" s="176">
        <f t="shared" si="1"/>
        <v>214285.99982000003</v>
      </c>
      <c r="H16" s="40"/>
    </row>
    <row r="17" spans="2:9">
      <c r="B17" s="32" t="s">
        <v>514</v>
      </c>
      <c r="C17" s="88" t="s">
        <v>370</v>
      </c>
      <c r="D17" s="78">
        <v>931465.68924000021</v>
      </c>
      <c r="E17" s="78">
        <v>0</v>
      </c>
      <c r="F17" s="78">
        <v>300247.28539000003</v>
      </c>
      <c r="G17" s="176">
        <f t="shared" si="1"/>
        <v>1231712.9746300003</v>
      </c>
      <c r="H17" s="40"/>
    </row>
    <row r="18" spans="2:9" ht="15" customHeight="1">
      <c r="B18" s="32" t="s">
        <v>371</v>
      </c>
      <c r="C18" s="137" t="s">
        <v>373</v>
      </c>
      <c r="D18" s="81">
        <v>253396.80959000019</v>
      </c>
      <c r="E18" s="81"/>
      <c r="F18" s="81">
        <v>300247.28539000003</v>
      </c>
      <c r="G18" s="177">
        <f t="shared" si="1"/>
        <v>553644.09498000029</v>
      </c>
      <c r="H18" s="40"/>
      <c r="I18" s="14"/>
    </row>
    <row r="19" spans="2:9" ht="13.95" customHeight="1">
      <c r="B19" s="32" t="s">
        <v>374</v>
      </c>
      <c r="C19" s="137" t="s">
        <v>376</v>
      </c>
      <c r="D19" s="81">
        <v>678068.87965000002</v>
      </c>
      <c r="E19" s="81"/>
      <c r="F19" s="81"/>
      <c r="G19" s="177">
        <f t="shared" si="1"/>
        <v>678068.87965000002</v>
      </c>
      <c r="H19" s="40"/>
    </row>
    <row r="20" spans="2:9">
      <c r="B20" s="32" t="s">
        <v>515</v>
      </c>
      <c r="C20" s="88" t="s">
        <v>378</v>
      </c>
      <c r="D20" s="78">
        <v>45900</v>
      </c>
      <c r="E20" s="78"/>
      <c r="F20" s="78"/>
      <c r="G20" s="176">
        <f t="shared" si="1"/>
        <v>45900</v>
      </c>
      <c r="H20" s="40"/>
    </row>
    <row r="21" spans="2:9">
      <c r="B21" s="32" t="s">
        <v>516</v>
      </c>
      <c r="C21" s="131" t="s">
        <v>62</v>
      </c>
      <c r="D21" s="78">
        <v>0</v>
      </c>
      <c r="E21" s="78"/>
      <c r="F21" s="78"/>
      <c r="G21" s="176">
        <f t="shared" si="1"/>
        <v>0</v>
      </c>
      <c r="H21" s="40"/>
    </row>
    <row r="22" spans="2:9">
      <c r="B22" s="32" t="s">
        <v>517</v>
      </c>
      <c r="C22" s="131" t="s">
        <v>70</v>
      </c>
      <c r="D22" s="78"/>
      <c r="E22" s="78"/>
      <c r="F22" s="78">
        <v>52764.864630000084</v>
      </c>
      <c r="G22" s="176">
        <f t="shared" si="1"/>
        <v>52764.864630000084</v>
      </c>
      <c r="H22" s="40"/>
    </row>
    <row r="23" spans="2:9">
      <c r="B23" s="33">
        <v>3</v>
      </c>
      <c r="C23" s="134" t="s">
        <v>573</v>
      </c>
      <c r="D23" s="135"/>
      <c r="E23" s="135"/>
      <c r="F23" s="135">
        <f>G5-G14</f>
        <v>162751.77934028278</v>
      </c>
      <c r="G23" s="135">
        <f>F23</f>
        <v>162751.77934028278</v>
      </c>
      <c r="H23" s="41"/>
    </row>
  </sheetData>
  <mergeCells count="2">
    <mergeCell ref="B2:C2"/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D19"/>
  <sheetViews>
    <sheetView showGridLines="0" zoomScaleNormal="100" workbookViewId="0">
      <selection activeCell="C24" sqref="C24"/>
    </sheetView>
  </sheetViews>
  <sheetFormatPr defaultColWidth="8.77734375" defaultRowHeight="14.4"/>
  <cols>
    <col min="2" max="2" width="33.21875" customWidth="1"/>
    <col min="3" max="3" width="32.21875" customWidth="1"/>
    <col min="4" max="4" width="28.33203125" customWidth="1"/>
  </cols>
  <sheetData>
    <row r="1" spans="1:4" ht="61.05" customHeight="1">
      <c r="A1" s="39"/>
      <c r="B1" s="219"/>
      <c r="C1" s="219"/>
      <c r="D1" s="219"/>
    </row>
    <row r="2" spans="1:4" ht="43.05" customHeight="1">
      <c r="A2" s="39"/>
      <c r="B2" s="214" t="s">
        <v>622</v>
      </c>
      <c r="C2" s="214"/>
      <c r="D2" s="178"/>
    </row>
    <row r="3" spans="1:4" ht="15" customHeight="1">
      <c r="A3" s="39"/>
      <c r="B3" s="39"/>
      <c r="C3" s="39"/>
      <c r="D3" s="42" t="s">
        <v>427</v>
      </c>
    </row>
    <row r="4" spans="1:4" ht="40.950000000000003" customHeight="1">
      <c r="A4" s="39"/>
      <c r="B4" s="179" t="s">
        <v>574</v>
      </c>
      <c r="C4" s="161" t="s">
        <v>575</v>
      </c>
      <c r="D4" s="161" t="s">
        <v>576</v>
      </c>
    </row>
    <row r="5" spans="1:4">
      <c r="A5" s="39"/>
      <c r="B5" s="180" t="s">
        <v>577</v>
      </c>
      <c r="C5" s="181">
        <v>95308.131995820251</v>
      </c>
      <c r="D5" s="181">
        <v>4057.4774547574216</v>
      </c>
    </row>
    <row r="6" spans="1:4">
      <c r="A6" s="39"/>
      <c r="B6" s="180" t="s">
        <v>578</v>
      </c>
      <c r="C6" s="181">
        <v>751138.36050320696</v>
      </c>
      <c r="D6" s="181">
        <v>33779.541565084597</v>
      </c>
    </row>
    <row r="7" spans="1:4">
      <c r="A7" s="39"/>
      <c r="B7" s="180" t="s">
        <v>579</v>
      </c>
      <c r="C7" s="181">
        <v>18467.306938717378</v>
      </c>
      <c r="D7" s="181">
        <v>1047.8569547076418</v>
      </c>
    </row>
    <row r="8" spans="1:4">
      <c r="A8" s="39"/>
      <c r="B8" s="180" t="s">
        <v>580</v>
      </c>
      <c r="C8" s="181">
        <v>59712.489596553736</v>
      </c>
      <c r="D8" s="181">
        <v>3750.8021897862386</v>
      </c>
    </row>
    <row r="9" spans="1:4">
      <c r="A9" s="39"/>
      <c r="B9" s="180" t="s">
        <v>581</v>
      </c>
      <c r="C9" s="181">
        <v>22638.501137421401</v>
      </c>
      <c r="D9" s="181">
        <v>1109.9240699858121</v>
      </c>
    </row>
    <row r="10" spans="1:4">
      <c r="A10" s="39"/>
      <c r="B10" s="180" t="s">
        <v>582</v>
      </c>
      <c r="C10" s="181">
        <v>21490.377062090349</v>
      </c>
      <c r="D10" s="181">
        <v>1216.8426799433025</v>
      </c>
    </row>
    <row r="11" spans="1:4">
      <c r="A11" s="39"/>
      <c r="B11" s="180" t="s">
        <v>583</v>
      </c>
      <c r="C11" s="181">
        <v>45014.578229955223</v>
      </c>
      <c r="D11" s="181">
        <v>2279.7227145504958</v>
      </c>
    </row>
    <row r="12" spans="1:4">
      <c r="A12" s="39"/>
      <c r="B12" s="180" t="s">
        <v>584</v>
      </c>
      <c r="C12" s="181">
        <v>52234.503259743702</v>
      </c>
      <c r="D12" s="181">
        <v>1894.7081458940215</v>
      </c>
    </row>
    <row r="13" spans="1:4">
      <c r="A13" s="39"/>
      <c r="B13" s="180" t="s">
        <v>585</v>
      </c>
      <c r="C13" s="181">
        <v>32192.914191911801</v>
      </c>
      <c r="D13" s="181">
        <v>1671.906583453841</v>
      </c>
    </row>
    <row r="14" spans="1:4">
      <c r="A14" s="39"/>
      <c r="B14" s="180" t="s">
        <v>586</v>
      </c>
      <c r="C14" s="181">
        <v>19052.478549758816</v>
      </c>
      <c r="D14" s="181">
        <v>921.05023420805855</v>
      </c>
    </row>
    <row r="15" spans="1:4">
      <c r="A15" s="39"/>
      <c r="B15" s="180" t="s">
        <v>587</v>
      </c>
      <c r="C15" s="181">
        <v>25618.960704820238</v>
      </c>
      <c r="D15" s="181">
        <v>1601.7794619565675</v>
      </c>
    </row>
    <row r="16" spans="1:4">
      <c r="A16" s="39"/>
      <c r="B16" s="182" t="s">
        <v>269</v>
      </c>
      <c r="C16" s="183">
        <f>SUM(C5:C15)</f>
        <v>1142868.6021699999</v>
      </c>
      <c r="D16" s="183">
        <f>SUM(D5:D15)</f>
        <v>53331.612054327998</v>
      </c>
    </row>
    <row r="17" spans="1:4">
      <c r="A17" s="39"/>
      <c r="B17" s="39"/>
      <c r="C17" s="39"/>
      <c r="D17" s="39"/>
    </row>
    <row r="18" spans="1:4">
      <c r="A18" s="39"/>
      <c r="B18" s="39"/>
      <c r="C18" s="39"/>
      <c r="D18" s="39"/>
    </row>
    <row r="19" spans="1:4">
      <c r="A19" s="39"/>
      <c r="B19" s="39"/>
      <c r="C19" s="39"/>
      <c r="D19" s="39"/>
    </row>
  </sheetData>
  <mergeCells count="2">
    <mergeCell ref="B2:C2"/>
    <mergeCell ref="B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B1:D14"/>
  <sheetViews>
    <sheetView showGridLines="0" zoomScaleNormal="100" workbookViewId="0">
      <selection activeCell="D12" sqref="D12"/>
    </sheetView>
  </sheetViews>
  <sheetFormatPr defaultColWidth="8.77734375" defaultRowHeight="14.4"/>
  <cols>
    <col min="2" max="2" width="39.77734375" customWidth="1"/>
    <col min="3" max="3" width="27.77734375" customWidth="1"/>
    <col min="4" max="4" width="31.5546875" customWidth="1"/>
  </cols>
  <sheetData>
    <row r="1" spans="2:4" ht="42" customHeight="1"/>
    <row r="2" spans="2:4" s="17" customFormat="1" ht="31.95" customHeight="1">
      <c r="B2" s="220" t="s">
        <v>623</v>
      </c>
      <c r="C2" s="221"/>
      <c r="D2" s="221"/>
    </row>
    <row r="3" spans="2:4" ht="19.05" customHeight="1">
      <c r="B3" s="69"/>
      <c r="C3" s="69"/>
      <c r="D3" s="185" t="s">
        <v>427</v>
      </c>
    </row>
    <row r="4" spans="2:4" ht="29.4" customHeight="1">
      <c r="B4" s="179" t="s">
        <v>574</v>
      </c>
      <c r="C4" s="161" t="s">
        <v>575</v>
      </c>
      <c r="D4" s="161" t="s">
        <v>576</v>
      </c>
    </row>
    <row r="5" spans="2:4">
      <c r="B5" s="180" t="s">
        <v>598</v>
      </c>
      <c r="C5" s="181">
        <v>59625.695395999996</v>
      </c>
      <c r="D5" s="181">
        <v>5045.7587880000001</v>
      </c>
    </row>
    <row r="6" spans="2:4">
      <c r="B6" s="180" t="s">
        <v>599</v>
      </c>
      <c r="C6" s="181">
        <v>126860.3726919997</v>
      </c>
      <c r="D6" s="181">
        <v>3051.0583900000001</v>
      </c>
    </row>
    <row r="7" spans="2:4">
      <c r="B7" s="180" t="s">
        <v>600</v>
      </c>
      <c r="C7" s="181">
        <v>11654.683560000001</v>
      </c>
      <c r="D7" s="181">
        <v>130.20803000000001</v>
      </c>
    </row>
    <row r="8" spans="2:4">
      <c r="B8" s="180" t="s">
        <v>601</v>
      </c>
      <c r="C8" s="181">
        <v>25242.795060000011</v>
      </c>
      <c r="D8" s="181">
        <v>379.09729000000004</v>
      </c>
    </row>
    <row r="9" spans="2:4">
      <c r="B9" s="180" t="s">
        <v>602</v>
      </c>
      <c r="C9" s="181">
        <v>4465.5504099999998</v>
      </c>
      <c r="D9" s="181">
        <v>41.626899999999999</v>
      </c>
    </row>
    <row r="10" spans="2:4">
      <c r="B10" s="159" t="s">
        <v>603</v>
      </c>
      <c r="C10" s="181">
        <v>142218.41185164003</v>
      </c>
      <c r="D10" s="181">
        <v>2232.296859</v>
      </c>
    </row>
    <row r="11" spans="2:4" ht="26.4">
      <c r="B11" s="159" t="s">
        <v>604</v>
      </c>
      <c r="C11" s="181">
        <v>38674.728734999953</v>
      </c>
      <c r="D11" s="181">
        <v>1374.4137300000002</v>
      </c>
    </row>
    <row r="12" spans="2:4" ht="26.4">
      <c r="B12" s="159" t="s">
        <v>605</v>
      </c>
      <c r="C12" s="181">
        <v>734126.36446536041</v>
      </c>
      <c r="D12" s="181">
        <v>41077.152067327988</v>
      </c>
    </row>
    <row r="13" spans="2:4">
      <c r="B13" s="182" t="s">
        <v>269</v>
      </c>
      <c r="C13" s="183">
        <f>SUM(C5:C12)</f>
        <v>1142868.6021700001</v>
      </c>
      <c r="D13" s="183">
        <f>SUM(D5:D12)</f>
        <v>53331.61205432799</v>
      </c>
    </row>
    <row r="14" spans="2:4">
      <c r="B14" s="39"/>
      <c r="C14" s="39"/>
      <c r="D14" s="39"/>
    </row>
  </sheetData>
  <mergeCells count="1">
    <mergeCell ref="B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B1:D28"/>
  <sheetViews>
    <sheetView showGridLines="0" zoomScale="80" zoomScaleNormal="80" workbookViewId="0">
      <selection activeCell="D27" sqref="D27"/>
    </sheetView>
  </sheetViews>
  <sheetFormatPr defaultColWidth="8.77734375" defaultRowHeight="14.4"/>
  <cols>
    <col min="2" max="2" width="113" customWidth="1"/>
    <col min="3" max="3" width="26.6640625" customWidth="1"/>
    <col min="4" max="4" width="28.33203125" customWidth="1"/>
  </cols>
  <sheetData>
    <row r="1" spans="2:4" ht="46.95" customHeight="1"/>
    <row r="3" spans="2:4" ht="49.05" customHeight="1">
      <c r="B3" s="184" t="s">
        <v>588</v>
      </c>
      <c r="C3" s="46"/>
      <c r="D3" s="46"/>
    </row>
    <row r="4" spans="2:4">
      <c r="B4" s="69"/>
      <c r="C4" s="69" t="s">
        <v>427</v>
      </c>
      <c r="D4" s="69"/>
    </row>
    <row r="5" spans="2:4" ht="43.95" customHeight="1">
      <c r="B5" s="188" t="s">
        <v>588</v>
      </c>
      <c r="C5" s="157">
        <f>'İqtisadi bölgü'!D13</f>
        <v>53331.61205432799</v>
      </c>
      <c r="D5" s="186">
        <f>'İqtisadi bölgü'!D13/'İqtisadi bölgü'!C13</f>
        <v>4.6664692645388632E-2</v>
      </c>
    </row>
    <row r="6" spans="2:4">
      <c r="B6" s="69"/>
      <c r="C6" s="69"/>
      <c r="D6" s="69"/>
    </row>
    <row r="7" spans="2:4">
      <c r="B7" s="69"/>
      <c r="C7" s="69"/>
      <c r="D7" s="69"/>
    </row>
    <row r="8" spans="2:4">
      <c r="B8" s="69"/>
      <c r="C8" s="69"/>
      <c r="D8" s="69"/>
    </row>
    <row r="9" spans="2:4" ht="49.05" customHeight="1">
      <c r="B9" s="184" t="s">
        <v>589</v>
      </c>
      <c r="C9" s="189"/>
      <c r="D9" s="189"/>
    </row>
    <row r="10" spans="2:4">
      <c r="B10" s="69"/>
      <c r="C10" s="69" t="s">
        <v>427</v>
      </c>
      <c r="D10" s="69"/>
    </row>
    <row r="11" spans="2:4" ht="31.95" customHeight="1">
      <c r="B11" s="188" t="s">
        <v>590</v>
      </c>
      <c r="C11" s="157">
        <f>SUM(C12:C14)</f>
        <v>87437.007461899309</v>
      </c>
      <c r="D11" s="186">
        <f>C11/'İqtisadi bölgü'!$C$13</f>
        <v>7.6506614405085549E-2</v>
      </c>
    </row>
    <row r="12" spans="2:4">
      <c r="B12" s="158" t="s">
        <v>591</v>
      </c>
      <c r="C12" s="157">
        <v>50483.897045327962</v>
      </c>
      <c r="D12" s="186">
        <f>C12/'İqtisadi bölgü'!$C$13</f>
        <v>4.4172966996794398E-2</v>
      </c>
    </row>
    <row r="13" spans="2:4">
      <c r="B13" s="158" t="s">
        <v>592</v>
      </c>
      <c r="C13" s="157">
        <v>8209.7206200000001</v>
      </c>
      <c r="D13" s="186">
        <f>C13/'İqtisadi bölgü'!$C$13</f>
        <v>7.1834335149394682E-3</v>
      </c>
    </row>
    <row r="14" spans="2:4">
      <c r="B14" s="158" t="s">
        <v>593</v>
      </c>
      <c r="C14" s="157">
        <v>28743.389796571355</v>
      </c>
      <c r="D14" s="186">
        <f>C14/'İqtisadi bölgü'!$C$13</f>
        <v>2.5150213893351685E-2</v>
      </c>
    </row>
    <row r="15" spans="2:4">
      <c r="B15" s="69"/>
      <c r="C15" s="69"/>
      <c r="D15" s="69"/>
    </row>
    <row r="16" spans="2:4">
      <c r="B16" s="69"/>
      <c r="C16" s="69"/>
      <c r="D16" s="69"/>
    </row>
    <row r="17" spans="2:4">
      <c r="B17" s="69"/>
      <c r="C17" s="69"/>
      <c r="D17" s="69"/>
    </row>
    <row r="18" spans="2:4" ht="48" customHeight="1">
      <c r="B18" s="184" t="s">
        <v>594</v>
      </c>
      <c r="C18" s="46"/>
      <c r="D18" s="46"/>
    </row>
    <row r="19" spans="2:4">
      <c r="B19" s="187"/>
      <c r="C19" s="69" t="s">
        <v>427</v>
      </c>
      <c r="D19" s="69"/>
    </row>
    <row r="20" spans="2:4" ht="31.05" customHeight="1">
      <c r="B20" s="188" t="s">
        <v>595</v>
      </c>
      <c r="C20" s="157">
        <f>SUM(C21:C22)</f>
        <v>56576.767170782499</v>
      </c>
      <c r="D20" s="186">
        <f>C20/'İqtisadi bölgü'!$C$13</f>
        <v>4.9504174901085246E-2</v>
      </c>
    </row>
    <row r="21" spans="2:4">
      <c r="B21" s="158" t="s">
        <v>596</v>
      </c>
      <c r="C21" s="157">
        <v>12543.696109879158</v>
      </c>
      <c r="D21" s="186">
        <f>C21/'İqtisadi bölgü'!$C$13</f>
        <v>1.0975624044673249E-2</v>
      </c>
    </row>
    <row r="22" spans="2:4">
      <c r="B22" s="158" t="s">
        <v>597</v>
      </c>
      <c r="C22" s="157">
        <v>44033.071060903341</v>
      </c>
      <c r="D22" s="186">
        <f>C22/'İqtisadi bölgü'!$C$13</f>
        <v>3.8528550856411999E-2</v>
      </c>
    </row>
    <row r="23" spans="2:4">
      <c r="B23" s="39"/>
      <c r="C23" s="39"/>
      <c r="D23" s="39"/>
    </row>
    <row r="24" spans="2:4">
      <c r="B24" s="39"/>
      <c r="C24" s="39"/>
      <c r="D24" s="39"/>
    </row>
    <row r="25" spans="2:4">
      <c r="B25" s="39"/>
      <c r="C25" s="39"/>
      <c r="D25" s="39"/>
    </row>
    <row r="26" spans="2:4">
      <c r="B26" s="39"/>
      <c r="C26" s="39"/>
      <c r="D26" s="39"/>
    </row>
    <row r="27" spans="2:4">
      <c r="B27" s="39"/>
      <c r="C27" s="39"/>
      <c r="D27" s="39"/>
    </row>
    <row r="28" spans="2:4">
      <c r="B28" s="39"/>
      <c r="C28" s="39"/>
      <c r="D28" s="3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showGridLines="0" zoomScale="89" zoomScaleNormal="89" workbookViewId="0">
      <selection activeCell="E6" sqref="E6:F42"/>
    </sheetView>
  </sheetViews>
  <sheetFormatPr defaultColWidth="9.109375" defaultRowHeight="13.2"/>
  <cols>
    <col min="1" max="1" width="3.44140625" style="1" customWidth="1"/>
    <col min="2" max="2" width="4.77734375" style="1" bestFit="1" customWidth="1"/>
    <col min="3" max="3" width="15.33203125" style="1" hidden="1" customWidth="1"/>
    <col min="4" max="4" width="72.5546875" style="2" customWidth="1"/>
    <col min="5" max="5" width="31.44140625" style="1" customWidth="1"/>
    <col min="6" max="6" width="22.88671875" style="1" customWidth="1"/>
    <col min="7" max="7" width="11.77734375" style="11" bestFit="1" customWidth="1"/>
    <col min="8" max="8" width="9.109375" style="1"/>
    <col min="9" max="9" width="15" style="11" customWidth="1"/>
    <col min="10" max="10" width="9.109375" style="11"/>
    <col min="11" max="16384" width="9.109375" style="1"/>
  </cols>
  <sheetData>
    <row r="1" spans="1:7" s="3" customFormat="1" ht="85.95" customHeight="1">
      <c r="B1"/>
      <c r="C1"/>
      <c r="D1"/>
      <c r="E1" s="44"/>
      <c r="F1"/>
    </row>
    <row r="2" spans="1:7" s="3" customFormat="1" ht="60" customHeight="1">
      <c r="B2" s="46"/>
      <c r="C2" s="46"/>
      <c r="D2" s="47" t="s">
        <v>607</v>
      </c>
      <c r="E2" s="48"/>
      <c r="F2" s="46"/>
    </row>
    <row r="3" spans="1:7" s="3" customFormat="1" ht="12" customHeight="1">
      <c r="B3" s="69"/>
      <c r="C3" s="69"/>
      <c r="D3" s="70"/>
      <c r="E3" s="71"/>
      <c r="F3" s="69"/>
    </row>
    <row r="4" spans="1:7" ht="37.950000000000003" customHeight="1">
      <c r="A4" s="22"/>
      <c r="B4" s="52"/>
      <c r="C4" s="52" t="s">
        <v>1</v>
      </c>
      <c r="D4" s="51"/>
      <c r="E4" s="52" t="s">
        <v>2</v>
      </c>
      <c r="F4" s="52" t="s">
        <v>3</v>
      </c>
    </row>
    <row r="5" spans="1:7" hidden="1">
      <c r="A5" s="22"/>
      <c r="B5" s="72"/>
      <c r="C5" s="73"/>
      <c r="D5" s="74"/>
      <c r="E5" s="75" t="s">
        <v>4</v>
      </c>
      <c r="F5" s="75" t="s">
        <v>5</v>
      </c>
    </row>
    <row r="6" spans="1:7">
      <c r="A6" s="22"/>
      <c r="B6" s="55">
        <v>1</v>
      </c>
      <c r="C6" s="56" t="s">
        <v>6</v>
      </c>
      <c r="D6" s="57" t="s">
        <v>7</v>
      </c>
      <c r="E6" s="58">
        <v>1716096.9864002834</v>
      </c>
      <c r="F6" s="58">
        <v>1590659.4054790586</v>
      </c>
      <c r="G6" s="12"/>
    </row>
    <row r="7" spans="1:7">
      <c r="A7" s="22"/>
      <c r="B7" s="59" t="s">
        <v>507</v>
      </c>
      <c r="C7" s="76" t="s">
        <v>8</v>
      </c>
      <c r="D7" s="77" t="s">
        <v>9</v>
      </c>
      <c r="E7" s="78">
        <v>290608.28163999994</v>
      </c>
      <c r="F7" s="78">
        <v>185317.77130000008</v>
      </c>
      <c r="G7" s="12"/>
    </row>
    <row r="8" spans="1:7">
      <c r="A8" s="22"/>
      <c r="B8" s="59" t="s">
        <v>508</v>
      </c>
      <c r="C8" s="76" t="s">
        <v>10</v>
      </c>
      <c r="D8" s="77" t="s">
        <v>11</v>
      </c>
      <c r="E8" s="78">
        <v>66285.321312999993</v>
      </c>
      <c r="F8" s="78">
        <v>66214.559549999991</v>
      </c>
      <c r="G8" s="12"/>
    </row>
    <row r="9" spans="1:7">
      <c r="A9" s="22"/>
      <c r="B9" s="59" t="s">
        <v>509</v>
      </c>
      <c r="C9" s="76" t="s">
        <v>12</v>
      </c>
      <c r="D9" s="77" t="s">
        <v>13</v>
      </c>
      <c r="E9" s="78">
        <v>27377.07977</v>
      </c>
      <c r="F9" s="78">
        <v>125071.89193999999</v>
      </c>
      <c r="G9" s="12"/>
    </row>
    <row r="10" spans="1:7">
      <c r="A10" s="22"/>
      <c r="B10" s="59" t="s">
        <v>510</v>
      </c>
      <c r="C10" s="76" t="s">
        <v>14</v>
      </c>
      <c r="D10" s="77" t="s">
        <v>15</v>
      </c>
      <c r="E10" s="78">
        <v>4743.9657900000002</v>
      </c>
      <c r="F10" s="78">
        <v>241.62153000000001</v>
      </c>
      <c r="G10" s="6"/>
    </row>
    <row r="11" spans="1:7">
      <c r="A11" s="22"/>
      <c r="B11" s="59" t="s">
        <v>511</v>
      </c>
      <c r="C11" s="76" t="s">
        <v>16</v>
      </c>
      <c r="D11" s="77" t="s">
        <v>17</v>
      </c>
      <c r="E11" s="78">
        <v>1142868.6021699971</v>
      </c>
      <c r="F11" s="78">
        <v>1047741.1679099998</v>
      </c>
      <c r="G11" s="12"/>
    </row>
    <row r="12" spans="1:7">
      <c r="A12" s="22"/>
      <c r="B12" s="79" t="s">
        <v>18</v>
      </c>
      <c r="C12" s="76" t="s">
        <v>19</v>
      </c>
      <c r="D12" s="80" t="s">
        <v>20</v>
      </c>
      <c r="E12" s="81">
        <v>638347.35339436005</v>
      </c>
      <c r="F12" s="81">
        <v>627605.87649535167</v>
      </c>
      <c r="G12" s="12"/>
    </row>
    <row r="13" spans="1:7">
      <c r="A13" s="22"/>
      <c r="B13" s="79" t="s">
        <v>21</v>
      </c>
      <c r="C13" s="76" t="s">
        <v>22</v>
      </c>
      <c r="D13" s="80" t="s">
        <v>23</v>
      </c>
      <c r="E13" s="81">
        <v>408742.23770463991</v>
      </c>
      <c r="F13" s="81">
        <v>329397.01758864801</v>
      </c>
      <c r="G13" s="12"/>
    </row>
    <row r="14" spans="1:7">
      <c r="A14" s="22"/>
      <c r="B14" s="79" t="s">
        <v>24</v>
      </c>
      <c r="C14" s="76" t="s">
        <v>25</v>
      </c>
      <c r="D14" s="80" t="s">
        <v>26</v>
      </c>
      <c r="E14" s="81">
        <v>95779.011070999957</v>
      </c>
      <c r="F14" s="81">
        <v>90738.273826000208</v>
      </c>
      <c r="G14" s="12"/>
    </row>
    <row r="15" spans="1:7">
      <c r="A15" s="22"/>
      <c r="B15" s="79" t="s">
        <v>27</v>
      </c>
      <c r="C15" s="76" t="s">
        <v>28</v>
      </c>
      <c r="D15" s="80" t="s">
        <v>29</v>
      </c>
      <c r="E15" s="81">
        <v>0</v>
      </c>
      <c r="F15" s="81">
        <v>0</v>
      </c>
      <c r="G15" s="12"/>
    </row>
    <row r="16" spans="1:7">
      <c r="A16" s="22"/>
      <c r="B16" s="79" t="s">
        <v>30</v>
      </c>
      <c r="C16" s="76" t="s">
        <v>31</v>
      </c>
      <c r="D16" s="77" t="s">
        <v>32</v>
      </c>
      <c r="E16" s="78">
        <v>44033.071060903341</v>
      </c>
      <c r="F16" s="78">
        <v>69217.058135465937</v>
      </c>
      <c r="G16" s="12"/>
    </row>
    <row r="17" spans="1:7">
      <c r="A17" s="22"/>
      <c r="B17" s="79" t="s">
        <v>33</v>
      </c>
      <c r="C17" s="76" t="s">
        <v>34</v>
      </c>
      <c r="D17" s="77" t="s">
        <v>35</v>
      </c>
      <c r="E17" s="78">
        <v>1098835.5311090937</v>
      </c>
      <c r="F17" s="78">
        <v>978524.10977453389</v>
      </c>
      <c r="G17" s="12"/>
    </row>
    <row r="18" spans="1:7">
      <c r="A18" s="22"/>
      <c r="B18" s="79" t="s">
        <v>527</v>
      </c>
      <c r="C18" s="76" t="s">
        <v>36</v>
      </c>
      <c r="D18" s="77" t="s">
        <v>37</v>
      </c>
      <c r="E18" s="78">
        <v>103283.89408250003</v>
      </c>
      <c r="F18" s="78">
        <v>95796.392269999982</v>
      </c>
      <c r="G18" s="12"/>
    </row>
    <row r="19" spans="1:7">
      <c r="A19" s="22"/>
      <c r="B19" s="79" t="s">
        <v>528</v>
      </c>
      <c r="C19" s="76" t="s">
        <v>38</v>
      </c>
      <c r="D19" s="77" t="s">
        <v>39</v>
      </c>
      <c r="E19" s="78">
        <v>19188.299704503566</v>
      </c>
      <c r="F19" s="78">
        <v>18231.126579999607</v>
      </c>
      <c r="G19" s="12"/>
    </row>
    <row r="20" spans="1:7">
      <c r="A20" s="22"/>
      <c r="B20" s="79" t="s">
        <v>529</v>
      </c>
      <c r="C20" s="76" t="s">
        <v>40</v>
      </c>
      <c r="D20" s="77" t="s">
        <v>41</v>
      </c>
      <c r="E20" s="78">
        <v>0</v>
      </c>
      <c r="F20" s="78">
        <v>0</v>
      </c>
      <c r="G20" s="12"/>
    </row>
    <row r="21" spans="1:7">
      <c r="A21" s="22"/>
      <c r="B21" s="79" t="s">
        <v>530</v>
      </c>
      <c r="C21" s="76" t="s">
        <v>42</v>
      </c>
      <c r="D21" s="77" t="s">
        <v>43</v>
      </c>
      <c r="E21" s="78">
        <v>0</v>
      </c>
      <c r="F21" s="78">
        <v>0</v>
      </c>
      <c r="G21" s="12"/>
    </row>
    <row r="22" spans="1:7">
      <c r="A22" s="22"/>
      <c r="B22" s="79" t="s">
        <v>44</v>
      </c>
      <c r="C22" s="76" t="s">
        <v>45</v>
      </c>
      <c r="D22" s="77" t="s">
        <v>46</v>
      </c>
      <c r="E22" s="78">
        <v>105774.61299118598</v>
      </c>
      <c r="F22" s="78">
        <v>121261.93253452484</v>
      </c>
      <c r="G22" s="12"/>
    </row>
    <row r="23" spans="1:7">
      <c r="A23" s="22"/>
      <c r="B23" s="55">
        <v>2</v>
      </c>
      <c r="C23" s="56" t="s">
        <v>47</v>
      </c>
      <c r="D23" s="57" t="s">
        <v>48</v>
      </c>
      <c r="E23" s="58">
        <v>1553345.2070600004</v>
      </c>
      <c r="F23" s="58">
        <v>1441829.8060799995</v>
      </c>
      <c r="G23" s="12"/>
    </row>
    <row r="24" spans="1:7">
      <c r="A24" s="22"/>
      <c r="B24" s="79" t="s">
        <v>512</v>
      </c>
      <c r="C24" s="76" t="s">
        <v>49</v>
      </c>
      <c r="D24" s="77" t="s">
        <v>50</v>
      </c>
      <c r="E24" s="78">
        <v>1231712.9746300001</v>
      </c>
      <c r="F24" s="78">
        <v>1215891.8533000001</v>
      </c>
      <c r="G24" s="12"/>
    </row>
    <row r="25" spans="1:7">
      <c r="A25" s="22"/>
      <c r="B25" s="79" t="s">
        <v>51</v>
      </c>
      <c r="C25" s="76" t="s">
        <v>52</v>
      </c>
      <c r="D25" s="80" t="s">
        <v>53</v>
      </c>
      <c r="E25" s="81">
        <v>937995.98824000009</v>
      </c>
      <c r="F25" s="81">
        <v>941280.16094000009</v>
      </c>
      <c r="G25" s="12"/>
    </row>
    <row r="26" spans="1:7">
      <c r="A26" s="22"/>
      <c r="B26" s="79" t="s">
        <v>54</v>
      </c>
      <c r="C26" s="76" t="s">
        <v>55</v>
      </c>
      <c r="D26" s="80" t="s">
        <v>56</v>
      </c>
      <c r="E26" s="81">
        <v>293716.98639000003</v>
      </c>
      <c r="F26" s="81">
        <v>274611.69236000004</v>
      </c>
      <c r="G26" s="12"/>
    </row>
    <row r="27" spans="1:7">
      <c r="A27" s="22"/>
      <c r="B27" s="79" t="s">
        <v>513</v>
      </c>
      <c r="C27" s="76" t="s">
        <v>57</v>
      </c>
      <c r="D27" s="77" t="s">
        <v>58</v>
      </c>
      <c r="E27" s="78">
        <v>8681.3679800000009</v>
      </c>
      <c r="F27" s="78">
        <v>8681.3679800000009</v>
      </c>
      <c r="G27" s="12"/>
    </row>
    <row r="28" spans="1:7">
      <c r="A28" s="22"/>
      <c r="B28" s="79" t="s">
        <v>514</v>
      </c>
      <c r="C28" s="76" t="s">
        <v>59</v>
      </c>
      <c r="D28" s="77" t="s">
        <v>60</v>
      </c>
      <c r="E28" s="78">
        <v>214285.99982000003</v>
      </c>
      <c r="F28" s="78">
        <v>108935.58530000001</v>
      </c>
      <c r="G28" s="12"/>
    </row>
    <row r="29" spans="1:7">
      <c r="A29" s="22"/>
      <c r="B29" s="79" t="s">
        <v>515</v>
      </c>
      <c r="C29" s="76" t="s">
        <v>61</v>
      </c>
      <c r="D29" s="77" t="s">
        <v>62</v>
      </c>
      <c r="E29" s="78">
        <v>0</v>
      </c>
      <c r="F29" s="78">
        <v>16225.5</v>
      </c>
      <c r="G29" s="12"/>
    </row>
    <row r="30" spans="1:7">
      <c r="A30" s="22"/>
      <c r="B30" s="79" t="s">
        <v>516</v>
      </c>
      <c r="C30" s="76" t="s">
        <v>63</v>
      </c>
      <c r="D30" s="77" t="s">
        <v>64</v>
      </c>
      <c r="E30" s="78">
        <v>1545</v>
      </c>
      <c r="F30" s="78">
        <v>4600</v>
      </c>
      <c r="G30" s="12"/>
    </row>
    <row r="31" spans="1:7">
      <c r="A31" s="22"/>
      <c r="B31" s="79" t="s">
        <v>517</v>
      </c>
      <c r="C31" s="76" t="s">
        <v>65</v>
      </c>
      <c r="D31" s="77" t="s">
        <v>66</v>
      </c>
      <c r="E31" s="78">
        <v>0</v>
      </c>
      <c r="F31" s="78">
        <v>0</v>
      </c>
      <c r="G31" s="12"/>
    </row>
    <row r="32" spans="1:7">
      <c r="A32" s="22"/>
      <c r="B32" s="79" t="s">
        <v>518</v>
      </c>
      <c r="C32" s="76" t="s">
        <v>67</v>
      </c>
      <c r="D32" s="77" t="s">
        <v>68</v>
      </c>
      <c r="E32" s="78">
        <v>45900</v>
      </c>
      <c r="F32" s="78">
        <v>44424.4</v>
      </c>
      <c r="G32" s="12"/>
    </row>
    <row r="33" spans="1:7">
      <c r="A33" s="22"/>
      <c r="B33" s="79" t="s">
        <v>531</v>
      </c>
      <c r="C33" s="76" t="s">
        <v>69</v>
      </c>
      <c r="D33" s="77" t="s">
        <v>70</v>
      </c>
      <c r="E33" s="78">
        <v>51219.864630000084</v>
      </c>
      <c r="F33" s="78">
        <v>43071.099499999626</v>
      </c>
      <c r="G33" s="12"/>
    </row>
    <row r="34" spans="1:7">
      <c r="A34" s="22"/>
      <c r="B34" s="55">
        <v>3</v>
      </c>
      <c r="C34" s="56" t="s">
        <v>71</v>
      </c>
      <c r="D34" s="57" t="s">
        <v>72</v>
      </c>
      <c r="E34" s="58">
        <v>162751.77934028252</v>
      </c>
      <c r="F34" s="58">
        <v>148829.5993990585</v>
      </c>
      <c r="G34" s="12"/>
    </row>
    <row r="35" spans="1:7">
      <c r="A35" s="22"/>
      <c r="B35" s="79" t="s">
        <v>532</v>
      </c>
      <c r="C35" s="76" t="s">
        <v>73</v>
      </c>
      <c r="D35" s="77" t="s">
        <v>74</v>
      </c>
      <c r="E35" s="78">
        <v>138200.39296</v>
      </c>
      <c r="F35" s="78">
        <v>138200.39296</v>
      </c>
      <c r="G35" s="12"/>
    </row>
    <row r="36" spans="1:7">
      <c r="A36" s="22"/>
      <c r="B36" s="79" t="s">
        <v>533</v>
      </c>
      <c r="C36" s="76" t="s">
        <v>75</v>
      </c>
      <c r="D36" s="77" t="s">
        <v>76</v>
      </c>
      <c r="E36" s="78">
        <v>483.77004999999997</v>
      </c>
      <c r="F36" s="78">
        <v>483.77004999999997</v>
      </c>
      <c r="G36" s="12"/>
    </row>
    <row r="37" spans="1:7">
      <c r="A37" s="22"/>
      <c r="B37" s="79" t="s">
        <v>534</v>
      </c>
      <c r="C37" s="76" t="s">
        <v>77</v>
      </c>
      <c r="D37" s="77" t="s">
        <v>78</v>
      </c>
      <c r="E37" s="78">
        <v>10716.435659999923</v>
      </c>
      <c r="F37" s="78">
        <v>-2102.9898800001101</v>
      </c>
      <c r="G37" s="12"/>
    </row>
    <row r="38" spans="1:7">
      <c r="A38" s="22"/>
      <c r="B38" s="79" t="s">
        <v>535</v>
      </c>
      <c r="C38" s="76" t="s">
        <v>79</v>
      </c>
      <c r="D38" s="77" t="s">
        <v>80</v>
      </c>
      <c r="E38" s="78">
        <v>13351.180670282596</v>
      </c>
      <c r="F38" s="78">
        <v>12248.426269058602</v>
      </c>
      <c r="G38" s="12"/>
    </row>
    <row r="39" spans="1:7" ht="26.4">
      <c r="A39" s="22"/>
      <c r="B39" s="79" t="s">
        <v>81</v>
      </c>
      <c r="C39" s="76" t="s">
        <v>82</v>
      </c>
      <c r="D39" s="77" t="s">
        <v>83</v>
      </c>
      <c r="E39" s="78">
        <v>13351.180670282596</v>
      </c>
      <c r="F39" s="78">
        <v>12248.426269058602</v>
      </c>
      <c r="G39" s="12"/>
    </row>
    <row r="40" spans="1:7">
      <c r="A40" s="22"/>
      <c r="B40" s="79" t="s">
        <v>84</v>
      </c>
      <c r="C40" s="76" t="s">
        <v>85</v>
      </c>
      <c r="D40" s="77" t="s">
        <v>86</v>
      </c>
      <c r="E40" s="78">
        <v>0</v>
      </c>
      <c r="F40" s="78">
        <v>0</v>
      </c>
      <c r="G40" s="12"/>
    </row>
    <row r="41" spans="1:7">
      <c r="A41" s="22"/>
      <c r="B41" s="79" t="s">
        <v>87</v>
      </c>
      <c r="C41" s="76" t="s">
        <v>88</v>
      </c>
      <c r="D41" s="77" t="s">
        <v>89</v>
      </c>
      <c r="E41" s="78">
        <v>0</v>
      </c>
      <c r="F41" s="78">
        <v>0</v>
      </c>
      <c r="G41" s="12"/>
    </row>
    <row r="42" spans="1:7">
      <c r="A42" s="22"/>
      <c r="B42" s="55">
        <v>4</v>
      </c>
      <c r="C42" s="56" t="s">
        <v>90</v>
      </c>
      <c r="D42" s="57" t="s">
        <v>91</v>
      </c>
      <c r="E42" s="58">
        <v>1716096.9864002829</v>
      </c>
      <c r="F42" s="58">
        <v>1590659.4054790582</v>
      </c>
      <c r="G42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showGridLines="0" topLeftCell="A3" zoomScale="80" zoomScaleNormal="80" workbookViewId="0">
      <selection activeCell="F53" sqref="F53"/>
    </sheetView>
  </sheetViews>
  <sheetFormatPr defaultColWidth="9.109375" defaultRowHeight="13.2"/>
  <cols>
    <col min="1" max="1" width="2.44140625" style="3" customWidth="1"/>
    <col min="2" max="2" width="4.77734375" style="1" bestFit="1" customWidth="1"/>
    <col min="3" max="3" width="18.44140625" style="1" hidden="1" customWidth="1"/>
    <col min="4" max="4" width="81" style="4" customWidth="1"/>
    <col min="5" max="5" width="20.77734375" style="10" customWidth="1"/>
    <col min="6" max="6" width="24.77734375" style="10" customWidth="1"/>
    <col min="7" max="7" width="11.77734375" style="12" bestFit="1" customWidth="1"/>
    <col min="8" max="16384" width="9.109375" style="3"/>
  </cols>
  <sheetData>
    <row r="1" spans="1:8" ht="85.95" customHeight="1">
      <c r="B1"/>
      <c r="C1"/>
      <c r="D1" s="82"/>
      <c r="E1" s="44"/>
      <c r="F1"/>
      <c r="G1" s="3"/>
    </row>
    <row r="2" spans="1:8" ht="60" customHeight="1">
      <c r="B2" s="46"/>
      <c r="C2" s="46"/>
      <c r="D2" s="47" t="s">
        <v>608</v>
      </c>
      <c r="E2" s="48"/>
      <c r="F2" s="46"/>
      <c r="G2" s="3"/>
    </row>
    <row r="3" spans="1:8" ht="24" customHeight="1">
      <c r="A3" s="20"/>
      <c r="B3" s="23"/>
      <c r="C3" s="23"/>
      <c r="D3" s="24"/>
      <c r="E3" s="26"/>
      <c r="F3" s="27" t="s">
        <v>427</v>
      </c>
    </row>
    <row r="4" spans="1:8" ht="52.05" customHeight="1">
      <c r="A4" s="20"/>
      <c r="B4" s="83"/>
      <c r="C4" s="83" t="s">
        <v>1</v>
      </c>
      <c r="D4" s="51"/>
      <c r="E4" s="52" t="s">
        <v>150</v>
      </c>
      <c r="F4" s="52" t="s">
        <v>93</v>
      </c>
    </row>
    <row r="5" spans="1:8" hidden="1">
      <c r="A5" s="20"/>
      <c r="B5" s="84"/>
      <c r="C5" s="84"/>
      <c r="D5" s="85"/>
      <c r="E5" s="86" t="s">
        <v>151</v>
      </c>
      <c r="F5" s="86" t="s">
        <v>152</v>
      </c>
    </row>
    <row r="6" spans="1:8">
      <c r="A6" s="20"/>
      <c r="B6" s="55">
        <v>1</v>
      </c>
      <c r="C6" s="56" t="s">
        <v>153</v>
      </c>
      <c r="D6" s="57" t="s">
        <v>610</v>
      </c>
      <c r="E6" s="58">
        <f>SUM(E7:E17)</f>
        <v>41659.994480001122</v>
      </c>
      <c r="F6" s="58">
        <f>SUM(F7:F17)</f>
        <v>56635.869209999852</v>
      </c>
    </row>
    <row r="7" spans="1:8">
      <c r="A7" s="20"/>
      <c r="B7" s="59" t="s">
        <v>507</v>
      </c>
      <c r="C7" s="87" t="s">
        <v>154</v>
      </c>
      <c r="D7" s="88" t="s">
        <v>155</v>
      </c>
      <c r="E7" s="89">
        <v>173480.88660000107</v>
      </c>
      <c r="F7" s="89">
        <v>149085.30109999981</v>
      </c>
      <c r="H7" s="5"/>
    </row>
    <row r="8" spans="1:8">
      <c r="A8" s="20"/>
      <c r="B8" s="59" t="s">
        <v>508</v>
      </c>
      <c r="C8" s="87" t="s">
        <v>156</v>
      </c>
      <c r="D8" s="88" t="s">
        <v>157</v>
      </c>
      <c r="E8" s="89">
        <v>-56537.464440000011</v>
      </c>
      <c r="F8" s="89">
        <v>-49557.867539999999</v>
      </c>
      <c r="H8" s="5"/>
    </row>
    <row r="9" spans="1:8">
      <c r="A9" s="20"/>
      <c r="B9" s="59" t="s">
        <v>509</v>
      </c>
      <c r="C9" s="87" t="s">
        <v>158</v>
      </c>
      <c r="D9" s="88" t="s">
        <v>159</v>
      </c>
      <c r="E9" s="89">
        <v>71257.702591000052</v>
      </c>
      <c r="F9" s="89">
        <v>65248.031790000037</v>
      </c>
      <c r="H9" s="5"/>
    </row>
    <row r="10" spans="1:8">
      <c r="A10" s="20"/>
      <c r="B10" s="59" t="s">
        <v>510</v>
      </c>
      <c r="C10" s="87" t="s">
        <v>160</v>
      </c>
      <c r="D10" s="88" t="s">
        <v>161</v>
      </c>
      <c r="E10" s="89">
        <v>-47331.949529999991</v>
      </c>
      <c r="F10" s="89">
        <v>-44742.781589999999</v>
      </c>
      <c r="H10" s="5"/>
    </row>
    <row r="11" spans="1:8">
      <c r="A11" s="20"/>
      <c r="B11" s="59" t="s">
        <v>511</v>
      </c>
      <c r="C11" s="87" t="s">
        <v>162</v>
      </c>
      <c r="D11" s="88" t="s">
        <v>163</v>
      </c>
      <c r="E11" s="89">
        <v>11489.152609999999</v>
      </c>
      <c r="F11" s="89">
        <v>9523.2529100000011</v>
      </c>
      <c r="H11" s="5"/>
    </row>
    <row r="12" spans="1:8">
      <c r="A12" s="20"/>
      <c r="B12" s="59" t="s">
        <v>527</v>
      </c>
      <c r="C12" s="87" t="s">
        <v>164</v>
      </c>
      <c r="D12" s="88" t="s">
        <v>165</v>
      </c>
      <c r="E12" s="89">
        <v>0</v>
      </c>
      <c r="F12" s="89">
        <v>0</v>
      </c>
      <c r="H12" s="5"/>
    </row>
    <row r="13" spans="1:8">
      <c r="A13" s="20"/>
      <c r="B13" s="59" t="s">
        <v>528</v>
      </c>
      <c r="C13" s="87" t="s">
        <v>166</v>
      </c>
      <c r="D13" s="88" t="s">
        <v>167</v>
      </c>
      <c r="E13" s="89">
        <v>-52307.78628</v>
      </c>
      <c r="F13" s="89">
        <v>-45574.743699999992</v>
      </c>
      <c r="H13" s="5"/>
    </row>
    <row r="14" spans="1:8">
      <c r="A14" s="20"/>
      <c r="B14" s="59" t="s">
        <v>529</v>
      </c>
      <c r="C14" s="87" t="s">
        <v>168</v>
      </c>
      <c r="D14" s="88" t="s">
        <v>169</v>
      </c>
      <c r="E14" s="89">
        <v>-10237.045420000002</v>
      </c>
      <c r="F14" s="89">
        <v>-8643.0697099999998</v>
      </c>
      <c r="H14" s="5"/>
    </row>
    <row r="15" spans="1:8">
      <c r="A15" s="20"/>
      <c r="B15" s="59" t="s">
        <v>530</v>
      </c>
      <c r="C15" s="87" t="s">
        <v>170</v>
      </c>
      <c r="D15" s="88" t="s">
        <v>171</v>
      </c>
      <c r="E15" s="89">
        <v>1598.5754189999996</v>
      </c>
      <c r="F15" s="89">
        <v>2697.0580270000005</v>
      </c>
      <c r="H15" s="5"/>
    </row>
    <row r="16" spans="1:8">
      <c r="A16" s="20"/>
      <c r="B16" s="59" t="s">
        <v>44</v>
      </c>
      <c r="C16" s="87" t="s">
        <v>172</v>
      </c>
      <c r="D16" s="88" t="s">
        <v>173</v>
      </c>
      <c r="E16" s="89">
        <v>738.6305600000062</v>
      </c>
      <c r="F16" s="89">
        <v>39.39637300000436</v>
      </c>
      <c r="H16" s="5"/>
    </row>
    <row r="17" spans="1:8">
      <c r="A17" s="20"/>
      <c r="B17" s="59" t="s">
        <v>536</v>
      </c>
      <c r="C17" s="87" t="s">
        <v>174</v>
      </c>
      <c r="D17" s="88" t="s">
        <v>175</v>
      </c>
      <c r="E17" s="89">
        <v>-50490.707630000012</v>
      </c>
      <c r="F17" s="89">
        <v>-21438.708450000013</v>
      </c>
      <c r="H17" s="5"/>
    </row>
    <row r="18" spans="1:8">
      <c r="A18" s="20"/>
      <c r="B18" s="55">
        <v>2</v>
      </c>
      <c r="C18" s="56" t="s">
        <v>176</v>
      </c>
      <c r="D18" s="57" t="s">
        <v>177</v>
      </c>
      <c r="E18" s="58">
        <f>E19+E23</f>
        <v>83352.875557502441</v>
      </c>
      <c r="F18" s="58">
        <f>F19+F23</f>
        <v>-64819.406070004028</v>
      </c>
      <c r="H18" s="5"/>
    </row>
    <row r="19" spans="1:8">
      <c r="A19" s="20"/>
      <c r="B19" s="90" t="s">
        <v>512</v>
      </c>
      <c r="C19" s="90" t="s">
        <v>178</v>
      </c>
      <c r="D19" s="91" t="s">
        <v>179</v>
      </c>
      <c r="E19" s="92">
        <v>-42011.904302498027</v>
      </c>
      <c r="F19" s="92">
        <v>-116091.40530000458</v>
      </c>
      <c r="H19" s="5"/>
    </row>
    <row r="20" spans="1:8">
      <c r="A20" s="20"/>
      <c r="B20" s="84" t="s">
        <v>51</v>
      </c>
      <c r="C20" s="87" t="s">
        <v>180</v>
      </c>
      <c r="D20" s="88" t="s">
        <v>181</v>
      </c>
      <c r="E20" s="89">
        <v>93991.682959999991</v>
      </c>
      <c r="F20" s="89">
        <v>17744.089060000002</v>
      </c>
      <c r="H20" s="5"/>
    </row>
    <row r="21" spans="1:8">
      <c r="A21" s="20"/>
      <c r="B21" s="84" t="s">
        <v>54</v>
      </c>
      <c r="C21" s="87" t="s">
        <v>182</v>
      </c>
      <c r="D21" s="88" t="s">
        <v>183</v>
      </c>
      <c r="E21" s="89">
        <v>-154971.1533579056</v>
      </c>
      <c r="F21" s="89">
        <v>-175897.19474695734</v>
      </c>
      <c r="H21" s="5"/>
    </row>
    <row r="22" spans="1:8">
      <c r="A22" s="20"/>
      <c r="B22" s="84" t="s">
        <v>184</v>
      </c>
      <c r="C22" s="87" t="s">
        <v>185</v>
      </c>
      <c r="D22" s="88" t="s">
        <v>186</v>
      </c>
      <c r="E22" s="89">
        <v>18967.566095407579</v>
      </c>
      <c r="F22" s="89">
        <v>42061.700386952754</v>
      </c>
      <c r="H22" s="5"/>
    </row>
    <row r="23" spans="1:8">
      <c r="A23" s="20"/>
      <c r="B23" s="90" t="s">
        <v>513</v>
      </c>
      <c r="C23" s="90" t="s">
        <v>187</v>
      </c>
      <c r="D23" s="91" t="s">
        <v>188</v>
      </c>
      <c r="E23" s="92">
        <v>125364.77986000048</v>
      </c>
      <c r="F23" s="92">
        <v>51271.999230000554</v>
      </c>
      <c r="H23" s="5"/>
    </row>
    <row r="24" spans="1:8">
      <c r="A24" s="20"/>
      <c r="B24" s="84" t="s">
        <v>189</v>
      </c>
      <c r="C24" s="87" t="s">
        <v>190</v>
      </c>
      <c r="D24" s="88" t="s">
        <v>191</v>
      </c>
      <c r="E24" s="89">
        <v>105350.41452000001</v>
      </c>
      <c r="F24" s="89">
        <v>-55426.846690000006</v>
      </c>
      <c r="H24" s="5"/>
    </row>
    <row r="25" spans="1:8">
      <c r="A25" s="20"/>
      <c r="B25" s="84" t="s">
        <v>192</v>
      </c>
      <c r="C25" s="87" t="s">
        <v>193</v>
      </c>
      <c r="D25" s="88" t="s">
        <v>194</v>
      </c>
      <c r="E25" s="89">
        <v>0</v>
      </c>
      <c r="F25" s="89">
        <v>0</v>
      </c>
      <c r="H25" s="5"/>
    </row>
    <row r="26" spans="1:8">
      <c r="A26" s="20"/>
      <c r="B26" s="84" t="s">
        <v>195</v>
      </c>
      <c r="C26" s="87" t="s">
        <v>196</v>
      </c>
      <c r="D26" s="88" t="s">
        <v>197</v>
      </c>
      <c r="E26" s="89">
        <v>15821.121329999994</v>
      </c>
      <c r="F26" s="89">
        <v>134460.08875000011</v>
      </c>
      <c r="H26" s="5"/>
    </row>
    <row r="27" spans="1:8">
      <c r="A27" s="20"/>
      <c r="B27" s="84" t="s">
        <v>198</v>
      </c>
      <c r="C27" s="87" t="s">
        <v>199</v>
      </c>
      <c r="D27" s="88" t="s">
        <v>200</v>
      </c>
      <c r="E27" s="89">
        <v>4193.2440100004678</v>
      </c>
      <c r="F27" s="89">
        <v>-27761.242829999548</v>
      </c>
      <c r="H27" s="5"/>
    </row>
    <row r="28" spans="1:8">
      <c r="A28" s="20"/>
      <c r="B28" s="55">
        <v>3</v>
      </c>
      <c r="C28" s="56" t="s">
        <v>201</v>
      </c>
      <c r="D28" s="57" t="s">
        <v>202</v>
      </c>
      <c r="E28" s="58">
        <f>E6+E19+E23</f>
        <v>125012.87003750357</v>
      </c>
      <c r="F28" s="58">
        <f>F6+F19+F23</f>
        <v>-8183.5368600041766</v>
      </c>
      <c r="H28" s="5"/>
    </row>
    <row r="29" spans="1:8">
      <c r="A29" s="20"/>
      <c r="B29" s="84" t="s">
        <v>532</v>
      </c>
      <c r="C29" s="87" t="s">
        <v>203</v>
      </c>
      <c r="D29" s="88" t="s">
        <v>204</v>
      </c>
      <c r="E29" s="89">
        <v>-2660</v>
      </c>
      <c r="F29" s="89">
        <v>0</v>
      </c>
      <c r="H29" s="5"/>
    </row>
    <row r="30" spans="1:8">
      <c r="A30" s="20"/>
      <c r="B30" s="55">
        <v>4</v>
      </c>
      <c r="C30" s="56" t="s">
        <v>205</v>
      </c>
      <c r="D30" s="57" t="s">
        <v>206</v>
      </c>
      <c r="E30" s="58">
        <f>SUM(E28:E29)</f>
        <v>122352.87003750357</v>
      </c>
      <c r="F30" s="58">
        <f>SUM(F28:F29)</f>
        <v>-8183.5368600041766</v>
      </c>
      <c r="H30" s="5"/>
    </row>
    <row r="31" spans="1:8">
      <c r="A31" s="20"/>
      <c r="B31" s="55">
        <v>5</v>
      </c>
      <c r="C31" s="56" t="s">
        <v>207</v>
      </c>
      <c r="D31" s="57" t="s">
        <v>208</v>
      </c>
      <c r="E31" s="58">
        <f>SUM(E32:E38)</f>
        <v>-14426.344377504003</v>
      </c>
      <c r="F31" s="58">
        <f>SUM(F32:F38)</f>
        <v>-19984.507350000044</v>
      </c>
      <c r="H31" s="5"/>
    </row>
    <row r="32" spans="1:8">
      <c r="A32" s="20"/>
      <c r="B32" s="84" t="s">
        <v>523</v>
      </c>
      <c r="C32" s="87" t="s">
        <v>209</v>
      </c>
      <c r="D32" s="88" t="s">
        <v>210</v>
      </c>
      <c r="E32" s="89">
        <v>-12005.622620000044</v>
      </c>
      <c r="F32" s="89">
        <v>-8825.4720800000196</v>
      </c>
      <c r="H32" s="5"/>
    </row>
    <row r="33" spans="1:8">
      <c r="A33" s="20"/>
      <c r="B33" s="84" t="s">
        <v>524</v>
      </c>
      <c r="C33" s="87" t="s">
        <v>211</v>
      </c>
      <c r="D33" s="88" t="s">
        <v>212</v>
      </c>
      <c r="E33" s="89">
        <v>18217.82</v>
      </c>
      <c r="F33" s="89">
        <v>3.5573800000000046</v>
      </c>
      <c r="H33" s="5"/>
    </row>
    <row r="34" spans="1:8">
      <c r="A34" s="20"/>
      <c r="B34" s="84" t="s">
        <v>525</v>
      </c>
      <c r="C34" s="87" t="s">
        <v>213</v>
      </c>
      <c r="D34" s="88" t="s">
        <v>214</v>
      </c>
      <c r="E34" s="89">
        <v>-243826.77619999999</v>
      </c>
      <c r="F34" s="89">
        <v>-7395.0561800000014</v>
      </c>
      <c r="H34" s="5"/>
    </row>
    <row r="35" spans="1:8">
      <c r="A35" s="20"/>
      <c r="B35" s="84" t="s">
        <v>526</v>
      </c>
      <c r="C35" s="87" t="s">
        <v>215</v>
      </c>
      <c r="D35" s="88" t="s">
        <v>216</v>
      </c>
      <c r="E35" s="89">
        <v>238534.92838549602</v>
      </c>
      <c r="F35" s="89">
        <v>0</v>
      </c>
      <c r="H35" s="5"/>
    </row>
    <row r="36" spans="1:8">
      <c r="A36" s="20"/>
      <c r="B36" s="84" t="s">
        <v>537</v>
      </c>
      <c r="C36" s="87" t="s">
        <v>217</v>
      </c>
      <c r="D36" s="88" t="s">
        <v>218</v>
      </c>
      <c r="E36" s="89">
        <v>950</v>
      </c>
      <c r="F36" s="89">
        <v>450</v>
      </c>
      <c r="H36" s="5"/>
    </row>
    <row r="37" spans="1:8">
      <c r="A37" s="20"/>
      <c r="B37" s="84" t="s">
        <v>538</v>
      </c>
      <c r="C37" s="87" t="s">
        <v>219</v>
      </c>
      <c r="D37" s="88" t="s">
        <v>220</v>
      </c>
      <c r="E37" s="89">
        <v>-16296.261763000002</v>
      </c>
      <c r="F37" s="89">
        <v>-4217.8014700000203</v>
      </c>
      <c r="H37" s="5"/>
    </row>
    <row r="38" spans="1:8">
      <c r="A38" s="20"/>
      <c r="B38" s="84" t="s">
        <v>539</v>
      </c>
      <c r="C38" s="87" t="s">
        <v>221</v>
      </c>
      <c r="D38" s="88" t="s">
        <v>222</v>
      </c>
      <c r="E38" s="89">
        <v>-0.43218000000001666</v>
      </c>
      <c r="F38" s="89">
        <v>0.26500000000000001</v>
      </c>
      <c r="H38" s="5"/>
    </row>
    <row r="39" spans="1:8">
      <c r="A39" s="20"/>
      <c r="B39" s="55">
        <v>6</v>
      </c>
      <c r="C39" s="56" t="s">
        <v>223</v>
      </c>
      <c r="D39" s="57" t="s">
        <v>224</v>
      </c>
      <c r="E39" s="58">
        <f>SUM(E32:E38)</f>
        <v>-14426.344377504003</v>
      </c>
      <c r="F39" s="58">
        <f>SUM(F32:F38)</f>
        <v>-19984.507350000044</v>
      </c>
      <c r="H39" s="5"/>
    </row>
    <row r="40" spans="1:8">
      <c r="A40" s="20"/>
      <c r="B40" s="55">
        <v>7</v>
      </c>
      <c r="C40" s="56" t="s">
        <v>225</v>
      </c>
      <c r="D40" s="57" t="s">
        <v>226</v>
      </c>
      <c r="E40" s="58"/>
      <c r="F40" s="58">
        <v>0</v>
      </c>
      <c r="H40" s="5"/>
    </row>
    <row r="41" spans="1:8">
      <c r="A41" s="20"/>
      <c r="B41" s="84" t="s">
        <v>540</v>
      </c>
      <c r="C41" s="87" t="s">
        <v>227</v>
      </c>
      <c r="D41" s="88" t="s">
        <v>611</v>
      </c>
      <c r="E41" s="89"/>
      <c r="F41" s="89"/>
      <c r="H41" s="5"/>
    </row>
    <row r="42" spans="1:8">
      <c r="A42" s="20"/>
      <c r="B42" s="84" t="s">
        <v>541</v>
      </c>
      <c r="C42" s="87" t="s">
        <v>228</v>
      </c>
      <c r="D42" s="88" t="s">
        <v>612</v>
      </c>
      <c r="E42" s="89"/>
      <c r="F42" s="89"/>
      <c r="H42" s="5"/>
    </row>
    <row r="43" spans="1:8">
      <c r="A43" s="20"/>
      <c r="B43" s="84" t="s">
        <v>542</v>
      </c>
      <c r="C43" s="87" t="s">
        <v>229</v>
      </c>
      <c r="D43" s="88" t="s">
        <v>230</v>
      </c>
      <c r="E43" s="89"/>
      <c r="F43" s="89"/>
      <c r="H43" s="5"/>
    </row>
    <row r="44" spans="1:8">
      <c r="A44" s="20"/>
      <c r="B44" s="84" t="s">
        <v>543</v>
      </c>
      <c r="C44" s="87" t="s">
        <v>231</v>
      </c>
      <c r="D44" s="88" t="s">
        <v>232</v>
      </c>
      <c r="E44" s="89">
        <v>1475.5999999999985</v>
      </c>
      <c r="F44" s="89">
        <v>4392</v>
      </c>
      <c r="H44" s="5"/>
    </row>
    <row r="45" spans="1:8">
      <c r="A45" s="20"/>
      <c r="B45" s="84" t="s">
        <v>544</v>
      </c>
      <c r="C45" s="87" t="s">
        <v>233</v>
      </c>
      <c r="D45" s="88" t="s">
        <v>234</v>
      </c>
      <c r="E45" s="89">
        <v>0</v>
      </c>
      <c r="F45" s="89">
        <v>0</v>
      </c>
      <c r="H45" s="5"/>
    </row>
    <row r="46" spans="1:8">
      <c r="A46" s="20"/>
      <c r="B46" s="84" t="s">
        <v>545</v>
      </c>
      <c r="C46" s="87"/>
      <c r="D46" s="88" t="s">
        <v>506</v>
      </c>
      <c r="E46" s="89">
        <v>-4064.7174399999999</v>
      </c>
      <c r="F46" s="89">
        <v>0</v>
      </c>
      <c r="H46" s="5"/>
    </row>
    <row r="47" spans="1:8">
      <c r="A47" s="20"/>
      <c r="B47" s="84" t="s">
        <v>546</v>
      </c>
      <c r="C47" s="87" t="s">
        <v>235</v>
      </c>
      <c r="D47" s="88" t="s">
        <v>236</v>
      </c>
      <c r="E47" s="89"/>
      <c r="F47" s="89"/>
      <c r="H47" s="5"/>
    </row>
    <row r="48" spans="1:8">
      <c r="A48" s="20"/>
      <c r="B48" s="55">
        <v>8</v>
      </c>
      <c r="C48" s="56" t="s">
        <v>237</v>
      </c>
      <c r="D48" s="57" t="s">
        <v>238</v>
      </c>
      <c r="E48" s="58">
        <f>SUM(E41:E47)</f>
        <v>-2589.1174400000014</v>
      </c>
      <c r="F48" s="58">
        <f>SUM(F41:F47)</f>
        <v>4392</v>
      </c>
    </row>
    <row r="49" spans="1:8" ht="14.4">
      <c r="A49" s="20"/>
      <c r="B49" s="55">
        <v>9</v>
      </c>
      <c r="C49" s="56" t="s">
        <v>239</v>
      </c>
      <c r="D49" s="57" t="s">
        <v>240</v>
      </c>
      <c r="E49" s="58">
        <v>185317.77130000008</v>
      </c>
      <c r="F49" s="58">
        <v>242148.14617999992</v>
      </c>
      <c r="H49"/>
    </row>
    <row r="50" spans="1:8" ht="14.4">
      <c r="A50" s="20"/>
      <c r="B50" s="55">
        <v>10</v>
      </c>
      <c r="C50" s="56" t="s">
        <v>241</v>
      </c>
      <c r="D50" s="57" t="s">
        <v>242</v>
      </c>
      <c r="E50" s="58">
        <f>E30+E39+E48</f>
        <v>105337.40821999956</v>
      </c>
      <c r="F50" s="58">
        <f>F30+F39+F48</f>
        <v>-23776.04421000422</v>
      </c>
      <c r="H50"/>
    </row>
    <row r="51" spans="1:8" ht="14.4">
      <c r="A51" s="20"/>
      <c r="B51" s="55">
        <v>11</v>
      </c>
      <c r="C51" s="56" t="s">
        <v>243</v>
      </c>
      <c r="D51" s="57" t="s">
        <v>244</v>
      </c>
      <c r="E51" s="93">
        <v>-46.898129999986736</v>
      </c>
      <c r="F51" s="94">
        <v>-172.57938999999283</v>
      </c>
      <c r="H51"/>
    </row>
    <row r="52" spans="1:8" ht="14.4">
      <c r="A52" s="20"/>
      <c r="B52" s="55">
        <v>12</v>
      </c>
      <c r="C52" s="56" t="s">
        <v>245</v>
      </c>
      <c r="D52" s="57" t="s">
        <v>246</v>
      </c>
      <c r="E52" s="58">
        <f>SUM(E49:E51)</f>
        <v>290608.28138999967</v>
      </c>
      <c r="F52" s="58">
        <f>SUM(F49:F51)</f>
        <v>218199.52257999571</v>
      </c>
      <c r="H52"/>
    </row>
    <row r="53" spans="1:8" ht="14.4">
      <c r="G53"/>
      <c r="H53"/>
    </row>
    <row r="54" spans="1:8" ht="14.4">
      <c r="D54"/>
      <c r="E54"/>
      <c r="F54"/>
      <c r="G54"/>
      <c r="H54"/>
    </row>
    <row r="55" spans="1:8" ht="14.4">
      <c r="D55"/>
      <c r="E55" s="14"/>
      <c r="F55"/>
      <c r="G55"/>
      <c r="H55"/>
    </row>
    <row r="56" spans="1:8" ht="14.4">
      <c r="D56"/>
      <c r="E56"/>
      <c r="F56"/>
      <c r="G56"/>
      <c r="H56"/>
    </row>
    <row r="57" spans="1:8" ht="14.4">
      <c r="D57"/>
      <c r="E57" s="14"/>
      <c r="F57"/>
      <c r="G57"/>
      <c r="H57"/>
    </row>
    <row r="58" spans="1:8" ht="14.4">
      <c r="D58"/>
      <c r="E58"/>
      <c r="F58"/>
      <c r="G58"/>
      <c r="H58"/>
    </row>
    <row r="59" spans="1:8" ht="14.4">
      <c r="D59"/>
      <c r="E59"/>
      <c r="F59"/>
      <c r="G59"/>
      <c r="H59"/>
    </row>
    <row r="60" spans="1:8" ht="14.4">
      <c r="G60"/>
      <c r="H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showGridLines="0" topLeftCell="A2" zoomScale="80" zoomScaleNormal="80" workbookViewId="0">
      <selection activeCell="I19" sqref="I19"/>
    </sheetView>
  </sheetViews>
  <sheetFormatPr defaultColWidth="9.109375" defaultRowHeight="13.2"/>
  <cols>
    <col min="1" max="1" width="4.109375" style="3" customWidth="1"/>
    <col min="2" max="2" width="5.77734375" style="3" customWidth="1"/>
    <col min="3" max="3" width="4.33203125" style="3" hidden="1" customWidth="1"/>
    <col min="4" max="4" width="42" style="3" customWidth="1"/>
    <col min="5" max="5" width="30.33203125" style="3" customWidth="1"/>
    <col min="6" max="6" width="12.77734375" style="3" bestFit="1" customWidth="1"/>
    <col min="7" max="7" width="9.109375" style="3"/>
    <col min="8" max="8" width="12.6640625" style="3" customWidth="1"/>
    <col min="9" max="16384" width="9.109375" style="3"/>
  </cols>
  <sheetData>
    <row r="1" spans="1:9" ht="66" customHeight="1">
      <c r="B1"/>
      <c r="C1"/>
      <c r="D1" s="82"/>
      <c r="E1" s="44"/>
      <c r="F1"/>
    </row>
    <row r="2" spans="1:9" ht="60" customHeight="1">
      <c r="B2" s="46"/>
      <c r="C2" s="46"/>
      <c r="D2" s="47" t="s">
        <v>609</v>
      </c>
      <c r="E2" s="48"/>
      <c r="F2" s="69"/>
    </row>
    <row r="3" spans="1:9" ht="15" customHeight="1">
      <c r="A3" s="20"/>
      <c r="B3" s="28"/>
      <c r="C3" s="29" t="s">
        <v>247</v>
      </c>
      <c r="D3" s="20"/>
      <c r="E3" s="25" t="s">
        <v>427</v>
      </c>
    </row>
    <row r="4" spans="1:9" ht="46.05" customHeight="1">
      <c r="A4" s="20"/>
      <c r="B4" s="95">
        <v>1</v>
      </c>
      <c r="C4" s="96" t="s">
        <v>248</v>
      </c>
      <c r="D4" s="95" t="s">
        <v>249</v>
      </c>
      <c r="E4" s="96">
        <f>SUM(E5:E10)</f>
        <v>1197241.8979795526</v>
      </c>
    </row>
    <row r="5" spans="1:9" ht="14.4">
      <c r="A5" s="20"/>
      <c r="B5" s="97">
        <v>1.1000000000000001</v>
      </c>
      <c r="C5" s="63" t="s">
        <v>250</v>
      </c>
      <c r="D5" s="61" t="s">
        <v>251</v>
      </c>
      <c r="E5" s="62">
        <v>179355.62823160979</v>
      </c>
      <c r="F5" s="15"/>
      <c r="H5" s="5"/>
      <c r="I5"/>
    </row>
    <row r="6" spans="1:9">
      <c r="A6" s="20"/>
      <c r="B6" s="97">
        <v>1.2</v>
      </c>
      <c r="C6" s="63" t="s">
        <v>252</v>
      </c>
      <c r="D6" s="61" t="s">
        <v>253</v>
      </c>
      <c r="E6" s="62">
        <v>128710.07122102255</v>
      </c>
      <c r="F6" s="15"/>
      <c r="H6" s="5"/>
    </row>
    <row r="7" spans="1:9">
      <c r="A7" s="20"/>
      <c r="B7" s="97">
        <v>1.3</v>
      </c>
      <c r="C7" s="63" t="s">
        <v>254</v>
      </c>
      <c r="D7" s="61" t="s">
        <v>255</v>
      </c>
      <c r="E7" s="62">
        <v>258304.32993606382</v>
      </c>
      <c r="F7" s="15"/>
      <c r="H7" s="5"/>
    </row>
    <row r="8" spans="1:9">
      <c r="A8" s="20"/>
      <c r="B8" s="97">
        <v>1.4</v>
      </c>
      <c r="C8" s="63" t="s">
        <v>256</v>
      </c>
      <c r="D8" s="61" t="s">
        <v>257</v>
      </c>
      <c r="E8" s="62">
        <v>352701.55452048389</v>
      </c>
      <c r="F8" s="15"/>
      <c r="H8" s="5"/>
    </row>
    <row r="9" spans="1:9">
      <c r="A9" s="20"/>
      <c r="B9" s="97">
        <v>1.5</v>
      </c>
      <c r="C9" s="63" t="s">
        <v>258</v>
      </c>
      <c r="D9" s="61" t="s">
        <v>259</v>
      </c>
      <c r="E9" s="62">
        <v>173929.64004809497</v>
      </c>
      <c r="F9" s="15"/>
      <c r="H9" s="5"/>
    </row>
    <row r="10" spans="1:9">
      <c r="A10" s="20"/>
      <c r="B10" s="97">
        <v>1.6</v>
      </c>
      <c r="C10" s="63" t="s">
        <v>260</v>
      </c>
      <c r="D10" s="61" t="s">
        <v>261</v>
      </c>
      <c r="E10" s="62">
        <v>104240.67402227758</v>
      </c>
      <c r="F10" s="15"/>
      <c r="H10" s="5"/>
    </row>
    <row r="11" spans="1:9">
      <c r="A11" s="20"/>
      <c r="B11" s="57">
        <v>2</v>
      </c>
      <c r="C11" s="58" t="s">
        <v>262</v>
      </c>
      <c r="D11" s="57" t="s">
        <v>263</v>
      </c>
      <c r="E11" s="58">
        <f>SUM(E12:E17)</f>
        <v>884744.49078999995</v>
      </c>
      <c r="F11" s="15"/>
      <c r="H11" s="5"/>
    </row>
    <row r="12" spans="1:9">
      <c r="A12" s="20"/>
      <c r="B12" s="97">
        <v>2.1</v>
      </c>
      <c r="C12" s="63" t="s">
        <v>250</v>
      </c>
      <c r="D12" s="61" t="s">
        <v>251</v>
      </c>
      <c r="E12" s="62">
        <v>230863.46945000003</v>
      </c>
      <c r="F12" s="15"/>
      <c r="H12" s="5"/>
    </row>
    <row r="13" spans="1:9">
      <c r="A13" s="20"/>
      <c r="B13" s="97">
        <v>2.2000000000000002</v>
      </c>
      <c r="C13" s="63" t="s">
        <v>252</v>
      </c>
      <c r="D13" s="61" t="s">
        <v>253</v>
      </c>
      <c r="E13" s="62">
        <v>126800.87254999999</v>
      </c>
      <c r="F13" s="15"/>
      <c r="H13" s="5"/>
    </row>
    <row r="14" spans="1:9">
      <c r="A14" s="20"/>
      <c r="B14" s="97">
        <v>2.2999999999999998</v>
      </c>
      <c r="C14" s="63" t="s">
        <v>254</v>
      </c>
      <c r="D14" s="61" t="s">
        <v>255</v>
      </c>
      <c r="E14" s="62">
        <v>306596.29785000003</v>
      </c>
      <c r="F14" s="15"/>
      <c r="H14" s="5"/>
    </row>
    <row r="15" spans="1:9">
      <c r="A15" s="20"/>
      <c r="B15" s="97">
        <v>2.4</v>
      </c>
      <c r="C15" s="63" t="s">
        <v>256</v>
      </c>
      <c r="D15" s="61" t="s">
        <v>257</v>
      </c>
      <c r="E15" s="62">
        <v>95011.768060000031</v>
      </c>
      <c r="F15" s="15"/>
      <c r="H15" s="5"/>
    </row>
    <row r="16" spans="1:9">
      <c r="A16" s="20"/>
      <c r="B16" s="97">
        <v>2.5</v>
      </c>
      <c r="C16" s="63" t="s">
        <v>258</v>
      </c>
      <c r="D16" s="61" t="s">
        <v>259</v>
      </c>
      <c r="E16" s="62">
        <v>8019.3197699999946</v>
      </c>
      <c r="F16" s="15"/>
      <c r="H16" s="5"/>
    </row>
    <row r="17" spans="1:8">
      <c r="A17" s="20"/>
      <c r="B17" s="97">
        <v>2.6</v>
      </c>
      <c r="C17" s="63" t="s">
        <v>260</v>
      </c>
      <c r="D17" s="61" t="s">
        <v>261</v>
      </c>
      <c r="E17" s="62">
        <v>117452.76311</v>
      </c>
      <c r="F17" s="15"/>
      <c r="H17" s="5"/>
    </row>
    <row r="18" spans="1:8">
      <c r="A18" s="20"/>
      <c r="B18" s="57">
        <v>3</v>
      </c>
      <c r="C18" s="58" t="s">
        <v>264</v>
      </c>
      <c r="D18" s="57" t="s">
        <v>265</v>
      </c>
      <c r="E18" s="58">
        <f>E4-E11</f>
        <v>312497.40718955267</v>
      </c>
      <c r="F18" s="15"/>
      <c r="H18" s="5"/>
    </row>
    <row r="19" spans="1:8">
      <c r="A19" s="20"/>
      <c r="B19" s="97">
        <v>3.1</v>
      </c>
      <c r="C19" s="63" t="s">
        <v>250</v>
      </c>
      <c r="D19" s="61" t="s">
        <v>251</v>
      </c>
      <c r="E19" s="62">
        <f>E5-E12</f>
        <v>-51507.84121839024</v>
      </c>
      <c r="F19" s="15"/>
      <c r="H19" s="5"/>
    </row>
    <row r="20" spans="1:8">
      <c r="A20" s="20"/>
      <c r="B20" s="97">
        <v>3.2</v>
      </c>
      <c r="C20" s="63" t="s">
        <v>252</v>
      </c>
      <c r="D20" s="61" t="s">
        <v>253</v>
      </c>
      <c r="E20" s="62">
        <f t="shared" ref="E20:E24" si="0">E6-E13</f>
        <v>1909.198671022561</v>
      </c>
      <c r="F20" s="15"/>
      <c r="H20" s="5"/>
    </row>
    <row r="21" spans="1:8">
      <c r="A21" s="20"/>
      <c r="B21" s="97">
        <v>3.3</v>
      </c>
      <c r="C21" s="63" t="s">
        <v>254</v>
      </c>
      <c r="D21" s="61" t="s">
        <v>255</v>
      </c>
      <c r="E21" s="62">
        <f t="shared" si="0"/>
        <v>-48291.967913936212</v>
      </c>
      <c r="F21" s="15"/>
      <c r="H21" s="5"/>
    </row>
    <row r="22" spans="1:8">
      <c r="A22" s="20"/>
      <c r="B22" s="97">
        <v>3.4</v>
      </c>
      <c r="C22" s="63" t="s">
        <v>256</v>
      </c>
      <c r="D22" s="61" t="s">
        <v>257</v>
      </c>
      <c r="E22" s="62">
        <f t="shared" si="0"/>
        <v>257689.78646048385</v>
      </c>
      <c r="F22" s="15"/>
      <c r="H22" s="5"/>
    </row>
    <row r="23" spans="1:8">
      <c r="A23" s="20"/>
      <c r="B23" s="97">
        <v>3.5</v>
      </c>
      <c r="C23" s="63" t="s">
        <v>258</v>
      </c>
      <c r="D23" s="61" t="s">
        <v>259</v>
      </c>
      <c r="E23" s="62">
        <f t="shared" si="0"/>
        <v>165910.32027809497</v>
      </c>
      <c r="F23" s="15"/>
      <c r="H23" s="5"/>
    </row>
    <row r="24" spans="1:8">
      <c r="A24" s="20"/>
      <c r="B24" s="97">
        <v>3.6</v>
      </c>
      <c r="C24" s="63" t="s">
        <v>260</v>
      </c>
      <c r="D24" s="61" t="s">
        <v>261</v>
      </c>
      <c r="E24" s="62">
        <f t="shared" si="0"/>
        <v>-13212.089087722416</v>
      </c>
      <c r="F24" s="15"/>
      <c r="H24" s="5"/>
    </row>
    <row r="25" spans="1:8">
      <c r="A25" s="20"/>
      <c r="B25" s="30"/>
      <c r="C25" s="30"/>
      <c r="D25" s="30"/>
      <c r="E25" s="30"/>
    </row>
    <row r="26" spans="1:8">
      <c r="A26" s="20"/>
      <c r="B26" s="20"/>
      <c r="C26" s="20"/>
      <c r="D26" s="20"/>
      <c r="E2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7"/>
  <sheetViews>
    <sheetView showGridLines="0" view="pageBreakPreview" zoomScale="60" zoomScaleNormal="90" workbookViewId="0">
      <selection activeCell="J36" sqref="J36"/>
    </sheetView>
  </sheetViews>
  <sheetFormatPr defaultColWidth="9.109375" defaultRowHeight="13.2"/>
  <cols>
    <col min="1" max="1" width="3.44140625" style="3" customWidth="1"/>
    <col min="2" max="2" width="52.77734375" style="3" customWidth="1"/>
    <col min="3" max="3" width="21.44140625" style="3" hidden="1" customWidth="1"/>
    <col min="4" max="4" width="13.109375" style="3" bestFit="1" customWidth="1"/>
    <col min="5" max="11" width="13.6640625" style="3" customWidth="1"/>
    <col min="12" max="12" width="10.77734375" style="3" customWidth="1"/>
    <col min="13" max="13" width="11.44140625" style="3" customWidth="1"/>
    <col min="14" max="14" width="11" style="3" customWidth="1"/>
    <col min="15" max="15" width="11.6640625" style="3" customWidth="1"/>
    <col min="16" max="17" width="13.33203125" style="3" customWidth="1"/>
    <col min="18" max="18" width="13.44140625" style="3" customWidth="1"/>
    <col min="19" max="16384" width="9.109375" style="3"/>
  </cols>
  <sheetData>
    <row r="1" spans="2:18" ht="61.95" customHeight="1">
      <c r="B1" s="82"/>
    </row>
    <row r="2" spans="2:18" ht="37.049999999999997" customHeight="1">
      <c r="B2" s="47" t="s">
        <v>613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2:18" ht="26.25" customHeight="1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</row>
    <row r="4" spans="2:18" ht="13.5" customHeight="1">
      <c r="B4" s="98" t="s">
        <v>266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0"/>
    </row>
    <row r="5" spans="2:18">
      <c r="B5" s="100"/>
      <c r="C5" s="98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 t="s">
        <v>427</v>
      </c>
    </row>
    <row r="6" spans="2:18" ht="12.75" hidden="1" customHeight="1">
      <c r="B6" s="194" t="s">
        <v>267</v>
      </c>
      <c r="C6" s="194"/>
      <c r="D6" s="194"/>
      <c r="E6" s="103"/>
      <c r="F6" s="103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 t="s">
        <v>0</v>
      </c>
      <c r="R6" s="105"/>
    </row>
    <row r="7" spans="2:18" ht="12.75" customHeight="1">
      <c r="B7" s="195" t="s">
        <v>268</v>
      </c>
      <c r="C7" s="52"/>
      <c r="D7" s="193" t="s">
        <v>269</v>
      </c>
      <c r="E7" s="193" t="s">
        <v>270</v>
      </c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</row>
    <row r="8" spans="2:18" ht="12.75" hidden="1" customHeight="1">
      <c r="B8" s="196"/>
      <c r="C8" s="52"/>
      <c r="D8" s="193"/>
      <c r="E8" s="52"/>
      <c r="F8" s="52"/>
      <c r="G8" s="52"/>
      <c r="H8" s="52"/>
      <c r="I8" s="193" t="s">
        <v>271</v>
      </c>
      <c r="J8" s="193"/>
      <c r="K8" s="193"/>
      <c r="L8" s="193"/>
      <c r="M8" s="52"/>
      <c r="N8" s="52"/>
      <c r="O8" s="52"/>
      <c r="P8" s="52"/>
      <c r="Q8" s="52"/>
      <c r="R8" s="52"/>
    </row>
    <row r="9" spans="2:18">
      <c r="B9" s="196"/>
      <c r="C9" s="52"/>
      <c r="D9" s="193"/>
      <c r="E9" s="193" t="s">
        <v>272</v>
      </c>
      <c r="F9" s="193" t="s">
        <v>273</v>
      </c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</row>
    <row r="10" spans="2:18" ht="12.75" hidden="1" customHeight="1">
      <c r="B10" s="196"/>
      <c r="C10" s="52"/>
      <c r="D10" s="193"/>
      <c r="E10" s="193"/>
      <c r="F10" s="52"/>
      <c r="G10" s="52"/>
      <c r="H10" s="52"/>
      <c r="I10" s="193" t="s">
        <v>274</v>
      </c>
      <c r="J10" s="193"/>
      <c r="K10" s="193"/>
      <c r="L10" s="193"/>
      <c r="M10" s="52"/>
      <c r="N10" s="52"/>
      <c r="O10" s="52"/>
      <c r="P10" s="52"/>
      <c r="Q10" s="52"/>
      <c r="R10" s="52"/>
    </row>
    <row r="11" spans="2:18" ht="26.4">
      <c r="B11" s="197"/>
      <c r="C11" s="52"/>
      <c r="D11" s="193"/>
      <c r="E11" s="193"/>
      <c r="F11" s="52" t="s">
        <v>275</v>
      </c>
      <c r="G11" s="52" t="s">
        <v>276</v>
      </c>
      <c r="H11" s="52" t="s">
        <v>277</v>
      </c>
      <c r="I11" s="52" t="s">
        <v>278</v>
      </c>
      <c r="J11" s="52" t="s">
        <v>279</v>
      </c>
      <c r="K11" s="52" t="s">
        <v>280</v>
      </c>
      <c r="L11" s="52" t="s">
        <v>281</v>
      </c>
      <c r="M11" s="52" t="s">
        <v>282</v>
      </c>
      <c r="N11" s="52" t="s">
        <v>283</v>
      </c>
      <c r="O11" s="52" t="s">
        <v>284</v>
      </c>
      <c r="P11" s="52" t="s">
        <v>285</v>
      </c>
      <c r="Q11" s="52" t="s">
        <v>286</v>
      </c>
      <c r="R11" s="52" t="s">
        <v>287</v>
      </c>
    </row>
    <row r="12" spans="2:18" ht="26.4" hidden="1">
      <c r="B12" s="106" t="s">
        <v>288</v>
      </c>
      <c r="C12" s="107"/>
      <c r="D12" s="106" t="s">
        <v>289</v>
      </c>
      <c r="E12" s="106" t="s">
        <v>289</v>
      </c>
      <c r="F12" s="106" t="s">
        <v>290</v>
      </c>
      <c r="G12" s="106" t="s">
        <v>291</v>
      </c>
      <c r="H12" s="106" t="s">
        <v>292</v>
      </c>
      <c r="I12" s="106" t="s">
        <v>293</v>
      </c>
      <c r="J12" s="106" t="s">
        <v>294</v>
      </c>
      <c r="K12" s="106" t="s">
        <v>295</v>
      </c>
      <c r="L12" s="106" t="s">
        <v>296</v>
      </c>
      <c r="M12" s="106" t="s">
        <v>297</v>
      </c>
      <c r="N12" s="106" t="s">
        <v>298</v>
      </c>
      <c r="O12" s="106" t="s">
        <v>299</v>
      </c>
      <c r="P12" s="106" t="s">
        <v>300</v>
      </c>
      <c r="Q12" s="106" t="s">
        <v>301</v>
      </c>
      <c r="R12" s="106" t="s">
        <v>302</v>
      </c>
    </row>
    <row r="13" spans="2:18">
      <c r="B13" s="108" t="s">
        <v>303</v>
      </c>
      <c r="C13" s="109" t="s">
        <v>304</v>
      </c>
      <c r="D13" s="110">
        <f>SUM(E13:R13)</f>
        <v>1142868.6021699999</v>
      </c>
      <c r="E13" s="110">
        <v>1035030.8555240319</v>
      </c>
      <c r="F13" s="110">
        <v>54506.134591639886</v>
      </c>
      <c r="G13" s="110">
        <v>14463.443108999998</v>
      </c>
      <c r="H13" s="110">
        <v>7919.4101903280007</v>
      </c>
      <c r="I13" s="110">
        <v>6229.014280000004</v>
      </c>
      <c r="J13" s="110">
        <v>5352.1430199999959</v>
      </c>
      <c r="K13" s="110">
        <v>4784.8898100000015</v>
      </c>
      <c r="L13" s="110">
        <v>4492.2542300000014</v>
      </c>
      <c r="M13" s="110">
        <v>4991.4443099999989</v>
      </c>
      <c r="N13" s="110">
        <v>912.02430000000027</v>
      </c>
      <c r="O13" s="110">
        <v>789.80851000000041</v>
      </c>
      <c r="P13" s="110">
        <v>548.91719000000001</v>
      </c>
      <c r="Q13" s="110">
        <v>381.22315000000003</v>
      </c>
      <c r="R13" s="110">
        <v>2467.039954999997</v>
      </c>
    </row>
    <row r="14" spans="2:18">
      <c r="B14" s="111" t="s">
        <v>305</v>
      </c>
      <c r="C14" s="112" t="s">
        <v>306</v>
      </c>
      <c r="D14" s="110">
        <f t="shared" ref="D14:D17" si="0">SUM(E14:R14)</f>
        <v>408742.23770463956</v>
      </c>
      <c r="E14" s="78">
        <v>387324.72625099961</v>
      </c>
      <c r="F14" s="78">
        <v>9163.0514666399977</v>
      </c>
      <c r="G14" s="78">
        <v>5967.1167079999996</v>
      </c>
      <c r="H14" s="78">
        <v>1229.3574050000007</v>
      </c>
      <c r="I14" s="78">
        <v>838.96399000000019</v>
      </c>
      <c r="J14" s="78">
        <v>699.07896999999957</v>
      </c>
      <c r="K14" s="78">
        <v>551.52744999999959</v>
      </c>
      <c r="L14" s="78">
        <v>303.89548000000013</v>
      </c>
      <c r="M14" s="78">
        <v>1158.7290299999995</v>
      </c>
      <c r="N14" s="78">
        <v>493.26382000000007</v>
      </c>
      <c r="O14" s="78">
        <v>298.07667999999995</v>
      </c>
      <c r="P14" s="78">
        <v>220.03977999999995</v>
      </c>
      <c r="Q14" s="78">
        <v>76.806910000000016</v>
      </c>
      <c r="R14" s="78">
        <v>417.60376399999996</v>
      </c>
    </row>
    <row r="15" spans="2:18">
      <c r="B15" s="111" t="s">
        <v>307</v>
      </c>
      <c r="C15" s="112" t="s">
        <v>308</v>
      </c>
      <c r="D15" s="110">
        <f t="shared" si="0"/>
        <v>638347.3533943604</v>
      </c>
      <c r="E15" s="78">
        <v>552904.89863303234</v>
      </c>
      <c r="F15" s="78">
        <v>44943.43083499989</v>
      </c>
      <c r="G15" s="78">
        <v>8393.3331909999979</v>
      </c>
      <c r="H15" s="78">
        <v>6690.052785328</v>
      </c>
      <c r="I15" s="78">
        <v>5262.5698700000039</v>
      </c>
      <c r="J15" s="78">
        <v>4653.0640499999963</v>
      </c>
      <c r="K15" s="78">
        <v>4233.3623600000019</v>
      </c>
      <c r="L15" s="78">
        <v>4137.7993000000015</v>
      </c>
      <c r="M15" s="78">
        <v>3832.7152799999994</v>
      </c>
      <c r="N15" s="78">
        <v>418.7604800000002</v>
      </c>
      <c r="O15" s="78">
        <v>394.76972000000046</v>
      </c>
      <c r="P15" s="78">
        <v>312.28930000000003</v>
      </c>
      <c r="Q15" s="78">
        <v>304.41624000000002</v>
      </c>
      <c r="R15" s="78">
        <v>1865.8913499999971</v>
      </c>
    </row>
    <row r="16" spans="2:18">
      <c r="B16" s="113" t="s">
        <v>309</v>
      </c>
      <c r="C16" s="114" t="s">
        <v>310</v>
      </c>
      <c r="D16" s="110">
        <f t="shared" si="0"/>
        <v>95779.011070999928</v>
      </c>
      <c r="E16" s="78">
        <v>94801.230639999936</v>
      </c>
      <c r="F16" s="78">
        <v>399.65228999999999</v>
      </c>
      <c r="G16" s="78">
        <v>102.99321</v>
      </c>
      <c r="H16" s="78">
        <v>0</v>
      </c>
      <c r="I16" s="78">
        <v>127.48042</v>
      </c>
      <c r="J16" s="78">
        <v>0</v>
      </c>
      <c r="K16" s="78">
        <v>0</v>
      </c>
      <c r="L16" s="78">
        <v>50.559450000000005</v>
      </c>
      <c r="M16" s="78">
        <v>0</v>
      </c>
      <c r="N16" s="78">
        <v>0</v>
      </c>
      <c r="O16" s="78">
        <v>96.962109999999996</v>
      </c>
      <c r="P16" s="78">
        <v>16.58811</v>
      </c>
      <c r="Q16" s="78">
        <v>0</v>
      </c>
      <c r="R16" s="78">
        <v>183.54484100000002</v>
      </c>
    </row>
    <row r="17" spans="2:18">
      <c r="B17" s="113" t="s">
        <v>311</v>
      </c>
      <c r="C17" s="114" t="s">
        <v>28</v>
      </c>
      <c r="D17" s="110">
        <f t="shared" si="0"/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</row>
    <row r="18" spans="2:18">
      <c r="B18" s="49"/>
      <c r="C18" s="49"/>
      <c r="D18" s="100"/>
      <c r="E18" s="100"/>
      <c r="F18" s="100"/>
      <c r="G18" s="115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</row>
    <row r="19" spans="2:18">
      <c r="B19" s="98" t="s">
        <v>312</v>
      </c>
      <c r="C19" s="98"/>
      <c r="D19" s="100"/>
      <c r="E19" s="100"/>
      <c r="F19" s="100"/>
      <c r="G19" s="116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</row>
    <row r="20" spans="2:18">
      <c r="B20" s="117"/>
      <c r="C20" s="117"/>
      <c r="D20" s="100"/>
      <c r="E20" s="100"/>
      <c r="F20" s="100"/>
      <c r="G20" s="100"/>
      <c r="H20" s="100"/>
      <c r="I20" s="100"/>
      <c r="J20" s="100"/>
      <c r="K20" s="118"/>
      <c r="L20" s="100" t="s">
        <v>427</v>
      </c>
      <c r="M20" s="100"/>
      <c r="N20" s="100"/>
      <c r="O20" s="100"/>
      <c r="P20" s="100"/>
      <c r="Q20" s="100"/>
      <c r="R20" s="100"/>
    </row>
    <row r="21" spans="2:18" ht="66">
      <c r="B21" s="52" t="s">
        <v>268</v>
      </c>
      <c r="C21" s="52"/>
      <c r="D21" s="52" t="s">
        <v>269</v>
      </c>
      <c r="E21" s="52" t="s">
        <v>313</v>
      </c>
      <c r="F21" s="52" t="s">
        <v>314</v>
      </c>
      <c r="G21" s="52" t="s">
        <v>315</v>
      </c>
      <c r="H21" s="52" t="s">
        <v>316</v>
      </c>
      <c r="I21" s="52" t="s">
        <v>317</v>
      </c>
      <c r="J21" s="52" t="s">
        <v>318</v>
      </c>
      <c r="K21" s="52" t="s">
        <v>319</v>
      </c>
      <c r="L21" s="52" t="s">
        <v>320</v>
      </c>
      <c r="M21" s="100"/>
      <c r="N21" s="100"/>
      <c r="O21" s="100"/>
      <c r="P21" s="100"/>
      <c r="Q21" s="100"/>
      <c r="R21" s="100"/>
    </row>
    <row r="22" spans="2:18" ht="26.4" hidden="1">
      <c r="B22" s="106" t="s">
        <v>288</v>
      </c>
      <c r="C22" s="107"/>
      <c r="D22" s="106" t="s">
        <v>289</v>
      </c>
      <c r="E22" s="106" t="s">
        <v>321</v>
      </c>
      <c r="F22" s="106" t="s">
        <v>322</v>
      </c>
      <c r="G22" s="106" t="s">
        <v>323</v>
      </c>
      <c r="H22" s="106" t="s">
        <v>324</v>
      </c>
      <c r="I22" s="106" t="s">
        <v>325</v>
      </c>
      <c r="J22" s="106"/>
      <c r="K22" s="106" t="s">
        <v>326</v>
      </c>
      <c r="L22" s="106" t="s">
        <v>327</v>
      </c>
      <c r="M22" s="100"/>
      <c r="N22" s="100"/>
      <c r="O22" s="100"/>
      <c r="P22" s="100"/>
      <c r="Q22" s="100"/>
      <c r="R22" s="100"/>
    </row>
    <row r="23" spans="2:18">
      <c r="B23" s="108" t="s">
        <v>303</v>
      </c>
      <c r="C23" s="109" t="s">
        <v>304</v>
      </c>
      <c r="D23" s="119">
        <f>SUM(E23:L23)</f>
        <v>1142868.6021699971</v>
      </c>
      <c r="E23" s="120">
        <v>820482.988638037</v>
      </c>
      <c r="F23" s="120">
        <v>22720.360914320005</v>
      </c>
      <c r="G23" s="120">
        <v>0</v>
      </c>
      <c r="H23" s="120">
        <v>280834.51333900011</v>
      </c>
      <c r="I23" s="120">
        <v>7352.0722800000003</v>
      </c>
      <c r="J23" s="120">
        <v>11478.666998640001</v>
      </c>
      <c r="K23" s="120">
        <v>0</v>
      </c>
      <c r="L23" s="120">
        <v>0</v>
      </c>
      <c r="M23" s="100"/>
      <c r="N23" s="100"/>
      <c r="O23" s="100"/>
      <c r="P23" s="100"/>
      <c r="Q23" s="100"/>
      <c r="R23" s="100"/>
    </row>
    <row r="24" spans="2:18">
      <c r="B24" s="111" t="s">
        <v>305</v>
      </c>
      <c r="C24" s="112" t="s">
        <v>306</v>
      </c>
      <c r="D24" s="119">
        <f t="shared" ref="D24:D27" si="1">SUM(E24:L24)</f>
        <v>408742.23770464002</v>
      </c>
      <c r="E24" s="78">
        <v>196757.64049199983</v>
      </c>
      <c r="F24" s="78">
        <v>10907.554893000002</v>
      </c>
      <c r="G24" s="78">
        <v>0</v>
      </c>
      <c r="H24" s="78">
        <v>182813.48775800021</v>
      </c>
      <c r="I24" s="78">
        <v>7352.0722800000003</v>
      </c>
      <c r="J24" s="78">
        <v>10911.482281640001</v>
      </c>
      <c r="K24" s="78">
        <v>0</v>
      </c>
      <c r="L24" s="78">
        <v>0</v>
      </c>
      <c r="M24" s="100"/>
      <c r="N24" s="100"/>
      <c r="O24" s="100"/>
      <c r="P24" s="100"/>
      <c r="Q24" s="100"/>
      <c r="R24" s="100"/>
    </row>
    <row r="25" spans="2:18">
      <c r="B25" s="111" t="s">
        <v>307</v>
      </c>
      <c r="C25" s="112" t="s">
        <v>308</v>
      </c>
      <c r="D25" s="119">
        <f t="shared" si="1"/>
        <v>638347.35339435725</v>
      </c>
      <c r="E25" s="78">
        <v>622872.42648603721</v>
      </c>
      <c r="F25" s="78">
        <v>11812.806021320002</v>
      </c>
      <c r="G25" s="78">
        <v>0</v>
      </c>
      <c r="H25" s="78">
        <v>3250.6153099999997</v>
      </c>
      <c r="I25" s="78">
        <v>0</v>
      </c>
      <c r="J25" s="78">
        <v>411.50557700000002</v>
      </c>
      <c r="K25" s="78">
        <v>0</v>
      </c>
      <c r="L25" s="78">
        <v>0</v>
      </c>
      <c r="M25" s="100"/>
      <c r="N25" s="100"/>
      <c r="O25" s="100"/>
      <c r="P25" s="100"/>
      <c r="Q25" s="100"/>
      <c r="R25" s="100"/>
    </row>
    <row r="26" spans="2:18">
      <c r="B26" s="113" t="s">
        <v>309</v>
      </c>
      <c r="C26" s="114" t="s">
        <v>310</v>
      </c>
      <c r="D26" s="119">
        <f t="shared" si="1"/>
        <v>95779.011070999899</v>
      </c>
      <c r="E26" s="78">
        <v>852.92165999999997</v>
      </c>
      <c r="F26" s="78"/>
      <c r="G26" s="78">
        <v>0</v>
      </c>
      <c r="H26" s="78">
        <v>94770.410270999913</v>
      </c>
      <c r="I26" s="78">
        <v>0</v>
      </c>
      <c r="J26" s="78">
        <v>155.67914000000002</v>
      </c>
      <c r="K26" s="78">
        <v>0</v>
      </c>
      <c r="L26" s="78">
        <v>0</v>
      </c>
      <c r="M26" s="100"/>
      <c r="N26" s="100"/>
      <c r="O26" s="100"/>
      <c r="P26" s="100"/>
      <c r="Q26" s="100"/>
      <c r="R26" s="100"/>
    </row>
    <row r="27" spans="2:18">
      <c r="B27" s="113" t="s">
        <v>311</v>
      </c>
      <c r="C27" s="114" t="s">
        <v>28</v>
      </c>
      <c r="D27" s="119">
        <f t="shared" si="1"/>
        <v>0</v>
      </c>
      <c r="E27" s="78"/>
      <c r="F27" s="78"/>
      <c r="G27" s="78"/>
      <c r="H27" s="78"/>
      <c r="I27" s="78"/>
      <c r="J27" s="78"/>
      <c r="K27" s="78"/>
      <c r="L27" s="78"/>
      <c r="M27" s="100"/>
      <c r="N27" s="100"/>
      <c r="O27" s="100"/>
      <c r="P27" s="100"/>
      <c r="Q27" s="100"/>
      <c r="R27" s="100"/>
    </row>
  </sheetData>
  <mergeCells count="9">
    <mergeCell ref="B3:R3"/>
    <mergeCell ref="I10:L10"/>
    <mergeCell ref="B6:D6"/>
    <mergeCell ref="B7:B11"/>
    <mergeCell ref="D7:D11"/>
    <mergeCell ref="E7:R7"/>
    <mergeCell ref="I8:L8"/>
    <mergeCell ref="E9:E11"/>
    <mergeCell ref="F9:R9"/>
  </mergeCells>
  <pageMargins left="0.7" right="0.7" top="0.75" bottom="0.75" header="0.3" footer="0.3"/>
  <pageSetup paperSize="9" scale="34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7"/>
  <sheetViews>
    <sheetView showGridLines="0" topLeftCell="D2" zoomScale="90" zoomScaleNormal="90" workbookViewId="0">
      <selection activeCell="E7" sqref="E7:N25"/>
    </sheetView>
  </sheetViews>
  <sheetFormatPr defaultColWidth="9.109375" defaultRowHeight="13.2"/>
  <cols>
    <col min="1" max="1" width="3.6640625" style="3" customWidth="1"/>
    <col min="2" max="2" width="6" style="1" bestFit="1" customWidth="1"/>
    <col min="3" max="3" width="15.33203125" style="1" hidden="1" customWidth="1"/>
    <col min="4" max="4" width="62.109375" style="3" customWidth="1"/>
    <col min="5" max="5" width="13.109375" style="3" customWidth="1"/>
    <col min="6" max="6" width="16" style="3" customWidth="1"/>
    <col min="7" max="7" width="13.33203125" style="3" customWidth="1"/>
    <col min="8" max="8" width="13.109375" style="3" customWidth="1"/>
    <col min="9" max="9" width="13.6640625" style="3" customWidth="1"/>
    <col min="10" max="10" width="14.44140625" style="3" customWidth="1"/>
    <col min="11" max="11" width="13.44140625" style="3" customWidth="1"/>
    <col min="12" max="12" width="14.44140625" style="3" customWidth="1"/>
    <col min="13" max="13" width="13.33203125" style="3" customWidth="1"/>
    <col min="14" max="14" width="14.77734375" style="3" customWidth="1"/>
    <col min="15" max="15" width="14" style="3" bestFit="1" customWidth="1"/>
    <col min="16" max="16" width="9.109375" style="3"/>
    <col min="17" max="17" width="9.44140625" style="3" bestFit="1" customWidth="1"/>
    <col min="18" max="16384" width="9.109375" style="3"/>
  </cols>
  <sheetData>
    <row r="1" spans="1:17" ht="58.95" customHeight="1">
      <c r="D1" s="82"/>
    </row>
    <row r="2" spans="1:17" ht="40.950000000000003" customHeight="1">
      <c r="A2" s="20"/>
      <c r="B2" s="122"/>
      <c r="C2" s="122"/>
      <c r="D2" s="47" t="s">
        <v>614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7">
      <c r="A3" s="20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20"/>
    </row>
    <row r="4" spans="1:17" hidden="1">
      <c r="A4" s="20"/>
      <c r="B4" s="31"/>
      <c r="C4" s="31"/>
      <c r="D4" s="199" t="s">
        <v>328</v>
      </c>
      <c r="E4" s="199"/>
      <c r="F4" s="199"/>
      <c r="G4" s="21"/>
      <c r="H4" s="21"/>
      <c r="I4" s="21"/>
      <c r="J4" s="21"/>
      <c r="K4" s="21"/>
      <c r="L4" s="21"/>
      <c r="M4" s="200" t="s">
        <v>0</v>
      </c>
      <c r="N4" s="200"/>
      <c r="O4" s="20"/>
    </row>
    <row r="5" spans="1:17" ht="37.950000000000003" customHeight="1">
      <c r="A5" s="20"/>
      <c r="B5" s="124"/>
      <c r="C5" s="125"/>
      <c r="D5" s="52" t="s">
        <v>329</v>
      </c>
      <c r="E5" s="126" t="s">
        <v>330</v>
      </c>
      <c r="F5" s="52" t="s">
        <v>331</v>
      </c>
      <c r="G5" s="52" t="s">
        <v>332</v>
      </c>
      <c r="H5" s="52" t="s">
        <v>333</v>
      </c>
      <c r="I5" s="52" t="s">
        <v>253</v>
      </c>
      <c r="J5" s="52" t="s">
        <v>334</v>
      </c>
      <c r="K5" s="52" t="s">
        <v>335</v>
      </c>
      <c r="L5" s="52" t="s">
        <v>336</v>
      </c>
      <c r="M5" s="126" t="s">
        <v>337</v>
      </c>
      <c r="N5" s="126" t="s">
        <v>338</v>
      </c>
      <c r="O5" s="126" t="s">
        <v>339</v>
      </c>
    </row>
    <row r="6" spans="1:17" hidden="1">
      <c r="A6" s="20"/>
      <c r="B6" s="127"/>
      <c r="C6" s="127"/>
      <c r="D6" s="75" t="s">
        <v>340</v>
      </c>
      <c r="E6" s="128" t="s">
        <v>341</v>
      </c>
      <c r="F6" s="75" t="s">
        <v>342</v>
      </c>
      <c r="G6" s="75" t="s">
        <v>343</v>
      </c>
      <c r="H6" s="75" t="s">
        <v>344</v>
      </c>
      <c r="I6" s="75" t="s">
        <v>345</v>
      </c>
      <c r="J6" s="75" t="s">
        <v>346</v>
      </c>
      <c r="K6" s="75" t="s">
        <v>347</v>
      </c>
      <c r="L6" s="75" t="s">
        <v>348</v>
      </c>
      <c r="M6" s="128" t="s">
        <v>349</v>
      </c>
      <c r="N6" s="128" t="s">
        <v>350</v>
      </c>
      <c r="O6" s="128" t="s">
        <v>351</v>
      </c>
    </row>
    <row r="7" spans="1:17">
      <c r="A7" s="20"/>
      <c r="B7" s="127">
        <v>1</v>
      </c>
      <c r="C7" s="127" t="s">
        <v>6</v>
      </c>
      <c r="D7" s="129" t="s">
        <v>352</v>
      </c>
      <c r="E7" s="120">
        <v>205868.04071297415</v>
      </c>
      <c r="F7" s="120">
        <v>55134.764912193212</v>
      </c>
      <c r="G7" s="120">
        <v>87298.349220115866</v>
      </c>
      <c r="H7" s="120">
        <v>77161.290801007257</v>
      </c>
      <c r="I7" s="120">
        <v>128710.07122102255</v>
      </c>
      <c r="J7" s="120">
        <v>129563.04220867822</v>
      </c>
      <c r="K7" s="120">
        <v>128741.28772738557</v>
      </c>
      <c r="L7" s="120">
        <v>352701.55452048389</v>
      </c>
      <c r="M7" s="120">
        <v>221528.91772067852</v>
      </c>
      <c r="N7" s="120">
        <v>329389.66735320282</v>
      </c>
      <c r="O7" s="120">
        <f>SUM(E7:N7)</f>
        <v>1716096.9863977421</v>
      </c>
      <c r="Q7" s="7"/>
    </row>
    <row r="8" spans="1:17">
      <c r="A8" s="20"/>
      <c r="B8" s="130" t="s">
        <v>507</v>
      </c>
      <c r="C8" s="76" t="s">
        <v>8</v>
      </c>
      <c r="D8" s="131" t="s">
        <v>353</v>
      </c>
      <c r="E8" s="78">
        <v>195303.00682997415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95305.274810025803</v>
      </c>
      <c r="O8" s="120">
        <f t="shared" ref="O8:O25" si="0">SUM(E8:N8)</f>
        <v>290608.28163999994</v>
      </c>
    </row>
    <row r="9" spans="1:17">
      <c r="A9" s="20"/>
      <c r="B9" s="130" t="s">
        <v>508</v>
      </c>
      <c r="C9" s="132" t="s">
        <v>354</v>
      </c>
      <c r="D9" s="131" t="s">
        <v>355</v>
      </c>
      <c r="E9" s="78">
        <v>10565.033883000004</v>
      </c>
      <c r="F9" s="78">
        <v>28164.348090000003</v>
      </c>
      <c r="G9" s="78">
        <v>13062.06934</v>
      </c>
      <c r="H9" s="78">
        <v>0</v>
      </c>
      <c r="I9" s="78">
        <v>1500</v>
      </c>
      <c r="J9" s="78">
        <v>1999</v>
      </c>
      <c r="K9" s="78">
        <v>1218</v>
      </c>
      <c r="L9" s="78">
        <v>8355.5</v>
      </c>
      <c r="M9" s="78">
        <v>1421.37</v>
      </c>
      <c r="N9" s="78">
        <v>0</v>
      </c>
      <c r="O9" s="120">
        <f t="shared" si="0"/>
        <v>66285.321313000008</v>
      </c>
    </row>
    <row r="10" spans="1:17">
      <c r="A10" s="20"/>
      <c r="B10" s="130" t="s">
        <v>509</v>
      </c>
      <c r="C10" s="76" t="s">
        <v>16</v>
      </c>
      <c r="D10" s="88" t="s">
        <v>35</v>
      </c>
      <c r="E10" s="78">
        <v>0</v>
      </c>
      <c r="F10" s="78">
        <v>6470.4168221932114</v>
      </c>
      <c r="G10" s="78">
        <v>23432.469295409308</v>
      </c>
      <c r="H10" s="78">
        <v>76323.434769263258</v>
      </c>
      <c r="I10" s="78">
        <v>127210.07122102255</v>
      </c>
      <c r="J10" s="78">
        <v>126795.86714456622</v>
      </c>
      <c r="K10" s="78">
        <v>125815.87891138557</v>
      </c>
      <c r="L10" s="78">
        <v>336741.12980888388</v>
      </c>
      <c r="M10" s="78">
        <v>219460.96678667853</v>
      </c>
      <c r="N10" s="78">
        <v>56585.296349693992</v>
      </c>
      <c r="O10" s="120">
        <f t="shared" si="0"/>
        <v>1098835.5311090965</v>
      </c>
    </row>
    <row r="11" spans="1:17" ht="13.2" customHeight="1">
      <c r="A11" s="20"/>
      <c r="B11" s="130" t="s">
        <v>510</v>
      </c>
      <c r="C11" s="132" t="s">
        <v>356</v>
      </c>
      <c r="D11" s="88" t="s">
        <v>357</v>
      </c>
      <c r="E11" s="78">
        <v>0</v>
      </c>
      <c r="F11" s="78">
        <v>0</v>
      </c>
      <c r="G11" s="78">
        <v>0</v>
      </c>
      <c r="H11" s="78">
        <v>259.29023999999998</v>
      </c>
      <c r="I11" s="78">
        <v>0</v>
      </c>
      <c r="J11" s="78">
        <v>66.688570000000013</v>
      </c>
      <c r="K11" s="78">
        <v>1176.15672</v>
      </c>
      <c r="L11" s="78">
        <v>3104.92571</v>
      </c>
      <c r="M11" s="78">
        <v>136.90455</v>
      </c>
      <c r="N11" s="78">
        <v>0</v>
      </c>
      <c r="O11" s="120">
        <f t="shared" si="0"/>
        <v>4743.9657900000002</v>
      </c>
    </row>
    <row r="12" spans="1:17">
      <c r="A12" s="20"/>
      <c r="B12" s="130" t="s">
        <v>511</v>
      </c>
      <c r="C12" s="132" t="s">
        <v>358</v>
      </c>
      <c r="D12" s="131" t="s">
        <v>359</v>
      </c>
      <c r="E12" s="78">
        <v>0</v>
      </c>
      <c r="F12" s="78">
        <v>20500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120">
        <f t="shared" si="0"/>
        <v>20500</v>
      </c>
    </row>
    <row r="13" spans="1:17">
      <c r="A13" s="20"/>
      <c r="B13" s="130" t="s">
        <v>527</v>
      </c>
      <c r="C13" s="132" t="s">
        <v>360</v>
      </c>
      <c r="D13" s="131" t="s">
        <v>361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120">
        <f t="shared" si="0"/>
        <v>0</v>
      </c>
    </row>
    <row r="14" spans="1:17">
      <c r="A14" s="20"/>
      <c r="B14" s="130" t="s">
        <v>528</v>
      </c>
      <c r="C14" s="132" t="s">
        <v>362</v>
      </c>
      <c r="D14" s="131" t="s">
        <v>363</v>
      </c>
      <c r="E14" s="78">
        <v>0</v>
      </c>
      <c r="F14" s="78">
        <v>0</v>
      </c>
      <c r="G14" s="78">
        <v>0</v>
      </c>
      <c r="H14" s="78">
        <v>578.56579174400008</v>
      </c>
      <c r="I14" s="78">
        <v>0</v>
      </c>
      <c r="J14" s="78">
        <v>701.48649411199995</v>
      </c>
      <c r="K14" s="78">
        <v>531.25209600000005</v>
      </c>
      <c r="L14" s="78">
        <v>4499.9990016000002</v>
      </c>
      <c r="M14" s="78">
        <v>509.67638400000004</v>
      </c>
      <c r="N14" s="78">
        <v>56.1</v>
      </c>
      <c r="O14" s="120">
        <f t="shared" si="0"/>
        <v>6877.0797674560008</v>
      </c>
    </row>
    <row r="15" spans="1:17">
      <c r="A15" s="20"/>
      <c r="B15" s="130" t="s">
        <v>529</v>
      </c>
      <c r="C15" s="132" t="s">
        <v>364</v>
      </c>
      <c r="D15" s="131" t="s">
        <v>46</v>
      </c>
      <c r="E15" s="78">
        <v>0</v>
      </c>
      <c r="F15" s="78">
        <v>0</v>
      </c>
      <c r="G15" s="78">
        <v>50803.810584706567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177442.99619348301</v>
      </c>
      <c r="O15" s="120">
        <f t="shared" si="0"/>
        <v>228246.80677818958</v>
      </c>
    </row>
    <row r="16" spans="1:17">
      <c r="A16" s="20"/>
      <c r="B16" s="133">
        <v>2</v>
      </c>
      <c r="C16" s="133" t="s">
        <v>365</v>
      </c>
      <c r="D16" s="134" t="s">
        <v>366</v>
      </c>
      <c r="E16" s="135">
        <v>617504.98879000032</v>
      </c>
      <c r="F16" s="135">
        <v>51607.93985000001</v>
      </c>
      <c r="G16" s="135">
        <v>77955.97937999999</v>
      </c>
      <c r="H16" s="135">
        <v>117016.51347000003</v>
      </c>
      <c r="I16" s="135">
        <v>126800.87254999997</v>
      </c>
      <c r="J16" s="135">
        <v>137656.7337999999</v>
      </c>
      <c r="K16" s="135">
        <v>168939.56405000013</v>
      </c>
      <c r="L16" s="135">
        <v>95011.768060000046</v>
      </c>
      <c r="M16" s="135">
        <v>55467.388079999997</v>
      </c>
      <c r="N16" s="135">
        <v>105383.45903000009</v>
      </c>
      <c r="O16" s="135">
        <f t="shared" si="0"/>
        <v>1553345.2070600004</v>
      </c>
      <c r="Q16" s="7"/>
    </row>
    <row r="17" spans="1:15">
      <c r="A17" s="20"/>
      <c r="B17" s="130" t="s">
        <v>512</v>
      </c>
      <c r="C17" s="132" t="s">
        <v>367</v>
      </c>
      <c r="D17" s="88" t="s">
        <v>368</v>
      </c>
      <c r="E17" s="136">
        <v>0</v>
      </c>
      <c r="F17" s="78">
        <v>0</v>
      </c>
      <c r="G17" s="78">
        <v>0</v>
      </c>
      <c r="H17" s="78">
        <v>8681.3679800000009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120">
        <f t="shared" si="0"/>
        <v>8681.3679800000009</v>
      </c>
    </row>
    <row r="18" spans="1:15" ht="13.5" customHeight="1">
      <c r="A18" s="20"/>
      <c r="B18" s="130" t="s">
        <v>513</v>
      </c>
      <c r="C18" s="132" t="s">
        <v>369</v>
      </c>
      <c r="D18" s="88" t="s">
        <v>60</v>
      </c>
      <c r="E18" s="78">
        <v>62191.756660000014</v>
      </c>
      <c r="F18" s="78">
        <v>28168.728880000002</v>
      </c>
      <c r="G18" s="78">
        <v>21070.416590000001</v>
      </c>
      <c r="H18" s="78">
        <v>15982.510619999999</v>
      </c>
      <c r="I18" s="78">
        <v>1458.0313699999999</v>
      </c>
      <c r="J18" s="78">
        <v>576.01673000000005</v>
      </c>
      <c r="K18" s="78">
        <v>1746.0010500000001</v>
      </c>
      <c r="L18" s="78">
        <v>6374.2516099999984</v>
      </c>
      <c r="M18" s="78">
        <v>6713.5915099999947</v>
      </c>
      <c r="N18" s="78">
        <v>70004.694799999997</v>
      </c>
      <c r="O18" s="120">
        <f t="shared" si="0"/>
        <v>214285.99982000003</v>
      </c>
    </row>
    <row r="19" spans="1:15">
      <c r="A19" s="20"/>
      <c r="B19" s="130" t="s">
        <v>514</v>
      </c>
      <c r="C19" s="132" t="s">
        <v>49</v>
      </c>
      <c r="D19" s="88" t="s">
        <v>370</v>
      </c>
      <c r="E19" s="136">
        <v>555313.23213000013</v>
      </c>
      <c r="F19" s="78">
        <v>23439.21097</v>
      </c>
      <c r="G19" s="78">
        <v>39499.462389999986</v>
      </c>
      <c r="H19" s="78">
        <v>92352.634870000038</v>
      </c>
      <c r="I19" s="78">
        <v>125342.84117999999</v>
      </c>
      <c r="J19" s="78">
        <v>137080.71706999993</v>
      </c>
      <c r="K19" s="78">
        <v>167193.56300000011</v>
      </c>
      <c r="L19" s="78">
        <v>88637.516450000039</v>
      </c>
      <c r="M19" s="78">
        <v>2853.79657</v>
      </c>
      <c r="N19" s="78">
        <v>0</v>
      </c>
      <c r="O19" s="120">
        <f t="shared" si="0"/>
        <v>1231712.9746300003</v>
      </c>
    </row>
    <row r="20" spans="1:15">
      <c r="A20" s="20"/>
      <c r="B20" s="130" t="s">
        <v>371</v>
      </c>
      <c r="C20" s="132" t="s">
        <v>372</v>
      </c>
      <c r="D20" s="137" t="s">
        <v>373</v>
      </c>
      <c r="E20" s="81">
        <v>553644.09498000017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120">
        <f t="shared" si="0"/>
        <v>553644.09498000017</v>
      </c>
    </row>
    <row r="21" spans="1:15">
      <c r="A21" s="20"/>
      <c r="B21" s="130" t="s">
        <v>374</v>
      </c>
      <c r="C21" s="132" t="s">
        <v>375</v>
      </c>
      <c r="D21" s="137" t="s">
        <v>376</v>
      </c>
      <c r="E21" s="81">
        <v>1669.1371500000009</v>
      </c>
      <c r="F21" s="81">
        <v>23439.21097</v>
      </c>
      <c r="G21" s="81">
        <v>39499.462389999986</v>
      </c>
      <c r="H21" s="81">
        <v>92352.634870000038</v>
      </c>
      <c r="I21" s="81">
        <v>125342.84117999999</v>
      </c>
      <c r="J21" s="81">
        <v>137080.71706999993</v>
      </c>
      <c r="K21" s="81">
        <v>167193.56300000011</v>
      </c>
      <c r="L21" s="81">
        <v>88637.516450000039</v>
      </c>
      <c r="M21" s="81">
        <v>2853.79657</v>
      </c>
      <c r="N21" s="81">
        <v>0</v>
      </c>
      <c r="O21" s="120">
        <f t="shared" si="0"/>
        <v>678068.87965000002</v>
      </c>
    </row>
    <row r="22" spans="1:15">
      <c r="A22" s="20"/>
      <c r="B22" s="130" t="s">
        <v>515</v>
      </c>
      <c r="C22" s="132" t="s">
        <v>377</v>
      </c>
      <c r="D22" s="88" t="s">
        <v>378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45900</v>
      </c>
      <c r="N22" s="78">
        <v>0</v>
      </c>
      <c r="O22" s="120">
        <f t="shared" si="0"/>
        <v>45900</v>
      </c>
    </row>
    <row r="23" spans="1:15">
      <c r="A23" s="20"/>
      <c r="B23" s="130" t="s">
        <v>516</v>
      </c>
      <c r="C23" s="132" t="s">
        <v>61</v>
      </c>
      <c r="D23" s="131" t="s">
        <v>62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120">
        <f t="shared" si="0"/>
        <v>0</v>
      </c>
    </row>
    <row r="24" spans="1:15">
      <c r="A24" s="20"/>
      <c r="B24" s="130" t="s">
        <v>517</v>
      </c>
      <c r="C24" s="132" t="s">
        <v>379</v>
      </c>
      <c r="D24" s="131" t="s">
        <v>70</v>
      </c>
      <c r="E24" s="78">
        <v>0</v>
      </c>
      <c r="F24" s="78">
        <v>0</v>
      </c>
      <c r="G24" s="78">
        <v>17386.100399999996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35378.764230000088</v>
      </c>
      <c r="O24" s="120">
        <f t="shared" si="0"/>
        <v>52764.864630000084</v>
      </c>
    </row>
    <row r="25" spans="1:15">
      <c r="A25" s="20"/>
      <c r="B25" s="133">
        <v>3</v>
      </c>
      <c r="C25" s="133" t="s">
        <v>380</v>
      </c>
      <c r="D25" s="134" t="s">
        <v>381</v>
      </c>
      <c r="E25" s="135">
        <v>-411636.94807702617</v>
      </c>
      <c r="F25" s="135">
        <v>3526.825062193202</v>
      </c>
      <c r="G25" s="135">
        <v>9342.3698401158763</v>
      </c>
      <c r="H25" s="135">
        <v>-39855.222668992777</v>
      </c>
      <c r="I25" s="135">
        <v>1909.1986710225756</v>
      </c>
      <c r="J25" s="135">
        <v>-8093.6915913216799</v>
      </c>
      <c r="K25" s="135">
        <v>-40198.276322614562</v>
      </c>
      <c r="L25" s="135">
        <v>257689.78646048385</v>
      </c>
      <c r="M25" s="135">
        <v>166061.52964067852</v>
      </c>
      <c r="N25" s="135">
        <v>224006.20832320274</v>
      </c>
      <c r="O25" s="135">
        <f t="shared" si="0"/>
        <v>162751.77933774164</v>
      </c>
    </row>
    <row r="26" spans="1:15">
      <c r="A26" s="20"/>
      <c r="B26" s="22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>
      <c r="A27" s="20"/>
      <c r="B27" s="22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mergeCells count="3">
    <mergeCell ref="B3:N3"/>
    <mergeCell ref="D4:F4"/>
    <mergeCell ref="M4:N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showGridLines="0" topLeftCell="D1" zoomScale="89" zoomScaleNormal="89" workbookViewId="0">
      <selection activeCell="D2" sqref="D2"/>
    </sheetView>
  </sheetViews>
  <sheetFormatPr defaultColWidth="9.109375" defaultRowHeight="13.2"/>
  <cols>
    <col min="1" max="1" width="4.77734375" style="3" customWidth="1"/>
    <col min="2" max="2" width="4.77734375" style="1" bestFit="1" customWidth="1"/>
    <col min="3" max="3" width="38.33203125" style="1" hidden="1" customWidth="1"/>
    <col min="4" max="4" width="58.88671875" style="3" customWidth="1"/>
    <col min="5" max="5" width="17" style="3" customWidth="1"/>
    <col min="6" max="9" width="23" style="3" customWidth="1"/>
    <col min="10" max="16384" width="9.109375" style="3"/>
  </cols>
  <sheetData>
    <row r="1" spans="1:9" ht="52.95" customHeight="1">
      <c r="D1" s="82"/>
    </row>
    <row r="2" spans="1:9" ht="40.950000000000003" customHeight="1">
      <c r="B2" s="138"/>
      <c r="C2" s="138"/>
      <c r="D2" s="47" t="s">
        <v>615</v>
      </c>
      <c r="E2" s="121"/>
      <c r="F2" s="121"/>
      <c r="G2" s="121"/>
      <c r="H2" s="121"/>
      <c r="I2" s="121"/>
    </row>
    <row r="3" spans="1:9">
      <c r="A3" s="20"/>
      <c r="B3" s="201"/>
      <c r="C3" s="201"/>
      <c r="D3" s="201"/>
      <c r="E3" s="201"/>
      <c r="F3" s="201"/>
      <c r="G3" s="201"/>
      <c r="H3" s="201"/>
      <c r="I3" s="201"/>
    </row>
    <row r="4" spans="1:9">
      <c r="A4" s="20"/>
      <c r="B4" s="100"/>
      <c r="C4" s="100"/>
      <c r="D4" s="100"/>
      <c r="E4" s="100"/>
      <c r="F4" s="100"/>
      <c r="G4" s="100"/>
      <c r="H4" s="100"/>
      <c r="I4" s="190" t="s">
        <v>427</v>
      </c>
    </row>
    <row r="5" spans="1:9" hidden="1">
      <c r="A5" s="20"/>
      <c r="B5" s="139"/>
      <c r="C5" s="139"/>
      <c r="D5" s="202" t="s">
        <v>382</v>
      </c>
      <c r="E5" s="202"/>
      <c r="F5" s="140"/>
      <c r="G5" s="140"/>
      <c r="H5" s="203" t="s">
        <v>0</v>
      </c>
      <c r="I5" s="203"/>
    </row>
    <row r="6" spans="1:9" ht="63" customHeight="1">
      <c r="A6" s="20"/>
      <c r="B6" s="141"/>
      <c r="C6" s="141"/>
      <c r="D6" s="126"/>
      <c r="E6" s="126" t="s">
        <v>269</v>
      </c>
      <c r="F6" s="52" t="s">
        <v>383</v>
      </c>
      <c r="G6" s="52" t="s">
        <v>384</v>
      </c>
      <c r="H6" s="52" t="s">
        <v>385</v>
      </c>
      <c r="I6" s="52" t="s">
        <v>222</v>
      </c>
    </row>
    <row r="7" spans="1:9" hidden="1">
      <c r="A7" s="20"/>
      <c r="B7" s="72"/>
      <c r="C7" s="72"/>
      <c r="D7" s="128" t="s">
        <v>386</v>
      </c>
      <c r="E7" s="128" t="s">
        <v>289</v>
      </c>
      <c r="F7" s="75" t="s">
        <v>383</v>
      </c>
      <c r="G7" s="75" t="s">
        <v>387</v>
      </c>
      <c r="H7" s="75" t="s">
        <v>388</v>
      </c>
      <c r="I7" s="75" t="s">
        <v>389</v>
      </c>
    </row>
    <row r="8" spans="1:9">
      <c r="A8" s="20"/>
      <c r="B8" s="55">
        <v>1</v>
      </c>
      <c r="C8" s="55" t="s">
        <v>6</v>
      </c>
      <c r="D8" s="57" t="s">
        <v>352</v>
      </c>
      <c r="E8" s="58">
        <f>SUM(F8:I8)</f>
        <v>1716096.9863972832</v>
      </c>
      <c r="F8" s="142">
        <f>SUM(F9:F16)</f>
        <v>1452856.8352172831</v>
      </c>
      <c r="G8" s="142">
        <f t="shared" ref="G8:I8" si="0">SUM(G9:G16)</f>
        <v>187906.95110000001</v>
      </c>
      <c r="H8" s="142">
        <f t="shared" si="0"/>
        <v>69913.42214000001</v>
      </c>
      <c r="I8" s="142">
        <f t="shared" si="0"/>
        <v>5419.7779400002364</v>
      </c>
    </row>
    <row r="9" spans="1:9">
      <c r="A9" s="20"/>
      <c r="B9" s="84" t="s">
        <v>507</v>
      </c>
      <c r="C9" s="87" t="s">
        <v>390</v>
      </c>
      <c r="D9" s="131" t="s">
        <v>391</v>
      </c>
      <c r="E9" s="120">
        <f t="shared" ref="E9:E25" si="1">SUM(F9:I9)</f>
        <v>290608.28164</v>
      </c>
      <c r="F9" s="136">
        <v>131784.38357999999</v>
      </c>
      <c r="G9" s="136">
        <v>94757.994340000005</v>
      </c>
      <c r="H9" s="136">
        <v>58647.567049999998</v>
      </c>
      <c r="I9" s="136">
        <v>5418.3366699999897</v>
      </c>
    </row>
    <row r="10" spans="1:9">
      <c r="A10" s="20"/>
      <c r="B10" s="84" t="s">
        <v>508</v>
      </c>
      <c r="C10" s="87" t="s">
        <v>354</v>
      </c>
      <c r="D10" s="131" t="s">
        <v>355</v>
      </c>
      <c r="E10" s="120">
        <f t="shared" si="1"/>
        <v>66285.321309999999</v>
      </c>
      <c r="F10" s="136">
        <v>46191.756529999999</v>
      </c>
      <c r="G10" s="136">
        <v>20093.564780000001</v>
      </c>
      <c r="H10" s="136">
        <v>0</v>
      </c>
      <c r="I10" s="136">
        <v>0</v>
      </c>
    </row>
    <row r="11" spans="1:9">
      <c r="A11" s="20"/>
      <c r="B11" s="84" t="s">
        <v>509</v>
      </c>
      <c r="C11" s="87" t="s">
        <v>392</v>
      </c>
      <c r="D11" s="131" t="s">
        <v>17</v>
      </c>
      <c r="E11" s="120">
        <f t="shared" si="1"/>
        <v>1098835.5311090937</v>
      </c>
      <c r="F11" s="136">
        <v>1054823.9934990935</v>
      </c>
      <c r="G11" s="136">
        <v>42908.65958</v>
      </c>
      <c r="H11" s="136">
        <v>1101.5004300000001</v>
      </c>
      <c r="I11" s="136">
        <v>1.3776000002326327</v>
      </c>
    </row>
    <row r="12" spans="1:9">
      <c r="A12" s="20"/>
      <c r="B12" s="84" t="s">
        <v>510</v>
      </c>
      <c r="C12" s="87" t="s">
        <v>393</v>
      </c>
      <c r="D12" s="88" t="s">
        <v>394</v>
      </c>
      <c r="E12" s="120">
        <f t="shared" si="1"/>
        <v>11621.045559999999</v>
      </c>
      <c r="F12" s="136">
        <v>1938.9657899999984</v>
      </c>
      <c r="G12" s="136">
        <v>2861.1</v>
      </c>
      <c r="H12" s="136">
        <v>6820.9797699999999</v>
      </c>
      <c r="I12" s="136">
        <v>0</v>
      </c>
    </row>
    <row r="13" spans="1:9">
      <c r="A13" s="20"/>
      <c r="B13" s="84" t="s">
        <v>511</v>
      </c>
      <c r="C13" s="87" t="s">
        <v>395</v>
      </c>
      <c r="D13" s="131" t="s">
        <v>361</v>
      </c>
      <c r="E13" s="120">
        <f t="shared" si="1"/>
        <v>0</v>
      </c>
      <c r="F13" s="136">
        <v>0</v>
      </c>
      <c r="G13" s="136">
        <v>0</v>
      </c>
      <c r="H13" s="136">
        <v>0</v>
      </c>
      <c r="I13" s="136">
        <v>0</v>
      </c>
    </row>
    <row r="14" spans="1:9">
      <c r="A14" s="20"/>
      <c r="B14" s="84" t="s">
        <v>527</v>
      </c>
      <c r="C14" s="87" t="s">
        <v>396</v>
      </c>
      <c r="D14" s="131" t="s">
        <v>397</v>
      </c>
      <c r="E14" s="120">
        <f t="shared" si="1"/>
        <v>20500</v>
      </c>
      <c r="F14" s="136">
        <v>20500</v>
      </c>
      <c r="G14" s="136">
        <v>0</v>
      </c>
      <c r="H14" s="136">
        <v>0</v>
      </c>
      <c r="I14" s="136">
        <v>0</v>
      </c>
    </row>
    <row r="15" spans="1:9">
      <c r="A15" s="20"/>
      <c r="B15" s="84" t="s">
        <v>528</v>
      </c>
      <c r="C15" s="87" t="s">
        <v>398</v>
      </c>
      <c r="D15" s="131" t="s">
        <v>399</v>
      </c>
      <c r="E15" s="120">
        <f t="shared" si="1"/>
        <v>103283.89408000001</v>
      </c>
      <c r="F15" s="136">
        <v>103283.89408000001</v>
      </c>
      <c r="G15" s="136">
        <v>0</v>
      </c>
      <c r="H15" s="136">
        <v>0</v>
      </c>
      <c r="I15" s="136">
        <v>0</v>
      </c>
    </row>
    <row r="16" spans="1:9">
      <c r="A16" s="20"/>
      <c r="B16" s="84" t="s">
        <v>529</v>
      </c>
      <c r="C16" s="87" t="s">
        <v>45</v>
      </c>
      <c r="D16" s="131" t="s">
        <v>46</v>
      </c>
      <c r="E16" s="120">
        <f t="shared" si="1"/>
        <v>124962.91269818954</v>
      </c>
      <c r="F16" s="136">
        <v>94333.841738189512</v>
      </c>
      <c r="G16" s="136">
        <v>27285.632399999999</v>
      </c>
      <c r="H16" s="136">
        <v>3343.3748900000005</v>
      </c>
      <c r="I16" s="136">
        <v>6.3670000013871686E-2</v>
      </c>
    </row>
    <row r="17" spans="1:9">
      <c r="A17" s="20"/>
      <c r="B17" s="55">
        <v>2</v>
      </c>
      <c r="C17" s="55" t="s">
        <v>365</v>
      </c>
      <c r="D17" s="57" t="s">
        <v>366</v>
      </c>
      <c r="E17" s="58">
        <f t="shared" si="1"/>
        <v>1553345.2070600004</v>
      </c>
      <c r="F17" s="142">
        <f>SUM(F18:F25)-F20</f>
        <v>1193986.8982500006</v>
      </c>
      <c r="G17" s="142">
        <f t="shared" ref="G17:I17" si="2">SUM(G18:G25)-G20</f>
        <v>272766.33837000001</v>
      </c>
      <c r="H17" s="142">
        <f t="shared" si="2"/>
        <v>81307.87304000002</v>
      </c>
      <c r="I17" s="142">
        <f t="shared" si="2"/>
        <v>5284.0973999999424</v>
      </c>
    </row>
    <row r="18" spans="1:9">
      <c r="A18" s="20"/>
      <c r="B18" s="84" t="s">
        <v>512</v>
      </c>
      <c r="C18" s="87" t="s">
        <v>400</v>
      </c>
      <c r="D18" s="88" t="s">
        <v>401</v>
      </c>
      <c r="E18" s="120">
        <f t="shared" si="1"/>
        <v>8681.3679800000009</v>
      </c>
      <c r="F18" s="136">
        <v>8681.3679800000009</v>
      </c>
      <c r="G18" s="136">
        <v>0</v>
      </c>
      <c r="H18" s="136">
        <v>0</v>
      </c>
      <c r="I18" s="136">
        <v>0</v>
      </c>
    </row>
    <row r="19" spans="1:9" ht="26.4">
      <c r="A19" s="20"/>
      <c r="B19" s="84" t="s">
        <v>513</v>
      </c>
      <c r="C19" s="87" t="s">
        <v>402</v>
      </c>
      <c r="D19" s="88" t="s">
        <v>403</v>
      </c>
      <c r="E19" s="120">
        <f t="shared" si="1"/>
        <v>214285.99982</v>
      </c>
      <c r="F19" s="136">
        <v>196288.05082999999</v>
      </c>
      <c r="G19" s="136">
        <v>17912.419610000001</v>
      </c>
      <c r="H19" s="136">
        <v>85.529380000000003</v>
      </c>
      <c r="I19" s="136">
        <v>3.5811353882309049E-12</v>
      </c>
    </row>
    <row r="20" spans="1:9">
      <c r="A20" s="20"/>
      <c r="B20" s="84" t="s">
        <v>514</v>
      </c>
      <c r="C20" s="132" t="s">
        <v>49</v>
      </c>
      <c r="D20" s="131" t="s">
        <v>404</v>
      </c>
      <c r="E20" s="120">
        <f t="shared" si="1"/>
        <v>1231712.9746300003</v>
      </c>
      <c r="F20" s="136">
        <v>944072.9280600003</v>
      </c>
      <c r="G20" s="136">
        <v>201275.87154999998</v>
      </c>
      <c r="H20" s="136">
        <v>81081.693000000014</v>
      </c>
      <c r="I20" s="136">
        <v>5282.4820199999394</v>
      </c>
    </row>
    <row r="21" spans="1:9">
      <c r="A21" s="20"/>
      <c r="B21" s="84" t="s">
        <v>371</v>
      </c>
      <c r="C21" s="132" t="s">
        <v>372</v>
      </c>
      <c r="D21" s="131" t="s">
        <v>405</v>
      </c>
      <c r="E21" s="120">
        <f t="shared" si="1"/>
        <v>553644.09498000029</v>
      </c>
      <c r="F21" s="136">
        <v>392503.86841000029</v>
      </c>
      <c r="G21" s="136">
        <v>77904.626220000006</v>
      </c>
      <c r="H21" s="136">
        <v>77953.118330000012</v>
      </c>
      <c r="I21" s="136">
        <v>5282.4820199999813</v>
      </c>
    </row>
    <row r="22" spans="1:9">
      <c r="A22" s="20"/>
      <c r="B22" s="84" t="s">
        <v>374</v>
      </c>
      <c r="C22" s="132" t="s">
        <v>375</v>
      </c>
      <c r="D22" s="131" t="s">
        <v>406</v>
      </c>
      <c r="E22" s="120">
        <f t="shared" si="1"/>
        <v>678068.87965000002</v>
      </c>
      <c r="F22" s="136">
        <v>551569.05965000007</v>
      </c>
      <c r="G22" s="136">
        <v>123371.24532999999</v>
      </c>
      <c r="H22" s="136">
        <v>3128.57467</v>
      </c>
      <c r="I22" s="136">
        <v>-4.1836756281554699E-11</v>
      </c>
    </row>
    <row r="23" spans="1:9">
      <c r="A23" s="20"/>
      <c r="B23" s="84" t="s">
        <v>515</v>
      </c>
      <c r="C23" s="132" t="s">
        <v>377</v>
      </c>
      <c r="D23" s="131" t="s">
        <v>378</v>
      </c>
      <c r="E23" s="120">
        <f t="shared" si="1"/>
        <v>45900</v>
      </c>
      <c r="F23" s="136">
        <v>0</v>
      </c>
      <c r="G23" s="136">
        <v>45900</v>
      </c>
      <c r="H23" s="136">
        <v>0</v>
      </c>
      <c r="I23" s="136">
        <v>0</v>
      </c>
    </row>
    <row r="24" spans="1:9">
      <c r="A24" s="20"/>
      <c r="B24" s="84" t="s">
        <v>516</v>
      </c>
      <c r="C24" s="132" t="s">
        <v>61</v>
      </c>
      <c r="D24" s="131" t="s">
        <v>62</v>
      </c>
      <c r="E24" s="120">
        <f t="shared" si="1"/>
        <v>0</v>
      </c>
      <c r="F24" s="136">
        <v>0</v>
      </c>
      <c r="G24" s="136">
        <v>0</v>
      </c>
      <c r="H24" s="136">
        <v>0</v>
      </c>
      <c r="I24" s="136">
        <v>0</v>
      </c>
    </row>
    <row r="25" spans="1:9">
      <c r="A25" s="20"/>
      <c r="B25" s="84" t="s">
        <v>517</v>
      </c>
      <c r="C25" s="132" t="s">
        <v>379</v>
      </c>
      <c r="D25" s="131" t="s">
        <v>70</v>
      </c>
      <c r="E25" s="120">
        <f t="shared" si="1"/>
        <v>52764.864630000076</v>
      </c>
      <c r="F25" s="136">
        <v>44944.551380000084</v>
      </c>
      <c r="G25" s="136">
        <v>7678.0472100000006</v>
      </c>
      <c r="H25" s="136">
        <v>140.65065999999999</v>
      </c>
      <c r="I25" s="136">
        <v>1.6153799999986234</v>
      </c>
    </row>
    <row r="26" spans="1:9">
      <c r="A26" s="20"/>
      <c r="B26" s="204" t="s">
        <v>407</v>
      </c>
      <c r="C26" s="204"/>
      <c r="D26" s="204"/>
      <c r="E26" s="204"/>
      <c r="F26" s="204"/>
      <c r="G26" s="204"/>
      <c r="H26" s="204"/>
      <c r="I26" s="204"/>
    </row>
    <row r="27" spans="1:9">
      <c r="A27" s="20"/>
      <c r="B27" s="55">
        <v>3</v>
      </c>
      <c r="C27" s="55" t="s">
        <v>408</v>
      </c>
      <c r="D27" s="57" t="s">
        <v>409</v>
      </c>
      <c r="E27" s="58"/>
      <c r="F27" s="142"/>
      <c r="G27" s="142"/>
      <c r="H27" s="142"/>
      <c r="I27" s="142"/>
    </row>
    <row r="28" spans="1:9">
      <c r="A28" s="20"/>
      <c r="B28" s="84" t="s">
        <v>532</v>
      </c>
      <c r="C28" s="87" t="s">
        <v>410</v>
      </c>
      <c r="D28" s="113" t="s">
        <v>411</v>
      </c>
      <c r="E28" s="143">
        <v>-1.5842678361339069E-2</v>
      </c>
      <c r="F28" s="113"/>
      <c r="G28" s="113"/>
      <c r="H28" s="113"/>
      <c r="I28" s="113"/>
    </row>
    <row r="29" spans="1:9">
      <c r="A29" s="20"/>
      <c r="B29" s="84" t="s">
        <v>533</v>
      </c>
      <c r="C29" s="87" t="s">
        <v>412</v>
      </c>
      <c r="D29" s="111" t="s">
        <v>413</v>
      </c>
      <c r="E29" s="143">
        <v>-7.7479836627613382E-4</v>
      </c>
      <c r="F29" s="113"/>
      <c r="G29" s="113"/>
      <c r="H29" s="113"/>
      <c r="I29" s="113"/>
    </row>
    <row r="30" spans="1:9">
      <c r="A30" s="20"/>
      <c r="B30" s="84" t="s">
        <v>534</v>
      </c>
      <c r="C30" s="87" t="s">
        <v>414</v>
      </c>
      <c r="D30" s="111" t="s">
        <v>415</v>
      </c>
      <c r="E30" s="143">
        <v>8.0110191922528587E-4</v>
      </c>
      <c r="F30" s="113"/>
      <c r="G30" s="113"/>
      <c r="H30" s="113"/>
      <c r="I30" s="113"/>
    </row>
    <row r="31" spans="1:9">
      <c r="A31" s="20"/>
      <c r="B31" s="84" t="s">
        <v>535</v>
      </c>
      <c r="C31" s="87" t="s">
        <v>416</v>
      </c>
      <c r="D31" s="111" t="s">
        <v>417</v>
      </c>
      <c r="E31" s="143">
        <v>1.7418578646840491E-2</v>
      </c>
      <c r="F31" s="113"/>
      <c r="G31" s="113"/>
      <c r="H31" s="113"/>
      <c r="I31" s="113"/>
    </row>
    <row r="32" spans="1:9">
      <c r="A32" s="20"/>
      <c r="B32" s="144"/>
      <c r="C32" s="144"/>
      <c r="D32" s="100"/>
      <c r="E32" s="145"/>
      <c r="F32" s="115"/>
      <c r="G32" s="115"/>
      <c r="H32" s="115"/>
      <c r="I32" s="115"/>
    </row>
    <row r="33" spans="1:9">
      <c r="A33" s="20"/>
      <c r="B33" s="144"/>
      <c r="C33" s="144"/>
      <c r="D33" s="100"/>
      <c r="E33" s="100"/>
      <c r="F33" s="100"/>
      <c r="G33" s="100"/>
      <c r="H33" s="100"/>
      <c r="I33" s="100"/>
    </row>
    <row r="34" spans="1:9" ht="28.5" customHeight="1">
      <c r="A34" s="20"/>
      <c r="B34" s="144"/>
      <c r="C34" s="144"/>
      <c r="D34" s="205" t="s">
        <v>418</v>
      </c>
      <c r="E34" s="205"/>
      <c r="F34" s="205"/>
      <c r="G34" s="205"/>
      <c r="H34" s="100"/>
      <c r="I34" s="100"/>
    </row>
    <row r="35" spans="1:9">
      <c r="A35" s="20"/>
      <c r="B35" s="144"/>
      <c r="C35" s="144"/>
      <c r="D35" s="52" t="s">
        <v>419</v>
      </c>
      <c r="E35" s="52" t="s">
        <v>420</v>
      </c>
      <c r="F35" s="52" t="s">
        <v>421</v>
      </c>
      <c r="G35" s="52" t="s">
        <v>422</v>
      </c>
      <c r="H35" s="100"/>
      <c r="I35" s="100"/>
    </row>
    <row r="36" spans="1:9">
      <c r="A36" s="20"/>
      <c r="B36" s="144"/>
      <c r="C36" s="144"/>
      <c r="D36" s="108" t="s">
        <v>423</v>
      </c>
      <c r="E36" s="146">
        <v>0.1</v>
      </c>
      <c r="F36" s="146">
        <v>7.0000000000000007E-2</v>
      </c>
      <c r="G36" s="147"/>
      <c r="H36" s="100"/>
      <c r="I36" s="100"/>
    </row>
    <row r="37" spans="1:9">
      <c r="A37" s="20"/>
      <c r="B37" s="144"/>
      <c r="C37" s="144"/>
      <c r="D37" s="108" t="s">
        <v>424</v>
      </c>
      <c r="E37" s="146">
        <v>0.1</v>
      </c>
      <c r="F37" s="146">
        <v>7.0000000000000007E-2</v>
      </c>
      <c r="G37" s="147"/>
      <c r="H37" s="100"/>
      <c r="I37" s="100"/>
    </row>
    <row r="38" spans="1:9">
      <c r="A38" s="20"/>
      <c r="B38" s="144"/>
      <c r="C38" s="144"/>
      <c r="D38" s="108" t="s">
        <v>425</v>
      </c>
      <c r="E38" s="146">
        <v>0.2</v>
      </c>
      <c r="F38" s="146">
        <v>0.14000000000000001</v>
      </c>
      <c r="G38" s="146">
        <v>0.03</v>
      </c>
      <c r="H38" s="100"/>
      <c r="I38" s="100"/>
    </row>
    <row r="39" spans="1:9">
      <c r="A39" s="20"/>
      <c r="B39" s="144"/>
      <c r="C39" s="144"/>
      <c r="D39" s="108" t="s">
        <v>426</v>
      </c>
      <c r="E39" s="146">
        <v>0.2</v>
      </c>
      <c r="F39" s="146">
        <v>0.14000000000000001</v>
      </c>
      <c r="G39" s="146">
        <v>0.03</v>
      </c>
      <c r="H39" s="100"/>
      <c r="I39" s="100"/>
    </row>
  </sheetData>
  <mergeCells count="5">
    <mergeCell ref="B3:I3"/>
    <mergeCell ref="D5:E5"/>
    <mergeCell ref="H5:I5"/>
    <mergeCell ref="B26:I26"/>
    <mergeCell ref="D34:G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7"/>
  <sheetViews>
    <sheetView showGridLines="0" topLeftCell="A17" zoomScale="90" zoomScaleNormal="90" zoomScaleSheetLayoutView="100" workbookViewId="0">
      <selection activeCell="D48" sqref="D48"/>
    </sheetView>
  </sheetViews>
  <sheetFormatPr defaultColWidth="9.109375" defaultRowHeight="13.2"/>
  <cols>
    <col min="1" max="1" width="5.6640625" style="8" customWidth="1"/>
    <col min="2" max="2" width="29.109375" style="9" hidden="1" customWidth="1"/>
    <col min="3" max="3" width="41.109375" style="8" customWidth="1"/>
    <col min="4" max="4" width="33.21875" style="9" customWidth="1"/>
    <col min="5" max="5" width="23" style="8" customWidth="1"/>
    <col min="6" max="6" width="28.44140625" style="8" customWidth="1"/>
    <col min="7" max="7" width="10.77734375" style="8" bestFit="1" customWidth="1"/>
    <col min="8" max="9" width="9.109375" style="8"/>
    <col min="10" max="10" width="11.77734375" style="8" bestFit="1" customWidth="1"/>
    <col min="11" max="16384" width="9.109375" style="8"/>
  </cols>
  <sheetData>
    <row r="1" spans="1:8" ht="51" customHeight="1">
      <c r="A1" s="34"/>
      <c r="B1" s="35"/>
      <c r="C1" s="82"/>
      <c r="D1" s="82"/>
      <c r="E1" s="82"/>
      <c r="F1" s="34"/>
      <c r="G1" s="34"/>
      <c r="H1" s="34"/>
    </row>
    <row r="2" spans="1:8" ht="46.05" customHeight="1">
      <c r="A2" s="34"/>
      <c r="B2" s="148"/>
      <c r="C2" s="214" t="s">
        <v>616</v>
      </c>
      <c r="D2" s="214"/>
      <c r="E2" s="47"/>
      <c r="F2" s="149"/>
      <c r="G2" s="34"/>
      <c r="H2" s="34"/>
    </row>
    <row r="3" spans="1:8">
      <c r="A3" s="34"/>
      <c r="B3" s="150"/>
      <c r="C3" s="149"/>
      <c r="D3" s="150"/>
      <c r="E3" s="149"/>
      <c r="F3" s="149"/>
      <c r="G3" s="34"/>
      <c r="H3" s="34"/>
    </row>
    <row r="4" spans="1:8">
      <c r="A4" s="34"/>
      <c r="B4" s="150"/>
      <c r="C4" s="151"/>
      <c r="D4" s="150"/>
      <c r="E4" s="152" t="s">
        <v>427</v>
      </c>
      <c r="F4" s="153"/>
      <c r="G4" s="34"/>
      <c r="H4" s="34"/>
    </row>
    <row r="5" spans="1:8" ht="16.5" customHeight="1">
      <c r="A5" s="34"/>
      <c r="B5" s="154" t="s">
        <v>428</v>
      </c>
      <c r="C5" s="207" t="s">
        <v>617</v>
      </c>
      <c r="D5" s="207"/>
      <c r="E5" s="155">
        <v>131773.57593999989</v>
      </c>
      <c r="F5" s="149"/>
      <c r="G5" s="34"/>
      <c r="H5" s="34"/>
    </row>
    <row r="6" spans="1:8" ht="16.5" customHeight="1">
      <c r="A6" s="34"/>
      <c r="B6" s="154" t="s">
        <v>429</v>
      </c>
      <c r="C6" s="206" t="s">
        <v>430</v>
      </c>
      <c r="D6" s="206"/>
      <c r="E6" s="156">
        <v>138200.39296</v>
      </c>
      <c r="F6" s="149"/>
      <c r="G6" s="34"/>
      <c r="H6" s="34"/>
    </row>
    <row r="7" spans="1:8" ht="16.5" customHeight="1">
      <c r="A7" s="34"/>
      <c r="B7" s="154" t="s">
        <v>431</v>
      </c>
      <c r="C7" s="206" t="s">
        <v>432</v>
      </c>
      <c r="D7" s="206"/>
      <c r="E7" s="156">
        <v>0</v>
      </c>
      <c r="F7" s="149"/>
      <c r="G7" s="34"/>
      <c r="H7" s="34"/>
    </row>
    <row r="8" spans="1:8" ht="16.5" customHeight="1">
      <c r="A8" s="34"/>
      <c r="B8" s="154" t="s">
        <v>433</v>
      </c>
      <c r="C8" s="206" t="s">
        <v>434</v>
      </c>
      <c r="D8" s="206"/>
      <c r="E8" s="156">
        <v>483.77005000000003</v>
      </c>
      <c r="F8" s="149"/>
      <c r="G8" s="34"/>
      <c r="H8" s="34"/>
    </row>
    <row r="9" spans="1:8" ht="16.5" customHeight="1">
      <c r="A9" s="34"/>
      <c r="B9" s="154" t="s">
        <v>435</v>
      </c>
      <c r="C9" s="206" t="s">
        <v>436</v>
      </c>
      <c r="D9" s="206"/>
      <c r="E9" s="157">
        <v>-6910.5870700001105</v>
      </c>
      <c r="F9" s="149"/>
      <c r="G9" s="34"/>
      <c r="H9" s="34"/>
    </row>
    <row r="10" spans="1:8" ht="16.5" customHeight="1">
      <c r="A10" s="34"/>
      <c r="B10" s="154" t="s">
        <v>437</v>
      </c>
      <c r="C10" s="208" t="s">
        <v>438</v>
      </c>
      <c r="D10" s="208"/>
      <c r="E10" s="157">
        <v>-6910.5870700001105</v>
      </c>
      <c r="F10" s="149"/>
      <c r="G10" s="34"/>
      <c r="H10" s="34"/>
    </row>
    <row r="11" spans="1:8" ht="16.5" customHeight="1">
      <c r="A11" s="34"/>
      <c r="B11" s="154" t="s">
        <v>439</v>
      </c>
      <c r="C11" s="208" t="s">
        <v>618</v>
      </c>
      <c r="D11" s="208"/>
      <c r="E11" s="157">
        <v>0</v>
      </c>
      <c r="F11" s="149"/>
      <c r="G11" s="34"/>
      <c r="H11" s="34"/>
    </row>
    <row r="12" spans="1:8" ht="16.5" customHeight="1">
      <c r="A12" s="34"/>
      <c r="B12" s="154" t="s">
        <v>440</v>
      </c>
      <c r="C12" s="208" t="s">
        <v>441</v>
      </c>
      <c r="D12" s="208"/>
      <c r="E12" s="157">
        <v>0</v>
      </c>
      <c r="F12" s="149"/>
      <c r="G12" s="34"/>
      <c r="H12" s="34"/>
    </row>
    <row r="13" spans="1:8" ht="16.5" customHeight="1">
      <c r="A13" s="34"/>
      <c r="B13" s="154" t="s">
        <v>389</v>
      </c>
      <c r="C13" s="209" t="s">
        <v>442</v>
      </c>
      <c r="D13" s="210"/>
      <c r="E13" s="156">
        <v>0</v>
      </c>
      <c r="F13" s="149"/>
      <c r="G13" s="34"/>
      <c r="H13" s="34"/>
    </row>
    <row r="14" spans="1:8" ht="16.5" customHeight="1">
      <c r="A14" s="34"/>
      <c r="B14" s="154" t="s">
        <v>443</v>
      </c>
      <c r="C14" s="207" t="s">
        <v>444</v>
      </c>
      <c r="D14" s="207"/>
      <c r="E14" s="155">
        <v>19188.299704503566</v>
      </c>
      <c r="F14" s="149"/>
      <c r="G14" s="34"/>
      <c r="H14" s="34"/>
    </row>
    <row r="15" spans="1:8" ht="16.5" customHeight="1">
      <c r="A15" s="34"/>
      <c r="B15" s="154" t="s">
        <v>445</v>
      </c>
      <c r="C15" s="206" t="s">
        <v>446</v>
      </c>
      <c r="D15" s="206"/>
      <c r="E15" s="157">
        <v>19188.299704503566</v>
      </c>
      <c r="F15" s="149"/>
      <c r="G15" s="34"/>
      <c r="H15" s="34"/>
    </row>
    <row r="16" spans="1:8" ht="16.5" customHeight="1">
      <c r="A16" s="34"/>
      <c r="B16" s="154" t="s">
        <v>447</v>
      </c>
      <c r="C16" s="206" t="s">
        <v>448</v>
      </c>
      <c r="D16" s="206"/>
      <c r="E16" s="156">
        <v>0</v>
      </c>
      <c r="F16" s="149"/>
      <c r="G16" s="34"/>
      <c r="H16" s="34"/>
    </row>
    <row r="17" spans="1:11" ht="16.5" customHeight="1">
      <c r="A17" s="34"/>
      <c r="B17" s="154" t="s">
        <v>449</v>
      </c>
      <c r="C17" s="207" t="s">
        <v>450</v>
      </c>
      <c r="D17" s="207"/>
      <c r="E17" s="155">
        <v>112585.27623549633</v>
      </c>
      <c r="F17" s="149"/>
      <c r="G17" s="34"/>
      <c r="H17" s="34"/>
    </row>
    <row r="18" spans="1:11" ht="16.5" customHeight="1">
      <c r="A18" s="34"/>
      <c r="B18" s="154" t="s">
        <v>451</v>
      </c>
      <c r="C18" s="207" t="s">
        <v>619</v>
      </c>
      <c r="D18" s="207"/>
      <c r="E18" s="155">
        <v>57498.203400282626</v>
      </c>
      <c r="F18" s="149"/>
      <c r="G18" s="34"/>
      <c r="H18" s="34"/>
    </row>
    <row r="19" spans="1:11" ht="16.5" customHeight="1">
      <c r="A19" s="34"/>
      <c r="B19" s="154" t="s">
        <v>452</v>
      </c>
      <c r="C19" s="206" t="s">
        <v>453</v>
      </c>
      <c r="D19" s="206"/>
      <c r="E19" s="157">
        <v>17627.022730000033</v>
      </c>
      <c r="F19" s="149"/>
      <c r="G19" s="34"/>
      <c r="H19" s="34"/>
    </row>
    <row r="20" spans="1:11" ht="16.5" customHeight="1">
      <c r="A20" s="34"/>
      <c r="B20" s="154" t="s">
        <v>454</v>
      </c>
      <c r="C20" s="206" t="s">
        <v>455</v>
      </c>
      <c r="D20" s="206"/>
      <c r="E20" s="157">
        <v>13351.180670282596</v>
      </c>
      <c r="F20" s="149"/>
      <c r="G20" s="34"/>
      <c r="H20" s="34"/>
    </row>
    <row r="21" spans="1:11" ht="16.5" customHeight="1">
      <c r="A21" s="34"/>
      <c r="B21" s="154" t="s">
        <v>456</v>
      </c>
      <c r="C21" s="206" t="s">
        <v>457</v>
      </c>
      <c r="D21" s="206"/>
      <c r="E21" s="157">
        <v>26520</v>
      </c>
      <c r="F21" s="149"/>
      <c r="G21" s="34"/>
      <c r="H21" s="34"/>
    </row>
    <row r="22" spans="1:11" ht="16.5" customHeight="1">
      <c r="A22" s="34"/>
      <c r="B22" s="154" t="s">
        <v>458</v>
      </c>
      <c r="C22" s="208" t="s">
        <v>459</v>
      </c>
      <c r="D22" s="208"/>
      <c r="E22" s="156">
        <v>0</v>
      </c>
      <c r="F22" s="149"/>
      <c r="G22" s="34"/>
      <c r="H22" s="34"/>
    </row>
    <row r="23" spans="1:11" ht="16.5" customHeight="1">
      <c r="A23" s="34"/>
      <c r="B23" s="154" t="s">
        <v>460</v>
      </c>
      <c r="C23" s="208" t="s">
        <v>461</v>
      </c>
      <c r="D23" s="208"/>
      <c r="E23" s="156">
        <v>26520</v>
      </c>
      <c r="F23" s="149"/>
      <c r="G23" s="34"/>
      <c r="H23" s="34"/>
    </row>
    <row r="24" spans="1:11" ht="16.5" customHeight="1">
      <c r="A24" s="34"/>
      <c r="B24" s="154" t="s">
        <v>462</v>
      </c>
      <c r="C24" s="211" t="s">
        <v>463</v>
      </c>
      <c r="D24" s="211"/>
      <c r="E24" s="156">
        <v>0</v>
      </c>
      <c r="F24" s="149"/>
      <c r="G24" s="34"/>
      <c r="H24" s="34"/>
    </row>
    <row r="25" spans="1:11" ht="16.5" customHeight="1">
      <c r="A25" s="34"/>
      <c r="B25" s="154" t="s">
        <v>464</v>
      </c>
      <c r="C25" s="207" t="s">
        <v>465</v>
      </c>
      <c r="D25" s="207"/>
      <c r="E25" s="155">
        <v>170083.47963577896</v>
      </c>
      <c r="F25" s="149"/>
      <c r="G25" s="34"/>
      <c r="H25" s="34"/>
    </row>
    <row r="26" spans="1:11" ht="16.5" customHeight="1">
      <c r="A26" s="34"/>
      <c r="B26" s="154" t="s">
        <v>466</v>
      </c>
      <c r="C26" s="207" t="s">
        <v>467</v>
      </c>
      <c r="D26" s="207"/>
      <c r="E26" s="155">
        <v>989.05260999999996</v>
      </c>
      <c r="F26" s="149"/>
      <c r="G26" s="34"/>
      <c r="H26" s="34"/>
    </row>
    <row r="27" spans="1:11" ht="25.5" customHeight="1">
      <c r="A27" s="34"/>
      <c r="B27" s="154" t="s">
        <v>468</v>
      </c>
      <c r="C27" s="206" t="s">
        <v>469</v>
      </c>
      <c r="D27" s="206"/>
      <c r="E27" s="157">
        <v>300</v>
      </c>
      <c r="F27" s="149"/>
      <c r="G27" s="34"/>
      <c r="H27" s="34"/>
    </row>
    <row r="28" spans="1:11" ht="16.5" customHeight="1">
      <c r="A28" s="34"/>
      <c r="B28" s="154" t="s">
        <v>470</v>
      </c>
      <c r="C28" s="206" t="s">
        <v>471</v>
      </c>
      <c r="D28" s="206"/>
      <c r="E28" s="157">
        <v>689.05260999999996</v>
      </c>
      <c r="F28" s="149"/>
      <c r="G28" s="34"/>
      <c r="H28" s="34"/>
    </row>
    <row r="29" spans="1:11" ht="16.5" customHeight="1">
      <c r="A29" s="34"/>
      <c r="B29" s="154" t="s">
        <v>472</v>
      </c>
      <c r="C29" s="207" t="s">
        <v>473</v>
      </c>
      <c r="D29" s="207"/>
      <c r="E29" s="155">
        <v>169094.42702577895</v>
      </c>
      <c r="F29" s="149"/>
      <c r="G29" s="37"/>
      <c r="H29" s="37"/>
      <c r="J29" s="13"/>
      <c r="K29" s="13"/>
    </row>
    <row r="30" spans="1:11" ht="16.5" customHeight="1">
      <c r="A30" s="34"/>
      <c r="B30" s="154" t="s">
        <v>474</v>
      </c>
      <c r="C30" s="207" t="s">
        <v>475</v>
      </c>
      <c r="D30" s="207"/>
      <c r="E30" s="155">
        <v>1317066.6180752849</v>
      </c>
      <c r="F30" s="149"/>
      <c r="G30" s="34"/>
      <c r="H30" s="34"/>
    </row>
    <row r="31" spans="1:11" ht="16.5" customHeight="1">
      <c r="A31" s="34"/>
      <c r="B31" s="154" t="s">
        <v>476</v>
      </c>
      <c r="C31" s="211" t="s">
        <v>477</v>
      </c>
      <c r="D31" s="211"/>
      <c r="E31" s="157">
        <v>0</v>
      </c>
      <c r="F31" s="149"/>
      <c r="G31" s="34"/>
      <c r="H31" s="34"/>
    </row>
    <row r="32" spans="1:11" ht="16.5" customHeight="1">
      <c r="A32" s="34"/>
      <c r="B32" s="154" t="s">
        <v>478</v>
      </c>
      <c r="C32" s="211" t="s">
        <v>479</v>
      </c>
      <c r="D32" s="211"/>
      <c r="E32" s="157">
        <v>6677.7749826000008</v>
      </c>
      <c r="F32" s="149"/>
      <c r="G32" s="34"/>
      <c r="H32" s="34"/>
    </row>
    <row r="33" spans="1:8" ht="16.5" customHeight="1">
      <c r="A33" s="34"/>
      <c r="B33" s="154" t="s">
        <v>480</v>
      </c>
      <c r="C33" s="211" t="s">
        <v>481</v>
      </c>
      <c r="D33" s="211"/>
      <c r="E33" s="157">
        <v>26029.003423500002</v>
      </c>
      <c r="F33" s="149"/>
      <c r="G33" s="34"/>
      <c r="H33" s="38"/>
    </row>
    <row r="34" spans="1:8" ht="16.5" customHeight="1">
      <c r="A34" s="34"/>
      <c r="B34" s="154" t="s">
        <v>482</v>
      </c>
      <c r="C34" s="211" t="s">
        <v>483</v>
      </c>
      <c r="D34" s="211"/>
      <c r="E34" s="157">
        <v>114438.7602602281</v>
      </c>
      <c r="F34" s="149"/>
      <c r="G34" s="34"/>
      <c r="H34" s="34"/>
    </row>
    <row r="35" spans="1:8" ht="16.5" customHeight="1">
      <c r="A35" s="34"/>
      <c r="B35" s="154" t="s">
        <v>484</v>
      </c>
      <c r="C35" s="211" t="s">
        <v>485</v>
      </c>
      <c r="D35" s="211"/>
      <c r="E35" s="157">
        <v>28688.991094499994</v>
      </c>
      <c r="F35" s="149"/>
      <c r="G35" s="34"/>
      <c r="H35" s="34"/>
    </row>
    <row r="36" spans="1:8" ht="16.5" customHeight="1">
      <c r="A36" s="34"/>
      <c r="B36" s="154" t="s">
        <v>486</v>
      </c>
      <c r="C36" s="211" t="s">
        <v>487</v>
      </c>
      <c r="D36" s="211"/>
      <c r="E36" s="157">
        <v>994166.80004665162</v>
      </c>
      <c r="F36" s="149"/>
      <c r="G36" s="34"/>
      <c r="H36" s="34"/>
    </row>
    <row r="37" spans="1:8" ht="16.5" customHeight="1">
      <c r="A37" s="34"/>
      <c r="B37" s="154" t="s">
        <v>488</v>
      </c>
      <c r="C37" s="211" t="s">
        <v>489</v>
      </c>
      <c r="D37" s="211"/>
      <c r="E37" s="157">
        <v>147065.28826780515</v>
      </c>
      <c r="F37" s="149"/>
      <c r="G37" s="34"/>
      <c r="H37" s="34"/>
    </row>
    <row r="38" spans="1:8" ht="28.5" customHeight="1">
      <c r="A38" s="34"/>
      <c r="B38" s="213" t="s">
        <v>490</v>
      </c>
      <c r="C38" s="213"/>
      <c r="D38" s="213"/>
      <c r="E38" s="213"/>
      <c r="F38" s="149"/>
      <c r="G38" s="34"/>
      <c r="H38" s="34"/>
    </row>
    <row r="39" spans="1:8" ht="18" customHeight="1">
      <c r="A39" s="34"/>
      <c r="B39" s="212" t="s">
        <v>407</v>
      </c>
      <c r="C39" s="212"/>
      <c r="D39" s="212"/>
      <c r="E39" s="212"/>
      <c r="F39" s="212"/>
      <c r="G39" s="34"/>
      <c r="H39" s="34"/>
    </row>
    <row r="40" spans="1:8" ht="39.6">
      <c r="A40" s="34"/>
      <c r="B40" s="160" t="s">
        <v>491</v>
      </c>
      <c r="C40" s="161" t="s">
        <v>492</v>
      </c>
      <c r="D40" s="161" t="s">
        <v>493</v>
      </c>
      <c r="E40" s="161" t="s">
        <v>494</v>
      </c>
      <c r="F40" s="161" t="s">
        <v>495</v>
      </c>
      <c r="G40" s="34"/>
      <c r="H40" s="34"/>
    </row>
    <row r="41" spans="1:8" ht="26.4">
      <c r="A41" s="34"/>
      <c r="B41" s="162" t="s">
        <v>496</v>
      </c>
      <c r="C41" s="163" t="s">
        <v>497</v>
      </c>
      <c r="D41" s="164" t="s">
        <v>498</v>
      </c>
      <c r="E41" s="165">
        <v>0.05</v>
      </c>
      <c r="F41" s="166">
        <v>8.6888597973166198E-2</v>
      </c>
      <c r="G41" s="34"/>
      <c r="H41" s="34"/>
    </row>
    <row r="42" spans="1:8" ht="26.4">
      <c r="A42" s="34"/>
      <c r="B42" s="162" t="s">
        <v>500</v>
      </c>
      <c r="C42" s="163" t="s">
        <v>501</v>
      </c>
      <c r="D42" s="164" t="s">
        <v>502</v>
      </c>
      <c r="E42" s="165">
        <v>0.09</v>
      </c>
      <c r="F42" s="166">
        <v>0.12814189014841185</v>
      </c>
      <c r="G42" s="34"/>
      <c r="H42" s="34"/>
    </row>
    <row r="43" spans="1:8">
      <c r="A43" s="34"/>
      <c r="B43" s="167" t="s">
        <v>503</v>
      </c>
      <c r="C43" s="163" t="s">
        <v>504</v>
      </c>
      <c r="D43" s="168" t="s">
        <v>499</v>
      </c>
      <c r="E43" s="165" t="s">
        <v>505</v>
      </c>
      <c r="F43" s="166">
        <v>6.2399999999999997E-2</v>
      </c>
      <c r="G43" s="34"/>
      <c r="H43" s="34"/>
    </row>
    <row r="44" spans="1:8">
      <c r="A44" s="34"/>
      <c r="B44" s="36"/>
      <c r="C44" s="34"/>
      <c r="D44" s="36"/>
      <c r="E44" s="34"/>
      <c r="F44" s="34"/>
      <c r="G44" s="34"/>
      <c r="H44" s="34"/>
    </row>
    <row r="45" spans="1:8">
      <c r="A45" s="34"/>
      <c r="B45" s="36"/>
      <c r="C45" s="34"/>
      <c r="D45" s="36"/>
      <c r="E45" s="34"/>
      <c r="F45" s="34"/>
      <c r="G45" s="34"/>
      <c r="H45" s="34"/>
    </row>
    <row r="46" spans="1:8">
      <c r="A46" s="34"/>
      <c r="B46" s="36"/>
      <c r="C46" s="34"/>
      <c r="D46" s="36"/>
      <c r="E46" s="34"/>
      <c r="F46" s="34"/>
      <c r="G46" s="34"/>
      <c r="H46" s="34"/>
    </row>
    <row r="47" spans="1:8">
      <c r="A47" s="34"/>
      <c r="B47" s="36"/>
      <c r="C47" s="34"/>
      <c r="D47" s="36"/>
      <c r="E47" s="34"/>
      <c r="F47" s="34"/>
      <c r="G47" s="34"/>
      <c r="H47" s="34"/>
    </row>
  </sheetData>
  <sheetProtection formatColumns="0" formatRows="0"/>
  <mergeCells count="36">
    <mergeCell ref="B39:F39"/>
    <mergeCell ref="B38:E38"/>
    <mergeCell ref="C2:D2"/>
    <mergeCell ref="C29:D29"/>
    <mergeCell ref="C18:D18"/>
    <mergeCell ref="C19:D19"/>
    <mergeCell ref="C20:D20"/>
    <mergeCell ref="C21:D21"/>
    <mergeCell ref="C23:D23"/>
    <mergeCell ref="C24:D24"/>
    <mergeCell ref="C25:D25"/>
    <mergeCell ref="C26:D26"/>
    <mergeCell ref="C22:D22"/>
    <mergeCell ref="C36:D36"/>
    <mergeCell ref="C37:D37"/>
    <mergeCell ref="C30:D30"/>
    <mergeCell ref="C31:D31"/>
    <mergeCell ref="C32:D32"/>
    <mergeCell ref="C33:D33"/>
    <mergeCell ref="C34:D34"/>
    <mergeCell ref="C35:D35"/>
    <mergeCell ref="C27:D27"/>
    <mergeCell ref="C28:D28"/>
    <mergeCell ref="C17:D17"/>
    <mergeCell ref="C5:D5"/>
    <mergeCell ref="C6:D6"/>
    <mergeCell ref="C7:D7"/>
    <mergeCell ref="C8:D8"/>
    <mergeCell ref="C9:D9"/>
    <mergeCell ref="C10:D10"/>
    <mergeCell ref="C11:D11"/>
    <mergeCell ref="C12:D12"/>
    <mergeCell ref="C14:D14"/>
    <mergeCell ref="C15:D15"/>
    <mergeCell ref="C16:D16"/>
    <mergeCell ref="C13:D13"/>
  </mergeCells>
  <printOptions horizontalCentered="1"/>
  <pageMargins left="0.6" right="0.61" top="1" bottom="1" header="0.5" footer="0.5"/>
  <pageSetup paperSize="9" scale="74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IF(ROUND(E6,5) =ROUND( 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2" id="{38A99A7B-F6C5-4B5A-85B7-C9EDD848601D}">
            <xm:f>IF(ROUND(E7,5)= ROUND('\Users\elnurvaliyev\Library\Containers\com.microsoft.Excel\Data\Documents\C:\Users\zaur.hajili\Documents\Disclosure-IT-TexnikiShertler\[PRD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" id="{6884D40F-F2D7-4DFE-99E8-AF6047905C40}">
            <xm:f>IF(ROUND('\Users\elnurvaliyev\Library\Containers\com.microsoft.Excel\Data\Documents\C:\Users\zaur.hajili\Documents\Disclosure-IT-TexnikiShertler\[PRD v03 XXXXmMMYYY (10).xlsm]A18'!#REF!,5) = ROUND(E23,5),0,1)</xm:f>
            <x14:dxf>
              <fill>
                <patternFill>
                  <bgColor rgb="FFFF0000"/>
                </patternFill>
              </fill>
            </x14:dxf>
          </x14:cfRule>
          <xm:sqref>E23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D56"/>
  <sheetViews>
    <sheetView showGridLines="0" zoomScaleNormal="100" workbookViewId="0">
      <selection activeCell="C10" sqref="C10"/>
    </sheetView>
  </sheetViews>
  <sheetFormatPr defaultColWidth="8.77734375" defaultRowHeight="14.4"/>
  <cols>
    <col min="1" max="1" width="4.44140625" customWidth="1"/>
    <col min="2" max="2" width="76.6640625" customWidth="1"/>
    <col min="3" max="3" width="59.44140625" customWidth="1"/>
  </cols>
  <sheetData>
    <row r="1" spans="1:4" ht="48" customHeight="1">
      <c r="A1" s="39"/>
      <c r="B1" s="82"/>
      <c r="C1" s="82"/>
    </row>
    <row r="2" spans="1:4" ht="43.95" customHeight="1">
      <c r="A2" s="39"/>
      <c r="B2" s="214" t="s">
        <v>620</v>
      </c>
      <c r="C2" s="214"/>
    </row>
    <row r="3" spans="1:4" ht="15.45" customHeight="1">
      <c r="A3" s="39"/>
      <c r="B3" s="39"/>
      <c r="C3" s="39"/>
    </row>
    <row r="4" spans="1:4" ht="60" customHeight="1">
      <c r="A4" s="39"/>
      <c r="B4" s="169" t="s">
        <v>555</v>
      </c>
      <c r="C4" s="170" t="s">
        <v>556</v>
      </c>
    </row>
    <row r="5" spans="1:4">
      <c r="A5" s="39"/>
      <c r="B5" s="158" t="s">
        <v>557</v>
      </c>
      <c r="C5" s="171">
        <v>322316.86757999996</v>
      </c>
    </row>
    <row r="6" spans="1:4">
      <c r="A6" s="39"/>
      <c r="B6" s="158" t="s">
        <v>558</v>
      </c>
      <c r="C6" s="171">
        <v>39965.28196</v>
      </c>
    </row>
    <row r="7" spans="1:4">
      <c r="A7" s="39"/>
      <c r="B7" s="158" t="s">
        <v>559</v>
      </c>
      <c r="C7" s="171">
        <v>0</v>
      </c>
    </row>
    <row r="8" spans="1:4">
      <c r="A8" s="39"/>
      <c r="B8" s="158" t="s">
        <v>560</v>
      </c>
      <c r="C8" s="171">
        <v>0</v>
      </c>
    </row>
    <row r="9" spans="1:4">
      <c r="A9" s="39"/>
      <c r="B9" s="158" t="s">
        <v>561</v>
      </c>
      <c r="C9" s="171">
        <v>100300</v>
      </c>
    </row>
    <row r="10" spans="1:4">
      <c r="A10" s="39"/>
      <c r="B10" s="158" t="s">
        <v>562</v>
      </c>
      <c r="C10" s="171">
        <v>807.5048700000001</v>
      </c>
    </row>
    <row r="11" spans="1:4">
      <c r="A11" s="39"/>
      <c r="B11" s="158" t="s">
        <v>563</v>
      </c>
      <c r="C11" s="171">
        <v>11018.3647</v>
      </c>
    </row>
    <row r="12" spans="1:4">
      <c r="A12" s="39"/>
      <c r="B12" s="158" t="s">
        <v>564</v>
      </c>
      <c r="C12" s="157">
        <v>0</v>
      </c>
    </row>
    <row r="13" spans="1:4" ht="18" customHeight="1">
      <c r="A13" s="39"/>
      <c r="B13" s="172" t="s">
        <v>269</v>
      </c>
      <c r="C13" s="173">
        <f>SUM(C5:C12)</f>
        <v>474408.01910999994</v>
      </c>
    </row>
    <row r="14" spans="1:4">
      <c r="A14" s="69"/>
      <c r="B14" s="69"/>
      <c r="C14" s="69"/>
      <c r="D14" s="69"/>
    </row>
    <row r="15" spans="1:4">
      <c r="A15" s="69"/>
      <c r="B15" s="69"/>
      <c r="C15" s="69"/>
      <c r="D15" s="69"/>
    </row>
    <row r="16" spans="1:4">
      <c r="A16" s="69"/>
      <c r="B16" s="69"/>
      <c r="C16" s="69"/>
      <c r="D16" s="69"/>
    </row>
    <row r="17" spans="1:4">
      <c r="A17" s="69"/>
      <c r="B17" s="69"/>
      <c r="C17" s="69"/>
      <c r="D17" s="69"/>
    </row>
    <row r="18" spans="1:4">
      <c r="A18" s="69"/>
      <c r="B18" s="69"/>
      <c r="C18" s="69"/>
      <c r="D18" s="69"/>
    </row>
    <row r="19" spans="1:4">
      <c r="A19" s="69"/>
      <c r="B19" s="69"/>
      <c r="C19" s="69"/>
      <c r="D19" s="69"/>
    </row>
    <row r="20" spans="1:4">
      <c r="A20" s="69"/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69"/>
      <c r="B22" s="69"/>
      <c r="C22" s="69"/>
      <c r="D22" s="69"/>
    </row>
    <row r="23" spans="1:4">
      <c r="A23" s="69"/>
      <c r="B23" s="69"/>
      <c r="C23" s="69"/>
      <c r="D23" s="69"/>
    </row>
    <row r="24" spans="1:4">
      <c r="A24" s="69"/>
      <c r="B24" s="69"/>
      <c r="C24" s="69"/>
      <c r="D24" s="69"/>
    </row>
    <row r="25" spans="1:4">
      <c r="A25" s="69"/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69"/>
      <c r="B27" s="69"/>
      <c r="C27" s="69"/>
      <c r="D27" s="69"/>
    </row>
    <row r="28" spans="1:4">
      <c r="A28" s="69"/>
      <c r="B28" s="69"/>
      <c r="C28" s="69"/>
      <c r="D28" s="69"/>
    </row>
    <row r="29" spans="1:4">
      <c r="A29" s="69"/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69"/>
      <c r="B31" s="69"/>
      <c r="C31" s="69"/>
      <c r="D31" s="69"/>
    </row>
    <row r="32" spans="1:4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  <row r="46" spans="1:4">
      <c r="A46" s="69"/>
      <c r="B46" s="69"/>
      <c r="C46" s="69"/>
      <c r="D46" s="69"/>
    </row>
    <row r="47" spans="1:4">
      <c r="A47" s="69"/>
      <c r="B47" s="69"/>
      <c r="C47" s="69"/>
      <c r="D47" s="69"/>
    </row>
    <row r="48" spans="1:4">
      <c r="A48" s="69"/>
      <c r="B48" s="69"/>
      <c r="C48" s="69"/>
      <c r="D48" s="69"/>
    </row>
    <row r="49" spans="1:4">
      <c r="A49" s="69"/>
      <c r="B49" s="69"/>
      <c r="C49" s="69"/>
      <c r="D49" s="69"/>
    </row>
    <row r="50" spans="1:4">
      <c r="A50" s="69"/>
      <c r="B50" s="69"/>
      <c r="C50" s="69"/>
      <c r="D50" s="69"/>
    </row>
    <row r="51" spans="1:4">
      <c r="A51" s="69"/>
      <c r="B51" s="69"/>
      <c r="C51" s="69"/>
      <c r="D51" s="69"/>
    </row>
    <row r="52" spans="1:4">
      <c r="A52" s="69"/>
      <c r="B52" s="69"/>
      <c r="C52" s="69"/>
      <c r="D52" s="69"/>
    </row>
    <row r="53" spans="1:4">
      <c r="A53" s="69"/>
      <c r="B53" s="69"/>
      <c r="C53" s="69"/>
      <c r="D53" s="69"/>
    </row>
    <row r="54" spans="1:4">
      <c r="A54" s="69"/>
      <c r="B54" s="69"/>
      <c r="C54" s="69"/>
      <c r="D54" s="69"/>
    </row>
    <row r="55" spans="1:4">
      <c r="A55" s="69"/>
      <c r="B55" s="69"/>
      <c r="C55" s="69"/>
      <c r="D55" s="69"/>
    </row>
    <row r="56" spans="1:4">
      <c r="A56" s="69"/>
      <c r="B56" s="69"/>
      <c r="C56" s="69"/>
      <c r="D56" s="69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illik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2024-10-23T06:58:01Z</dcterms:modified>
</cp:coreProperties>
</file>