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300" firstSheet="2" activeTab="7"/>
  </bookViews>
  <sheets>
    <sheet name="Balans hesabat" sheetId="1" r:id="rId1"/>
    <sheet name="Mənfəət zərər" sheetId="2" r:id="rId2"/>
    <sheet name="PulHereketi" sheetId="3" r:id="rId3"/>
    <sheet name="Kapital dəyişilmələri" sheetId="5" r:id="rId4"/>
    <sheet name="Kapitalın strukturu və adekvatl" sheetId="6" r:id="rId5"/>
    <sheet name="Kredit Riski" sheetId="7" r:id="rId6"/>
    <sheet name="Likvidlik Riski" sheetId="8" r:id="rId7"/>
    <sheet name="Valyuta Riski" sheetId="9" r:id="rId8"/>
    <sheet name="FaizRiski" sheetId="10" r:id="rId9"/>
  </sheets>
  <externalReferences>
    <externalReference r:id="rId10"/>
    <externalReference r:id="rId11"/>
    <externalReference r:id="rId12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9" l="1"/>
  <c r="G24" i="9" s="1"/>
  <c r="F28" i="9"/>
  <c r="F24" i="9" s="1"/>
  <c r="H24" i="9"/>
  <c r="E24" i="9"/>
  <c r="D24" i="9"/>
  <c r="D22" i="9"/>
  <c r="D21" i="9"/>
  <c r="D20" i="9"/>
  <c r="D19" i="9"/>
  <c r="H17" i="9"/>
  <c r="H14" i="9" s="1"/>
  <c r="G17" i="9"/>
  <c r="G14" i="9" s="1"/>
  <c r="D18" i="9"/>
  <c r="E17" i="9"/>
  <c r="E14" i="9"/>
  <c r="D16" i="9"/>
  <c r="H13" i="9"/>
  <c r="H5" i="9" s="1"/>
  <c r="D13" i="9"/>
  <c r="D12" i="9"/>
  <c r="D11" i="9"/>
  <c r="D10" i="9"/>
  <c r="D9" i="9"/>
  <c r="D8" i="9"/>
  <c r="D7" i="9"/>
  <c r="D6" i="9"/>
  <c r="G5" i="9"/>
  <c r="F5" i="9"/>
  <c r="E5" i="9"/>
  <c r="N22" i="8"/>
  <c r="N21" i="8"/>
  <c r="N20" i="8"/>
  <c r="N19" i="8"/>
  <c r="J17" i="8"/>
  <c r="J14" i="8" s="1"/>
  <c r="I17" i="8"/>
  <c r="I14" i="8" s="1"/>
  <c r="H17" i="8"/>
  <c r="H14" i="8" s="1"/>
  <c r="G17" i="8"/>
  <c r="G14" i="8" s="1"/>
  <c r="G23" i="8" s="1"/>
  <c r="N18" i="8"/>
  <c r="M17" i="8"/>
  <c r="M14" i="8" s="1"/>
  <c r="M23" i="8" s="1"/>
  <c r="L17" i="8"/>
  <c r="L14" i="8" s="1"/>
  <c r="K17" i="8"/>
  <c r="K14" i="8" s="1"/>
  <c r="F17" i="8"/>
  <c r="E17" i="8"/>
  <c r="E14" i="8" s="1"/>
  <c r="E23" i="8" s="1"/>
  <c r="D17" i="8"/>
  <c r="D14" i="8" s="1"/>
  <c r="N16" i="8"/>
  <c r="F14" i="8"/>
  <c r="F23" i="8" s="1"/>
  <c r="N15" i="8"/>
  <c r="N13" i="8"/>
  <c r="N12" i="8"/>
  <c r="N11" i="8"/>
  <c r="N10" i="8"/>
  <c r="N9" i="8"/>
  <c r="N8" i="8"/>
  <c r="N7" i="8"/>
  <c r="N6" i="8"/>
  <c r="M5" i="8"/>
  <c r="L5" i="8"/>
  <c r="L23" i="8" s="1"/>
  <c r="K5" i="8"/>
  <c r="K23" i="8" s="1"/>
  <c r="J5" i="8"/>
  <c r="J23" i="8" s="1"/>
  <c r="I5" i="8"/>
  <c r="I23" i="8" s="1"/>
  <c r="H5" i="8"/>
  <c r="G5" i="8"/>
  <c r="F5" i="8"/>
  <c r="E5" i="8"/>
  <c r="D5" i="8"/>
  <c r="C24" i="7"/>
  <c r="C23" i="7"/>
  <c r="C22" i="7"/>
  <c r="C21" i="7"/>
  <c r="J20" i="7"/>
  <c r="I20" i="7"/>
  <c r="H20" i="7"/>
  <c r="G20" i="7"/>
  <c r="F20" i="7"/>
  <c r="E20" i="7"/>
  <c r="D20" i="7"/>
  <c r="E41" i="6"/>
  <c r="D24" i="2"/>
  <c r="D19" i="2"/>
  <c r="D18" i="2"/>
  <c r="D30" i="2" s="1"/>
  <c r="D11" i="2"/>
  <c r="D33" i="1"/>
  <c r="D23" i="1"/>
  <c r="D5" i="9" l="1"/>
  <c r="D23" i="8"/>
  <c r="N23" i="8" s="1"/>
  <c r="D5" i="1"/>
  <c r="D32" i="2"/>
  <c r="H23" i="8"/>
  <c r="F17" i="9"/>
  <c r="D17" i="9" s="1"/>
  <c r="D16" i="1"/>
  <c r="N17" i="8"/>
  <c r="N14" i="8" s="1"/>
  <c r="D15" i="9"/>
  <c r="E40" i="6"/>
  <c r="N5" i="8"/>
  <c r="C20" i="7"/>
  <c r="F14" i="9" l="1"/>
  <c r="D14" i="9" s="1"/>
  <c r="D22" i="1"/>
  <c r="D41" i="1" l="1"/>
</calcChain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<sst xmlns="http://schemas.openxmlformats.org/spreadsheetml/2006/main" count="669" uniqueCount="562">
  <si>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</si>
  <si>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</si>
  <si>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</si>
  <si>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</si>
  <si>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</si>
  <si>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</si>
  <si>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</si>
  <si>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</si>
  <si>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</si>
  <si>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</si>
  <si>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</si>
  <si>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</si>
  <si>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</si>
  <si>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</si>
  <si>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</si>
  <si>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</si>
  <si>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</si>
  <si>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</si>
  <si>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</si>
  <si>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</si>
  <si>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</si>
  <si>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</si>
  <si>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</si>
  <si>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</si>
  <si>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</si>
  <si>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</si>
  <si>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</si>
  <si>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</si>
  <si>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</si>
  <si>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</si>
  <si>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</si>
  <si>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</si>
  <si>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</si>
  <si>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</si>
  <si>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</si>
  <si>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</si>
  <si>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</si>
  <si>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</si>
  <si>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</si>
  <si>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</si>
  <si>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</si>
  <si>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</si>
  <si>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</si>
  <si>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</si>
  <si>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</si>
  <si>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</si>
  <si>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</si>
  <si>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</si>
  <si>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</si>
  <si>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</si>
  <si>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</si>
  <si>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</si>
  <si>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</si>
  <si>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</si>
  <si>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</si>
  <si>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</si>
  <si>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</si>
  <si>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</si>
  <si>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</si>
  <si>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</si>
  <si>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</si>
  <si>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</si>
  <si>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</si>
  <si>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</si>
  <si>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</si>
  <si>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</si>
  <si>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</si>
  <si>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</si>
  <si>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</si>
  <si>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</si>
  <si>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</si>
  <si>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</si>
  <si>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</si>
  <si>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</si>
  <si>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</si>
  <si>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</si>
  <si>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</si>
  <si>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</si>
  <si>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</si>
  <si>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</si>
  <si>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</si>
  <si>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</si>
  <si>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</si>
  <si>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</si>
  <si>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</si>
  <si>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</si>
  <si>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</si>
  <si>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</si>
  <si>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</si>
  <si>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</si>
  <si>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</si>
  <si>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</si>
  <si>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</si>
  <si>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</si>
  <si>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</si>
  <si>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</si>
  <si>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</si>
  <si>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</si>
  <si>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</si>
  <si>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</si>
  <si>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</si>
  <si>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</si>
  <si>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</si>
  <si>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</si>
  <si>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</si>
  <si>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</si>
  <si>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</si>
  <si>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</si>
  <si>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</si>
  <si>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</si>
  <si>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</si>
  <si>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</si>
  <si>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</si>
  <si>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</si>
  <si>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</si>
  <si>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</si>
  <si>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</si>
  <si>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</si>
  <si>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</si>
  <si>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</si>
  <si>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</si>
  <si>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</si>
  <si>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</si>
  <si>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</si>
  <si>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</si>
  <si>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</si>
  <si>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</si>
  <si>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</si>
  <si>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</si>
  <si>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</si>
  <si>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</si>
  <si>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</si>
  <si>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</si>
  <si>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</si>
  <si>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</si>
  <si>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</si>
  <si>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</si>
  <si>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</si>
  <si>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</si>
  <si>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</si>
  <si>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</si>
  <si>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</si>
  <si>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</si>
  <si>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</si>
  <si>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</si>
  <si>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</si>
  <si>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</si>
  <si>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</si>
  <si>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</si>
  <si>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</si>
  <si>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</si>
  <si>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</si>
  <si>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</si>
  <si>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</si>
  <si>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</si>
  <si>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</si>
  <si>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</si>
  <si>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</si>
  <si>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</si>
  <si>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</si>
  <si>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</si>
  <si>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</si>
  <si>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</si>
  <si>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</si>
  <si>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</si>
  <si>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</si>
  <si>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</si>
  <si>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</si>
  <si>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</si>
  <si>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</si>
  <si>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</si>
  <si>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</si>
  <si>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</si>
  <si>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</si>
  <si>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</si>
  <si>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</si>
  <si>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</si>
  <si>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</si>
  <si>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</si>
  <si>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</si>
  <si>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</si>
  <si>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</si>
  <si>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</si>
  <si>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</si>
  <si>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</si>
  <si>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</si>
  <si>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</si>
  <si>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</si>
  <si>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</si>
  <si>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</si>
  <si>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</si>
  <si>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</si>
  <si>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</si>
  <si>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</si>
  <si>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</si>
  <si>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</si>
  <si>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</si>
  <si>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</si>
  <si>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</si>
  <si>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</si>
  <si>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</si>
  <si>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</si>
  <si>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</si>
  <si>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</si>
  <si>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</si>
  <si>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</si>
  <si>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</si>
  <si>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</si>
  <si>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</si>
  <si>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</si>
  <si>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</si>
  <si>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</si>
  <si>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</si>
  <si>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</si>
  <si>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</si>
  <si>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</si>
  <si>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</si>
  <si>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</si>
  <si>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</si>
  <si>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</si>
  <si>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</si>
  <si>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</si>
  <si>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</si>
  <si>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</si>
  <si>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</si>
  <si>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</si>
  <si>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</si>
  <si>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</si>
  <si>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</si>
  <si>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</si>
  <si>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</si>
  <si>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</si>
  <si>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</si>
  <si>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</si>
  <si>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</si>
  <si>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</si>
  <si>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</si>
  <si>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</si>
  <si>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</si>
  <si>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</si>
  <si>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</si>
  <si>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</si>
  <si>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</si>
  <si>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</si>
  <si>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</si>
  <si>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</si>
  <si>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</si>
  <si>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</si>
  <si>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</si>
  <si>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</si>
  <si>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</si>
  <si>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</si>
  <si>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</si>
  <si>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</si>
  <si>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</si>
  <si>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</si>
  <si>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misc</t>
  </si>
  <si>
    <t>faizlə</t>
  </si>
  <si>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</si>
  <si>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</si>
  <si>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</si>
  <si>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</si>
  <si>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</si>
  <si>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</si>
  <si>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</si>
  <si>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</si>
  <si>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</si>
  <si>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</si>
  <si>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</si>
  <si>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</si>
  <si>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</si>
  <si>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</si>
  <si>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</si>
  <si>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</si>
  <si>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</si>
  <si>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</si>
  <si>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</si>
  <si>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</si>
  <si>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</si>
  <si>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</si>
  <si>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</si>
  <si>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</si>
  <si>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</si>
  <si>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</si>
  <si>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</si>
  <si>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</si>
  <si>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</si>
  <si>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</si>
  <si>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</si>
  <si>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</si>
  <si>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</si>
  <si>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</si>
  <si>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</si>
  <si>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</si>
  <si>
    <t>Bank kapitalının strukturu və adekvatlığı barədə məlumatlar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</si>
  <si>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</si>
  <si>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</si>
  <si>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</si>
  <si>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</si>
  <si>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</si>
  <si>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</si>
  <si>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</si>
  <si>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</si>
  <si>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</si>
  <si>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</si>
  <si>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</si>
  <si>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</si>
  <si>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</si>
  <si>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</si>
  <si>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</si>
  <si>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</si>
  <si>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</si>
  <si>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</si>
  <si>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</si>
  <si>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</si>
  <si>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</si>
  <si>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</si>
  <si>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</si>
  <si>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</si>
  <si>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</si>
  <si>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</si>
  <si>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</si>
  <si>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</si>
  <si>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</si>
  <si>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</si>
  <si>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</si>
  <si>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</si>
  <si>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</si>
  <si>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</si>
  <si>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</si>
  <si>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</si>
  <si>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</si>
  <si>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</si>
  <si>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</si>
  <si>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</si>
  <si>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</si>
  <si>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</si>
  <si>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</si>
  <si>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</si>
  <si>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</si>
  <si>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</si>
  <si>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</si>
  <si>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</si>
  <si>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</si>
  <si>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</si>
  <si>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</si>
  <si>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</si>
  <si>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</si>
  <si>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</si>
  <si>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</si>
  <si>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</si>
  <si>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</si>
  <si>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</si>
  <si>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</si>
  <si>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</si>
  <si>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</si>
  <si>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</si>
  <si>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</si>
  <si>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</si>
  <si>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</si>
  <si>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</si>
  <si>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</si>
  <si>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</si>
  <si>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</si>
  <si>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</si>
  <si>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</si>
  <si>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</si>
  <si>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</si>
  <si>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</si>
  <si>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</si>
  <si>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</si>
  <si>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</si>
  <si>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</si>
  <si>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</si>
  <si>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</si>
  <si>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</si>
  <si>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</si>
  <si>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</si>
  <si>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</si>
  <si>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</si>
  <si>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</si>
  <si>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</si>
  <si>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</si>
  <si>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</si>
  <si>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</si>
  <si>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</si>
  <si>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</si>
  <si>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</si>
  <si>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</si>
  <si>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</si>
  <si>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</si>
  <si>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</si>
  <si>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</si>
  <si>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</si>
  <si>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</si>
  <si>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</si>
  <si>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</si>
  <si>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</si>
  <si>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</si>
  <si>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</si>
  <si>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</si>
  <si>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</si>
  <si>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</si>
  <si>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</si>
  <si>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</si>
  <si>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</si>
  <si>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</si>
  <si>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</si>
  <si>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</si>
  <si>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</si>
  <si>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</si>
  <si>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</si>
  <si>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</si>
  <si>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</si>
  <si>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</si>
  <si>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</si>
  <si>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</si>
  <si>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</si>
  <si>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</si>
  <si>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</si>
  <si>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</si>
  <si>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</si>
  <si>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</si>
  <si>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</si>
  <si>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</si>
  <si>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</si>
  <si>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</si>
  <si>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</si>
  <si>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</si>
  <si>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</si>
  <si>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</si>
  <si>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</si>
  <si>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</si>
  <si>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</si>
  <si>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</si>
  <si>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</si>
  <si>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</si>
  <si>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</si>
  <si>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</si>
  <si>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</si>
  <si>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</si>
  <si>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</si>
  <si>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</si>
  <si>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</si>
  <si>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</si>
  <si>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</si>
  <si>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</si>
  <si>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</si>
  <si>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</si>
  <si>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</si>
  <si>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</si>
  <si>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</si>
  <si>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</si>
  <si>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</si>
  <si>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</si>
  <si>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</si>
  <si>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</si>
  <si>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</si>
  <si>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</si>
  <si>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</si>
  <si>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</si>
  <si>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</si>
  <si>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</si>
  <si>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</si>
  <si>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</si>
  <si>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</si>
  <si>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</si>
  <si>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</si>
  <si>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</si>
  <si>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</si>
  <si>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</si>
  <si>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</si>
  <si>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</si>
  <si>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</si>
  <si>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</si>
  <si>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</si>
  <si>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</si>
  <si>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</si>
  <si>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</si>
  <si>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</si>
  <si>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</si>
  <si>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</si>
  <si>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</si>
  <si>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</si>
  <si>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</si>
  <si>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</si>
  <si>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</si>
  <si>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</si>
  <si>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</si>
  <si>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</si>
  <si>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</si>
  <si>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</si>
  <si>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</si>
  <si>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</si>
  <si>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</si>
  <si>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Digər maliyyə öhdəliklər</t>
  </si>
  <si>
    <t>liqGap</t>
  </si>
  <si>
    <t>Likvidlik "qəpi"</t>
  </si>
  <si>
    <t>Valyuta riski</t>
  </si>
  <si>
    <t>FXRisk</t>
  </si>
  <si>
    <t>Maliyyə aktivləri və öhdəlikləri</t>
  </si>
  <si>
    <t>AZN</t>
  </si>
  <si>
    <t>ABŞ Dolları</t>
  </si>
  <si>
    <t>Avro</t>
  </si>
  <si>
    <t>finAssAndLia</t>
  </si>
  <si>
    <t>USD</t>
  </si>
  <si>
    <t>EUR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</si>
  <si>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</si>
  <si>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</si>
  <si>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</si>
  <si>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</si>
  <si>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</si>
  <si>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</si>
  <si>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</si>
  <si>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</si>
  <si>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</si>
  <si>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</si>
  <si>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</si>
  <si>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</si>
  <si>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</si>
  <si>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Müştərilərin depozitləri</t>
  </si>
  <si>
    <t>a) tələbli depozitlər</t>
  </si>
  <si>
    <t>b) müddətli depozitlər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</si>
  <si>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</si>
  <si>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</si>
  <si>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</si>
  <si>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</si>
  <si>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</si>
  <si>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</si>
  <si>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</si>
  <si>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</si>
  <si>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</si>
  <si>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</si>
  <si>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</si>
  <si>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</si>
  <si>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</si>
  <si>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</si>
  <si>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</si>
  <si>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</si>
  <si>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</si>
  <si>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</si>
  <si>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</si>
  <si>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</si>
  <si>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Faiz riski</t>
  </si>
  <si>
    <t>intRateRisk</t>
  </si>
  <si>
    <t>Faiz dərəcəsinə görə cəmi aktivlər</t>
  </si>
  <si>
    <t>totAssPerIntRate</t>
  </si>
  <si>
    <t>0-3 ay</t>
  </si>
  <si>
    <t>0-3month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</si>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</sst>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"/>
    <numFmt numFmtId="165" formatCode="0.00000"/>
    <numFmt numFmtId="166" formatCode="0.000000000"/>
    <numFmt numFmtId="167" formatCode="#,##0.0000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96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0" xfId="0" applyNumberFormat="1" applyFont="1" applyBorder="1" applyAlignment="1">
      <alignment vertical="center" wrapText="1"/>
    </xf>
    <xf numFmtId="0" fontId="9" fillId="4" borderId="0" xfId="1" applyFont="1" applyFill="1"/>
    <xf numFmtId="4" fontId="9" fillId="4" borderId="0" xfId="1" applyNumberFormat="1" applyFont="1" applyFill="1"/>
    <xf numFmtId="4" fontId="10" fillId="4" borderId="0" xfId="1" applyNumberFormat="1" applyFont="1" applyFill="1"/>
    <xf numFmtId="4" fontId="11" fillId="4" borderId="0" xfId="1" applyNumberFormat="1" applyFont="1" applyFill="1" applyAlignment="1">
      <alignment horizontal="right"/>
    </xf>
    <xf numFmtId="0" fontId="12" fillId="5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4" fontId="12" fillId="5" borderId="1" xfId="1" applyNumberFormat="1" applyFont="1" applyFill="1" applyBorder="1" applyAlignment="1">
      <alignment horizontal="center" vertical="center" wrapText="1"/>
    </xf>
    <xf numFmtId="4" fontId="13" fillId="5" borderId="1" xfId="1" applyNumberFormat="1" applyFont="1" applyFill="1" applyBorder="1" applyAlignment="1">
      <alignment horizontal="center" vertical="center" wrapText="1"/>
    </xf>
    <xf numFmtId="4" fontId="14" fillId="5" borderId="1" xfId="1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left" vertical="center"/>
    </xf>
    <xf numFmtId="2" fontId="9" fillId="0" borderId="1" xfId="1" applyNumberFormat="1" applyFont="1" applyBorder="1" applyAlignment="1" applyProtection="1">
      <alignment horizontal="right" vertical="center"/>
      <protection locked="0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2" fontId="9" fillId="5" borderId="1" xfId="1" applyNumberFormat="1" applyFont="1" applyFill="1" applyBorder="1" applyAlignment="1">
      <alignment horizontal="right" vertical="center"/>
    </xf>
    <xf numFmtId="0" fontId="15" fillId="5" borderId="1" xfId="1" applyFont="1" applyFill="1" applyBorder="1" applyAlignment="1">
      <alignment horizontal="left" vertical="center"/>
    </xf>
    <xf numFmtId="0" fontId="9" fillId="5" borderId="1" xfId="1" applyFont="1" applyFill="1" applyBorder="1" applyAlignment="1">
      <alignment vertical="center"/>
    </xf>
    <xf numFmtId="0" fontId="16" fillId="5" borderId="1" xfId="1" applyFont="1" applyFill="1" applyBorder="1" applyAlignment="1" applyProtection="1">
      <alignment horizontal="left" vertical="top" wrapText="1"/>
    </xf>
    <xf numFmtId="0" fontId="16" fillId="5" borderId="1" xfId="1" applyFont="1" applyFill="1" applyBorder="1" applyAlignment="1" applyProtection="1">
      <alignment horizontal="center" vertical="center" wrapText="1"/>
    </xf>
    <xf numFmtId="2" fontId="9" fillId="5" borderId="1" xfId="1" applyNumberFormat="1" applyFont="1" applyFill="1" applyBorder="1" applyAlignment="1">
      <alignment horizontal="center" vertical="center"/>
    </xf>
    <xf numFmtId="0" fontId="16" fillId="0" borderId="0" xfId="1" applyFont="1" applyFill="1" applyProtection="1"/>
    <xf numFmtId="0" fontId="16" fillId="5" borderId="1" xfId="1" applyFont="1" applyFill="1" applyBorder="1" applyAlignment="1" applyProtection="1">
      <alignment horizontal="left" vertical="top" wrapText="1" indent="2"/>
    </xf>
    <xf numFmtId="2" fontId="16" fillId="0" borderId="1" xfId="1" applyNumberFormat="1" applyFont="1" applyFill="1" applyBorder="1" applyAlignment="1" applyProtection="1">
      <alignment horizontal="right" vertical="center"/>
      <protection locked="0"/>
    </xf>
    <xf numFmtId="0" fontId="17" fillId="5" borderId="1" xfId="1" applyFont="1" applyFill="1" applyBorder="1" applyAlignment="1">
      <alignment horizontal="left" vertical="center"/>
    </xf>
    <xf numFmtId="2" fontId="10" fillId="5" borderId="1" xfId="1" applyNumberFormat="1" applyFont="1" applyFill="1" applyBorder="1" applyAlignment="1">
      <alignment horizontal="right" vertical="center"/>
    </xf>
    <xf numFmtId="0" fontId="9" fillId="5" borderId="1" xfId="1" applyFont="1" applyFill="1" applyBorder="1" applyAlignment="1">
      <alignment horizontal="left" vertical="center" indent="2"/>
    </xf>
    <xf numFmtId="0" fontId="9" fillId="5" borderId="1" xfId="1" applyFont="1" applyFill="1" applyBorder="1" applyAlignment="1">
      <alignment horizontal="left" vertical="center" wrapText="1" indent="2"/>
    </xf>
    <xf numFmtId="0" fontId="18" fillId="5" borderId="1" xfId="1" applyFont="1" applyFill="1" applyBorder="1" applyAlignment="1">
      <alignment horizontal="left" vertical="center"/>
    </xf>
    <xf numFmtId="0" fontId="22" fillId="0" borderId="0" xfId="2" applyFont="1" applyFill="1" applyProtection="1"/>
    <xf numFmtId="0" fontId="21" fillId="0" borderId="0" xfId="2" applyFont="1" applyFill="1" applyBorder="1" applyAlignment="1" applyProtection="1">
      <alignment horizontal="center" vertical="center" wrapText="1"/>
    </xf>
    <xf numFmtId="0" fontId="22" fillId="0" borderId="0" xfId="2" applyFont="1" applyFill="1" applyAlignment="1" applyProtection="1">
      <alignment horizontal="center" vertical="center"/>
    </xf>
    <xf numFmtId="0" fontId="23" fillId="0" borderId="0" xfId="2" applyFont="1" applyFill="1" applyBorder="1" applyAlignment="1" applyProtection="1">
      <alignment horizontal="right"/>
    </xf>
    <xf numFmtId="0" fontId="23" fillId="0" borderId="0" xfId="2" applyFont="1" applyFill="1" applyBorder="1" applyAlignment="1" applyProtection="1"/>
    <xf numFmtId="0" fontId="22" fillId="2" borderId="1" xfId="2" applyFont="1" applyFill="1" applyBorder="1" applyAlignment="1" applyProtection="1">
      <alignment horizontal="center" vertical="center" wrapText="1"/>
    </xf>
    <xf numFmtId="4" fontId="22" fillId="3" borderId="1" xfId="1" applyNumberFormat="1" applyFont="1" applyFill="1" applyBorder="1" applyAlignment="1" applyProtection="1">
      <alignment horizontal="right" vertical="center" wrapText="1"/>
    </xf>
    <xf numFmtId="4" fontId="22" fillId="3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2" borderId="5" xfId="2" applyFont="1" applyFill="1" applyBorder="1" applyAlignment="1" applyProtection="1">
      <alignment horizontal="center" vertical="center" wrapText="1"/>
    </xf>
    <xf numFmtId="4" fontId="22" fillId="3" borderId="5" xfId="1" applyNumberFormat="1" applyFont="1" applyFill="1" applyBorder="1" applyAlignment="1" applyProtection="1">
      <alignment horizontal="right" vertical="center" wrapText="1"/>
    </xf>
    <xf numFmtId="0" fontId="22" fillId="0" borderId="2" xfId="2" applyFont="1" applyFill="1" applyBorder="1" applyAlignment="1" applyProtection="1">
      <alignment horizontal="left" vertical="center" wrapText="1" indent="1"/>
    </xf>
    <xf numFmtId="0" fontId="22" fillId="0" borderId="4" xfId="2" applyFont="1" applyFill="1" applyBorder="1" applyAlignment="1" applyProtection="1">
      <alignment horizontal="left" vertical="center" wrapText="1" indent="2"/>
    </xf>
    <xf numFmtId="0" fontId="22" fillId="2" borderId="4" xfId="2" applyFont="1" applyFill="1" applyBorder="1" applyAlignment="1" applyProtection="1">
      <alignment horizontal="center" vertical="center" wrapText="1"/>
    </xf>
    <xf numFmtId="2" fontId="22" fillId="0" borderId="0" xfId="2" applyNumberFormat="1" applyFont="1" applyFill="1" applyProtection="1"/>
    <xf numFmtId="165" fontId="22" fillId="0" borderId="0" xfId="2" applyNumberFormat="1" applyFont="1" applyFill="1" applyProtection="1"/>
    <xf numFmtId="0" fontId="21" fillId="0" borderId="2" xfId="2" applyFont="1" applyFill="1" applyBorder="1" applyAlignment="1" applyProtection="1">
      <alignment horizontal="center" vertical="center" wrapText="1"/>
    </xf>
    <xf numFmtId="0" fontId="21" fillId="0" borderId="1" xfId="2" applyFont="1" applyFill="1" applyBorder="1" applyAlignment="1" applyProtection="1">
      <alignment horizontal="center" vertical="center" wrapText="1"/>
    </xf>
    <xf numFmtId="0" fontId="21" fillId="2" borderId="4" xfId="2" applyFont="1" applyFill="1" applyBorder="1" applyAlignment="1" applyProtection="1">
      <alignment horizontal="center" vertical="center" wrapText="1"/>
    </xf>
    <xf numFmtId="0" fontId="21" fillId="0" borderId="4" xfId="2" applyFont="1" applyFill="1" applyBorder="1" applyAlignment="1" applyProtection="1">
      <alignment horizontal="center" vertical="center" wrapText="1"/>
    </xf>
    <xf numFmtId="0" fontId="21" fillId="0" borderId="7" xfId="2" applyFont="1" applyFill="1" applyBorder="1" applyAlignment="1" applyProtection="1">
      <alignment horizontal="left" vertical="center" wrapText="1"/>
    </xf>
    <xf numFmtId="0" fontId="21" fillId="0" borderId="5" xfId="2" applyFont="1" applyFill="1" applyBorder="1" applyAlignment="1" applyProtection="1">
      <alignment horizontal="center" vertical="center" wrapText="1"/>
    </xf>
    <xf numFmtId="0" fontId="21" fillId="2" borderId="5" xfId="2" applyFont="1" applyFill="1" applyBorder="1" applyAlignment="1" applyProtection="1">
      <alignment horizontal="center" vertical="center" wrapText="1"/>
    </xf>
    <xf numFmtId="10" fontId="21" fillId="0" borderId="1" xfId="2" applyNumberFormat="1" applyFont="1" applyFill="1" applyBorder="1" applyAlignment="1" applyProtection="1">
      <alignment horizontal="center" vertical="center" wrapText="1"/>
    </xf>
    <xf numFmtId="0" fontId="21" fillId="0" borderId="1" xfId="2" applyFont="1" applyFill="1" applyBorder="1" applyAlignment="1" applyProtection="1">
      <alignment horizontal="left" vertical="center" wrapText="1"/>
    </xf>
    <xf numFmtId="9" fontId="21" fillId="0" borderId="5" xfId="2" applyNumberFormat="1" applyFont="1" applyFill="1" applyBorder="1" applyAlignment="1" applyProtection="1">
      <alignment horizontal="center" vertical="center" wrapText="1"/>
    </xf>
    <xf numFmtId="9" fontId="21" fillId="2" borderId="5" xfId="2" applyNumberFormat="1" applyFont="1" applyFill="1" applyBorder="1" applyAlignment="1" applyProtection="1">
      <alignment horizontal="center" vertical="center" wrapText="1"/>
    </xf>
    <xf numFmtId="166" fontId="22" fillId="0" borderId="0" xfId="2" applyNumberFormat="1" applyFont="1" applyFill="1" applyProtection="1"/>
    <xf numFmtId="0" fontId="22" fillId="0" borderId="0" xfId="2" applyFont="1" applyFill="1" applyBorder="1" applyProtection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4" fillId="0" borderId="1" xfId="0" applyFont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4" fontId="24" fillId="3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5" fillId="0" borderId="0" xfId="0" applyFont="1" applyAlignment="1">
      <alignment horizontal="right" vertical="center" indent="5"/>
    </xf>
    <xf numFmtId="0" fontId="25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25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/>
    <xf numFmtId="10" fontId="5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0" xfId="1" applyFont="1" applyFill="1" applyAlignment="1">
      <alignment horizontal="center" vertical="center"/>
    </xf>
    <xf numFmtId="0" fontId="22" fillId="0" borderId="2" xfId="2" applyFont="1" applyFill="1" applyBorder="1" applyAlignment="1" applyProtection="1">
      <alignment horizontal="left" vertical="center" wrapText="1" indent="1"/>
    </xf>
    <xf numFmtId="0" fontId="22" fillId="0" borderId="4" xfId="2" applyFont="1" applyFill="1" applyBorder="1" applyAlignment="1" applyProtection="1">
      <alignment horizontal="left" vertical="center" wrapText="1" indent="1"/>
    </xf>
    <xf numFmtId="0" fontId="21" fillId="0" borderId="0" xfId="2" applyFont="1" applyFill="1" applyAlignment="1" applyProtection="1">
      <alignment horizontal="center"/>
    </xf>
    <xf numFmtId="0" fontId="21" fillId="0" borderId="2" xfId="2" applyFont="1" applyFill="1" applyBorder="1" applyAlignment="1" applyProtection="1">
      <alignment horizontal="left" vertical="center" wrapText="1"/>
    </xf>
    <xf numFmtId="0" fontId="21" fillId="0" borderId="4" xfId="2" applyFont="1" applyFill="1" applyBorder="1" applyAlignment="1" applyProtection="1">
      <alignment horizontal="left" vertical="center" wrapText="1"/>
    </xf>
    <xf numFmtId="0" fontId="22" fillId="0" borderId="1" xfId="2" applyFont="1" applyFill="1" applyBorder="1" applyAlignment="1" applyProtection="1">
      <alignment horizontal="left" vertical="center" wrapText="1" indent="2"/>
    </xf>
    <xf numFmtId="0" fontId="22" fillId="0" borderId="2" xfId="2" applyFont="1" applyFill="1" applyBorder="1" applyAlignment="1" applyProtection="1">
      <alignment horizontal="left" vertical="center" wrapText="1" indent="2"/>
    </xf>
    <xf numFmtId="0" fontId="22" fillId="0" borderId="4" xfId="2" applyFont="1" applyFill="1" applyBorder="1" applyAlignment="1" applyProtection="1">
      <alignment horizontal="left" vertical="center" wrapText="1" indent="2"/>
    </xf>
    <xf numFmtId="0" fontId="21" fillId="0" borderId="1" xfId="2" applyFont="1" applyFill="1" applyBorder="1" applyAlignment="1" applyProtection="1">
      <alignment horizontal="left" vertical="center" wrapText="1"/>
    </xf>
    <xf numFmtId="0" fontId="22" fillId="0" borderId="1" xfId="2" applyFont="1" applyFill="1" applyBorder="1" applyAlignment="1" applyProtection="1">
      <alignment horizontal="left" vertical="center" wrapText="1" indent="1"/>
    </xf>
    <xf numFmtId="0" fontId="22" fillId="0" borderId="2" xfId="2" applyFont="1" applyFill="1" applyBorder="1" applyAlignment="1" applyProtection="1">
      <alignment horizontal="left" vertical="center" wrapText="1"/>
    </xf>
    <xf numFmtId="0" fontId="22" fillId="0" borderId="4" xfId="2" applyFont="1" applyFill="1" applyBorder="1" applyAlignment="1" applyProtection="1">
      <alignment horizontal="left" vertical="center" wrapText="1"/>
    </xf>
    <xf numFmtId="0" fontId="22" fillId="0" borderId="1" xfId="2" applyFont="1" applyFill="1" applyBorder="1" applyAlignment="1" applyProtection="1">
      <alignment horizontal="left" vertical="center" wrapText="1"/>
    </xf>
    <xf numFmtId="0" fontId="21" fillId="0" borderId="0" xfId="2" applyFont="1" applyFill="1" applyBorder="1" applyAlignment="1" applyProtection="1">
      <alignment horizontal="left" vertical="center" wrapText="1"/>
    </xf>
    <xf numFmtId="0" fontId="23" fillId="0" borderId="6" xfId="2" applyFont="1" applyFill="1" applyBorder="1" applyAlignment="1" applyProtection="1">
      <alignment horizontal="right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_PRUDENSIAL_1NNN_MMYY1-YENI-unprotected 2" xfId="2"/>
  </cellStyles>
  <dxfs count="1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aur.hajili\Documents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1"/>
  <sheetViews>
    <sheetView zoomScale="130" zoomScaleNormal="130" workbookViewId="0">
      <selection sqref="A1:E1"/>
    </sheetView>
  </sheetViews>
  <sheetFormatPr defaultRowHeight="15"/>
  <cols>
    <col min="1" max="1" width="4.85546875" style="1" bestFit="1" customWidth="1"/>
    <col min="2" max="2" width="30.5703125" style="1" customWidth="1"/>
    <col min="3" max="3" width="83" style="23" bestFit="1" customWidth="1"/>
    <col min="4" max="4" width="11.42578125" style="1" bestFit="1" customWidth="1"/>
    <col min="5" max="5" width="13.140625" style="1" customWidth="1"/>
    <col min="6" max="16384" width="9.140625" style="1"/>
  </cols>
  <sheetData>
    <row r="1" spans="1:5">
      <c r="A1" s="151" t="s">
        <v>0</v>
      </c>
      <c r="B1" s="151"/>
      <c r="C1" s="151"/>
      <c r="D1" s="151"/>
      <c r="E1" s="151"/>
    </row>
    <row r="2" spans="1:5">
      <c r="A2" s="2"/>
      <c r="B2" s="2"/>
      <c r="C2" s="3"/>
      <c r="D2" s="4"/>
      <c r="E2" s="5" t="s">
        <v>1</v>
      </c>
    </row>
    <row r="3" spans="1:5" ht="30">
      <c r="A3" s="6"/>
      <c r="B3" s="7" t="s">
        <v>2</v>
      </c>
      <c r="C3" s="8" t="s">
        <v>3</v>
      </c>
      <c r="D3" s="9" t="s">
        <v>4</v>
      </c>
      <c r="E3" s="9" t="s">
        <v>5</v>
      </c>
    </row>
    <row r="4" spans="1:5" ht="18">
      <c r="A4" s="6"/>
      <c r="B4" s="7"/>
      <c r="C4" s="10"/>
      <c r="D4" s="11" t="s">
        <v>6</v>
      </c>
      <c r="E4" s="11" t="s">
        <v>7</v>
      </c>
    </row>
    <row r="5" spans="1:5">
      <c r="A5" s="12">
        <v>1</v>
      </c>
      <c r="B5" s="13" t="s">
        <v>8</v>
      </c>
      <c r="C5" s="14" t="s">
        <v>9</v>
      </c>
      <c r="D5" s="15">
        <f>SUM(D6:D9,D16,D17,D18,D19,D21)-D20</f>
        <v>379214.85480400006</v>
      </c>
      <c r="E5" s="15">
        <v>381094.27972100006</v>
      </c>
    </row>
    <row r="6" spans="1:5">
      <c r="A6" s="17">
        <v>1.1000000000000001</v>
      </c>
      <c r="B6" s="18" t="s">
        <v>10</v>
      </c>
      <c r="C6" s="19" t="s">
        <v>11</v>
      </c>
      <c r="D6" s="15">
        <v>74035.060100000002</v>
      </c>
      <c r="E6" s="15">
        <v>42145.284480000002</v>
      </c>
    </row>
    <row r="7" spans="1:5">
      <c r="A7" s="17">
        <v>1.2</v>
      </c>
      <c r="B7" s="18" t="s">
        <v>12</v>
      </c>
      <c r="C7" s="19" t="s">
        <v>13</v>
      </c>
      <c r="D7" s="15">
        <v>40868.234349999999</v>
      </c>
      <c r="E7" s="15">
        <v>73085.760009999998</v>
      </c>
    </row>
    <row r="8" spans="1:5">
      <c r="A8" s="17">
        <v>1.3</v>
      </c>
      <c r="B8" s="18" t="s">
        <v>14</v>
      </c>
      <c r="C8" s="19" t="s">
        <v>15</v>
      </c>
      <c r="D8" s="15">
        <v>3446.3490200000001</v>
      </c>
      <c r="E8" s="15">
        <v>14637.685020000001</v>
      </c>
    </row>
    <row r="9" spans="1:5">
      <c r="A9" s="17">
        <v>1.4</v>
      </c>
      <c r="B9" s="18" t="s">
        <v>16</v>
      </c>
      <c r="C9" s="19" t="s">
        <v>17</v>
      </c>
      <c r="D9" s="15">
        <v>1341.50053</v>
      </c>
      <c r="E9" s="15">
        <v>861.50053000000003</v>
      </c>
    </row>
    <row r="10" spans="1:5">
      <c r="A10" s="17">
        <v>1.5</v>
      </c>
      <c r="B10" s="18" t="s">
        <v>18</v>
      </c>
      <c r="C10" s="19" t="s">
        <v>19</v>
      </c>
      <c r="D10" s="15">
        <v>349405.74088</v>
      </c>
      <c r="E10" s="15">
        <v>338158.71733000001</v>
      </c>
    </row>
    <row r="11" spans="1:5">
      <c r="A11" s="17" t="s">
        <v>20</v>
      </c>
      <c r="B11" s="18" t="s">
        <v>21</v>
      </c>
      <c r="C11" s="19" t="s">
        <v>22</v>
      </c>
      <c r="D11" s="15">
        <v>247464.44951000001</v>
      </c>
      <c r="E11" s="15">
        <v>245929.18679000001</v>
      </c>
    </row>
    <row r="12" spans="1:5">
      <c r="A12" s="17" t="s">
        <v>23</v>
      </c>
      <c r="B12" s="18" t="s">
        <v>24</v>
      </c>
      <c r="C12" s="19" t="s">
        <v>25</v>
      </c>
      <c r="D12" s="15">
        <v>91821.335980000003</v>
      </c>
      <c r="E12" s="15">
        <v>81924.733730000007</v>
      </c>
    </row>
    <row r="13" spans="1:5">
      <c r="A13" s="17" t="s">
        <v>26</v>
      </c>
      <c r="B13" s="18" t="s">
        <v>27</v>
      </c>
      <c r="C13" s="19" t="s">
        <v>28</v>
      </c>
      <c r="D13" s="15">
        <v>10119.955389999999</v>
      </c>
      <c r="E13" s="15">
        <v>8754.3664000000008</v>
      </c>
    </row>
    <row r="14" spans="1:5">
      <c r="A14" s="17" t="s">
        <v>29</v>
      </c>
      <c r="B14" s="18" t="s">
        <v>30</v>
      </c>
      <c r="C14" s="19" t="s">
        <v>31</v>
      </c>
      <c r="D14" s="15">
        <v>0</v>
      </c>
      <c r="E14" s="15">
        <v>1550.4304099999999</v>
      </c>
    </row>
    <row r="15" spans="1:5">
      <c r="A15" s="17" t="s">
        <v>32</v>
      </c>
      <c r="B15" s="18" t="s">
        <v>33</v>
      </c>
      <c r="C15" s="19" t="s">
        <v>34</v>
      </c>
      <c r="D15" s="15">
        <v>121048.101023</v>
      </c>
      <c r="E15" s="15">
        <v>118302.99068900001</v>
      </c>
    </row>
    <row r="16" spans="1:5">
      <c r="A16" s="17" t="s">
        <v>35</v>
      </c>
      <c r="B16" s="18" t="s">
        <v>36</v>
      </c>
      <c r="C16" s="19" t="s">
        <v>37</v>
      </c>
      <c r="D16" s="15">
        <f>D10-D15</f>
        <v>228357.639857</v>
      </c>
      <c r="E16" s="15">
        <v>219855.72664100002</v>
      </c>
    </row>
    <row r="17" spans="1:5">
      <c r="A17" s="17">
        <v>1.6</v>
      </c>
      <c r="B17" s="18" t="s">
        <v>38</v>
      </c>
      <c r="C17" s="19" t="s">
        <v>39</v>
      </c>
      <c r="D17" s="15">
        <v>11844.20809</v>
      </c>
      <c r="E17" s="15">
        <v>11957.03414</v>
      </c>
    </row>
    <row r="18" spans="1:5">
      <c r="A18" s="17">
        <v>1.7</v>
      </c>
      <c r="B18" s="18" t="s">
        <v>40</v>
      </c>
      <c r="C18" s="19" t="s">
        <v>41</v>
      </c>
      <c r="D18" s="15">
        <v>759.15274999999997</v>
      </c>
      <c r="E18" s="15">
        <v>850.42796999999996</v>
      </c>
    </row>
    <row r="19" spans="1:5">
      <c r="A19" s="17">
        <v>1.8</v>
      </c>
      <c r="B19" s="18" t="s">
        <v>42</v>
      </c>
      <c r="C19" s="19" t="s">
        <v>43</v>
      </c>
      <c r="D19" s="15">
        <v>745.00943999999993</v>
      </c>
      <c r="E19" s="15">
        <v>2648.0681199999999</v>
      </c>
    </row>
    <row r="20" spans="1:5">
      <c r="A20" s="17">
        <v>1.9</v>
      </c>
      <c r="B20" s="18" t="s">
        <v>44</v>
      </c>
      <c r="C20" s="19" t="s">
        <v>45</v>
      </c>
      <c r="D20" s="15">
        <v>10.312535</v>
      </c>
      <c r="E20" s="15">
        <v>32.910705</v>
      </c>
    </row>
    <row r="21" spans="1:5">
      <c r="A21" s="17" t="s">
        <v>46</v>
      </c>
      <c r="B21" s="18" t="s">
        <v>47</v>
      </c>
      <c r="C21" s="19" t="s">
        <v>48</v>
      </c>
      <c r="D21" s="15">
        <v>17828.013201999995</v>
      </c>
      <c r="E21" s="15">
        <v>15085.703514999997</v>
      </c>
    </row>
    <row r="22" spans="1:5">
      <c r="A22" s="12">
        <v>2</v>
      </c>
      <c r="B22" s="13" t="s">
        <v>49</v>
      </c>
      <c r="C22" s="14" t="s">
        <v>50</v>
      </c>
      <c r="D22" s="15">
        <f>SUM(D23,D26:D32)</f>
        <v>309651.51434999995</v>
      </c>
      <c r="E22" s="15">
        <v>317086.29696999997</v>
      </c>
    </row>
    <row r="23" spans="1:5">
      <c r="A23" s="17">
        <v>2.1</v>
      </c>
      <c r="B23" s="18" t="s">
        <v>51</v>
      </c>
      <c r="C23" s="19" t="s">
        <v>52</v>
      </c>
      <c r="D23" s="15">
        <f>D24+D25</f>
        <v>173466.17725000001</v>
      </c>
      <c r="E23" s="15">
        <v>183222.69806</v>
      </c>
    </row>
    <row r="24" spans="1:5">
      <c r="A24" s="17" t="s">
        <v>53</v>
      </c>
      <c r="B24" s="18" t="s">
        <v>54</v>
      </c>
      <c r="C24" s="19" t="s">
        <v>55</v>
      </c>
      <c r="D24" s="15">
        <v>156251.35162</v>
      </c>
      <c r="E24" s="15">
        <v>165055.65463</v>
      </c>
    </row>
    <row r="25" spans="1:5">
      <c r="A25" s="17" t="s">
        <v>56</v>
      </c>
      <c r="B25" s="18" t="s">
        <v>57</v>
      </c>
      <c r="C25" s="19" t="s">
        <v>58</v>
      </c>
      <c r="D25" s="15">
        <v>17214.825629999999</v>
      </c>
      <c r="E25" s="15">
        <v>18167.043430000002</v>
      </c>
    </row>
    <row r="26" spans="1:5">
      <c r="A26" s="17">
        <v>2.2000000000000002</v>
      </c>
      <c r="B26" s="18" t="s">
        <v>59</v>
      </c>
      <c r="C26" s="19" t="s">
        <v>60</v>
      </c>
      <c r="D26" s="15">
        <v>85309.161900000006</v>
      </c>
      <c r="E26" s="15">
        <v>77345.518469999995</v>
      </c>
    </row>
    <row r="27" spans="1:5">
      <c r="A27" s="17">
        <v>2.2999999999999998</v>
      </c>
      <c r="B27" s="18" t="s">
        <v>61</v>
      </c>
      <c r="C27" s="19" t="s">
        <v>62</v>
      </c>
      <c r="D27" s="15">
        <v>23215.903319999998</v>
      </c>
      <c r="E27" s="15">
        <v>32636.590209999998</v>
      </c>
    </row>
    <row r="28" spans="1:5">
      <c r="A28" s="17">
        <v>2.4</v>
      </c>
      <c r="B28" s="18" t="s">
        <v>63</v>
      </c>
      <c r="C28" s="19" t="s">
        <v>64</v>
      </c>
      <c r="D28" s="15">
        <v>0</v>
      </c>
      <c r="E28" s="15">
        <v>0</v>
      </c>
    </row>
    <row r="29" spans="1:5">
      <c r="A29" s="17">
        <v>2.5</v>
      </c>
      <c r="B29" s="18" t="s">
        <v>65</v>
      </c>
      <c r="C29" s="19" t="s">
        <v>66</v>
      </c>
      <c r="D29" s="15">
        <v>432.92344000000003</v>
      </c>
      <c r="E29" s="15">
        <v>56.655729999999998</v>
      </c>
    </row>
    <row r="30" spans="1:5">
      <c r="A30" s="17">
        <v>2.6</v>
      </c>
      <c r="B30" s="18" t="s">
        <v>67</v>
      </c>
      <c r="C30" s="19" t="s">
        <v>68</v>
      </c>
      <c r="D30" s="15">
        <v>0</v>
      </c>
      <c r="E30" s="15">
        <v>0</v>
      </c>
    </row>
    <row r="31" spans="1:5">
      <c r="A31" s="17">
        <v>2.7</v>
      </c>
      <c r="B31" s="18" t="s">
        <v>69</v>
      </c>
      <c r="C31" s="19" t="s">
        <v>70</v>
      </c>
      <c r="D31" s="15">
        <v>16724.99999</v>
      </c>
      <c r="E31" s="15">
        <v>16724.99999</v>
      </c>
    </row>
    <row r="32" spans="1:5">
      <c r="A32" s="17">
        <v>2.8</v>
      </c>
      <c r="B32" s="18" t="s">
        <v>71</v>
      </c>
      <c r="C32" s="19" t="s">
        <v>72</v>
      </c>
      <c r="D32" s="15">
        <v>10502.348450000001</v>
      </c>
      <c r="E32" s="15">
        <v>7099.8345100000006</v>
      </c>
    </row>
    <row r="33" spans="1:5">
      <c r="A33" s="12">
        <v>3</v>
      </c>
      <c r="B33" s="13" t="s">
        <v>73</v>
      </c>
      <c r="C33" s="14" t="s">
        <v>74</v>
      </c>
      <c r="D33" s="15">
        <f>SUM(D34:D37)</f>
        <v>69563.340451300013</v>
      </c>
      <c r="E33" s="15">
        <v>64007.982752700067</v>
      </c>
    </row>
    <row r="34" spans="1:5">
      <c r="A34" s="17">
        <v>3.1</v>
      </c>
      <c r="B34" s="18" t="s">
        <v>75</v>
      </c>
      <c r="C34" s="19" t="s">
        <v>76</v>
      </c>
      <c r="D34" s="15">
        <v>52870</v>
      </c>
      <c r="E34" s="15">
        <v>52870</v>
      </c>
    </row>
    <row r="35" spans="1:5">
      <c r="A35" s="17">
        <v>3.2</v>
      </c>
      <c r="B35" s="18" t="s">
        <v>77</v>
      </c>
      <c r="C35" s="19" t="s">
        <v>78</v>
      </c>
      <c r="D35" s="15">
        <v>0</v>
      </c>
      <c r="E35" s="15">
        <v>0</v>
      </c>
    </row>
    <row r="36" spans="1:5">
      <c r="A36" s="17">
        <v>3.3</v>
      </c>
      <c r="B36" s="18" t="s">
        <v>79</v>
      </c>
      <c r="C36" s="19" t="s">
        <v>80</v>
      </c>
      <c r="D36" s="15">
        <v>7984.3662500000046</v>
      </c>
      <c r="E36" s="15">
        <v>2400.1296300000649</v>
      </c>
    </row>
    <row r="37" spans="1:5">
      <c r="A37" s="17">
        <v>3.4</v>
      </c>
      <c r="B37" s="18" t="s">
        <v>81</v>
      </c>
      <c r="C37" s="19" t="s">
        <v>82</v>
      </c>
      <c r="D37" s="15">
        <v>8708.9742013000014</v>
      </c>
      <c r="E37" s="15">
        <v>8737.8531227000003</v>
      </c>
    </row>
    <row r="38" spans="1:5">
      <c r="A38" s="17" t="s">
        <v>83</v>
      </c>
      <c r="B38" s="18" t="s">
        <v>84</v>
      </c>
      <c r="C38" s="19" t="s">
        <v>85</v>
      </c>
      <c r="D38" s="15">
        <v>2463.6465912999997</v>
      </c>
      <c r="E38" s="15">
        <v>2313.5597127000005</v>
      </c>
    </row>
    <row r="39" spans="1:5">
      <c r="A39" s="17" t="s">
        <v>86</v>
      </c>
      <c r="B39" s="18" t="s">
        <v>87</v>
      </c>
      <c r="C39" s="19" t="s">
        <v>88</v>
      </c>
      <c r="D39" s="15">
        <v>6229.3666499999999</v>
      </c>
      <c r="E39" s="15">
        <v>6408.3324499999999</v>
      </c>
    </row>
    <row r="40" spans="1:5">
      <c r="A40" s="17" t="s">
        <v>89</v>
      </c>
      <c r="B40" s="18" t="s">
        <v>90</v>
      </c>
      <c r="C40" s="19" t="s">
        <v>91</v>
      </c>
      <c r="D40" s="15">
        <v>15.960959999999998</v>
      </c>
      <c r="E40" s="15">
        <v>15.960959999999998</v>
      </c>
    </row>
    <row r="41" spans="1:5">
      <c r="A41" s="20">
        <v>4</v>
      </c>
      <c r="B41" s="21" t="s">
        <v>92</v>
      </c>
      <c r="C41" s="14" t="s">
        <v>93</v>
      </c>
      <c r="D41" s="22">
        <f>D33+D22</f>
        <v>379214.85480129998</v>
      </c>
      <c r="E41" s="22">
        <v>381094.27972270001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zoomScale="120" zoomScaleNormal="120" workbookViewId="0">
      <selection sqref="A1:E1"/>
    </sheetView>
  </sheetViews>
  <sheetFormatPr defaultRowHeight="1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>
      <c r="A1" s="152" t="s">
        <v>94</v>
      </c>
      <c r="B1" s="152"/>
      <c r="C1" s="152"/>
      <c r="D1" s="152"/>
      <c r="E1" s="152"/>
    </row>
    <row r="2" spans="1:5">
      <c r="A2" s="4"/>
      <c r="B2" s="4"/>
      <c r="C2" s="4"/>
      <c r="D2" s="153" t="s">
        <v>1</v>
      </c>
      <c r="E2" s="153"/>
    </row>
    <row r="3" spans="1:5" ht="30">
      <c r="A3" s="24"/>
      <c r="B3" s="25" t="s">
        <v>2</v>
      </c>
      <c r="C3" s="8" t="s">
        <v>95</v>
      </c>
      <c r="D3" s="9" t="s">
        <v>96</v>
      </c>
      <c r="E3" s="9" t="s">
        <v>97</v>
      </c>
    </row>
    <row r="4" spans="1:5">
      <c r="A4" s="24"/>
      <c r="B4" s="24"/>
      <c r="C4" s="24"/>
      <c r="D4" s="11" t="s">
        <v>98</v>
      </c>
      <c r="E4" s="11" t="s">
        <v>99</v>
      </c>
    </row>
    <row r="5" spans="1:5">
      <c r="A5" s="26">
        <v>1</v>
      </c>
      <c r="B5" s="27" t="s">
        <v>100</v>
      </c>
      <c r="C5" s="28" t="s">
        <v>101</v>
      </c>
      <c r="D5" s="15">
        <v>26739.464840000001</v>
      </c>
      <c r="E5" s="15">
        <v>20860.397499999995</v>
      </c>
    </row>
    <row r="6" spans="1:5">
      <c r="A6" s="25">
        <v>1.1000000000000001</v>
      </c>
      <c r="B6" s="18" t="s">
        <v>18</v>
      </c>
      <c r="C6" s="24" t="s">
        <v>19</v>
      </c>
      <c r="D6" s="15">
        <v>24947.044370000003</v>
      </c>
      <c r="E6" s="15">
        <v>20231.216359999999</v>
      </c>
    </row>
    <row r="7" spans="1:5">
      <c r="A7" s="25">
        <v>1.2</v>
      </c>
      <c r="B7" s="29" t="s">
        <v>102</v>
      </c>
      <c r="C7" s="30" t="s">
        <v>103</v>
      </c>
      <c r="D7" s="15">
        <v>81.649969999999982</v>
      </c>
      <c r="E7" s="15">
        <v>194.76572999999999</v>
      </c>
    </row>
    <row r="8" spans="1:5">
      <c r="A8" s="25">
        <v>1.3</v>
      </c>
      <c r="B8" s="29" t="s">
        <v>104</v>
      </c>
      <c r="C8" s="30" t="s">
        <v>105</v>
      </c>
      <c r="D8" s="15">
        <v>735.33673999999996</v>
      </c>
      <c r="E8" s="15">
        <v>134.11519000000001</v>
      </c>
    </row>
    <row r="9" spans="1:5">
      <c r="A9" s="25">
        <v>1.4</v>
      </c>
      <c r="B9" s="29" t="s">
        <v>106</v>
      </c>
      <c r="C9" s="24" t="s">
        <v>107</v>
      </c>
      <c r="D9" s="15">
        <v>946.61062999999967</v>
      </c>
      <c r="E9" s="15">
        <v>196.02362999999997</v>
      </c>
    </row>
    <row r="10" spans="1:5">
      <c r="A10" s="25">
        <v>1.5</v>
      </c>
      <c r="B10" s="29" t="s">
        <v>108</v>
      </c>
      <c r="C10" s="24" t="s">
        <v>109</v>
      </c>
      <c r="D10" s="15">
        <v>28.823130000000674</v>
      </c>
      <c r="E10" s="15">
        <v>104.27658999999767</v>
      </c>
    </row>
    <row r="11" spans="1:5">
      <c r="A11" s="31">
        <v>2</v>
      </c>
      <c r="B11" s="32" t="s">
        <v>110</v>
      </c>
      <c r="C11" s="33" t="s">
        <v>111</v>
      </c>
      <c r="D11" s="15">
        <f>SUM(D12:D17)</f>
        <v>6295.6648999999943</v>
      </c>
      <c r="E11" s="15">
        <v>6180.9955999999902</v>
      </c>
    </row>
    <row r="12" spans="1:5">
      <c r="A12" s="34">
        <v>2.1</v>
      </c>
      <c r="B12" s="35" t="s">
        <v>112</v>
      </c>
      <c r="C12" s="36" t="s">
        <v>113</v>
      </c>
      <c r="D12" s="15">
        <v>6051.5714199999948</v>
      </c>
      <c r="E12" s="15">
        <v>5917.0389399999904</v>
      </c>
    </row>
    <row r="13" spans="1:5">
      <c r="A13" s="34">
        <v>2.2000000000000002</v>
      </c>
      <c r="B13" s="35" t="s">
        <v>114</v>
      </c>
      <c r="C13" s="19" t="s">
        <v>115</v>
      </c>
      <c r="D13" s="15">
        <v>42.531260000000003</v>
      </c>
      <c r="E13" s="15">
        <v>33.054949999999998</v>
      </c>
    </row>
    <row r="14" spans="1:5">
      <c r="A14" s="34">
        <v>2.2999999999999998</v>
      </c>
      <c r="B14" s="35" t="s">
        <v>116</v>
      </c>
      <c r="C14" s="36" t="s">
        <v>117</v>
      </c>
      <c r="D14" s="15">
        <v>201.56222</v>
      </c>
      <c r="E14" s="15">
        <v>230.90170999999995</v>
      </c>
    </row>
    <row r="15" spans="1:5">
      <c r="A15" s="34">
        <v>2.4</v>
      </c>
      <c r="B15" s="35" t="s">
        <v>118</v>
      </c>
      <c r="C15" s="36" t="s">
        <v>119</v>
      </c>
      <c r="D15" s="15">
        <v>0</v>
      </c>
      <c r="E15" s="15">
        <v>0</v>
      </c>
    </row>
    <row r="16" spans="1:5">
      <c r="A16" s="34">
        <v>2.5</v>
      </c>
      <c r="B16" s="35" t="s">
        <v>120</v>
      </c>
      <c r="C16" s="19" t="s">
        <v>121</v>
      </c>
      <c r="D16" s="15">
        <v>0</v>
      </c>
      <c r="E16" s="15">
        <v>0</v>
      </c>
    </row>
    <row r="17" spans="1:7">
      <c r="A17" s="34">
        <v>2.6</v>
      </c>
      <c r="B17" s="35" t="s">
        <v>122</v>
      </c>
      <c r="C17" s="36" t="s">
        <v>123</v>
      </c>
      <c r="D17" s="15">
        <v>0</v>
      </c>
      <c r="E17" s="15">
        <v>0</v>
      </c>
    </row>
    <row r="18" spans="1:7">
      <c r="A18" s="26">
        <v>3</v>
      </c>
      <c r="B18" s="27" t="s">
        <v>124</v>
      </c>
      <c r="C18" s="28" t="s">
        <v>125</v>
      </c>
      <c r="D18" s="37">
        <f>D5-D11</f>
        <v>20443.799940000004</v>
      </c>
      <c r="E18" s="37">
        <v>14679.401900000004</v>
      </c>
    </row>
    <row r="19" spans="1:7">
      <c r="A19" s="26">
        <v>4</v>
      </c>
      <c r="B19" s="27" t="s">
        <v>126</v>
      </c>
      <c r="C19" s="28" t="s">
        <v>127</v>
      </c>
      <c r="D19" s="15">
        <f>SUM(D20:D23)</f>
        <v>5488.9999799999978</v>
      </c>
      <c r="E19" s="15">
        <v>3697.2233599999945</v>
      </c>
    </row>
    <row r="20" spans="1:7">
      <c r="A20" s="25">
        <v>4.0999999999999996</v>
      </c>
      <c r="B20" s="29" t="s">
        <v>128</v>
      </c>
      <c r="C20" s="24" t="s">
        <v>129</v>
      </c>
      <c r="D20" s="15">
        <v>4085.9980499999983</v>
      </c>
      <c r="E20" s="15">
        <v>3716.1292899999944</v>
      </c>
    </row>
    <row r="21" spans="1:7">
      <c r="A21" s="25">
        <v>4.2</v>
      </c>
      <c r="B21" s="29" t="s">
        <v>130</v>
      </c>
      <c r="C21" s="30" t="s">
        <v>131</v>
      </c>
      <c r="D21" s="15">
        <v>1139.6331799999994</v>
      </c>
      <c r="E21" s="15">
        <v>-23.126929999999788</v>
      </c>
    </row>
    <row r="22" spans="1:7">
      <c r="A22" s="25">
        <v>4.3</v>
      </c>
      <c r="B22" s="29" t="s">
        <v>132</v>
      </c>
      <c r="C22" s="30" t="s">
        <v>133</v>
      </c>
      <c r="D22" s="15">
        <v>252.26874999999995</v>
      </c>
      <c r="E22" s="15">
        <v>-21.25</v>
      </c>
    </row>
    <row r="23" spans="1:7">
      <c r="A23" s="25">
        <v>4.4000000000000004</v>
      </c>
      <c r="B23" s="29" t="s">
        <v>134</v>
      </c>
      <c r="C23" s="24" t="s">
        <v>135</v>
      </c>
      <c r="D23" s="15">
        <v>11.1</v>
      </c>
      <c r="E23" s="15">
        <v>25.471</v>
      </c>
    </row>
    <row r="24" spans="1:7">
      <c r="A24" s="26">
        <v>5</v>
      </c>
      <c r="B24" s="27" t="s">
        <v>136</v>
      </c>
      <c r="C24" s="28" t="s">
        <v>137</v>
      </c>
      <c r="D24" s="15">
        <f>SUM(D25:D28)</f>
        <v>18521.057650000002</v>
      </c>
      <c r="E24" s="15">
        <v>14441.969270000005</v>
      </c>
    </row>
    <row r="25" spans="1:7">
      <c r="A25" s="25">
        <v>5.0999999999999996</v>
      </c>
      <c r="B25" s="29" t="s">
        <v>138</v>
      </c>
      <c r="C25" s="24" t="s">
        <v>139</v>
      </c>
      <c r="D25" s="15">
        <v>8968.5653800000018</v>
      </c>
      <c r="E25" s="15">
        <v>7673.2778399999997</v>
      </c>
    </row>
    <row r="26" spans="1:7">
      <c r="A26" s="25">
        <v>5.2</v>
      </c>
      <c r="B26" s="29" t="s">
        <v>140</v>
      </c>
      <c r="C26" s="24" t="s">
        <v>141</v>
      </c>
      <c r="D26" s="15">
        <v>1727.0098699999992</v>
      </c>
      <c r="E26" s="15">
        <v>1697.5071600000001</v>
      </c>
    </row>
    <row r="27" spans="1:7">
      <c r="A27" s="25">
        <v>5.3</v>
      </c>
      <c r="B27" s="29" t="s">
        <v>142</v>
      </c>
      <c r="C27" s="24" t="s">
        <v>143</v>
      </c>
      <c r="D27" s="15">
        <v>658.32646999999974</v>
      </c>
      <c r="E27" s="15">
        <v>653.77120999999909</v>
      </c>
    </row>
    <row r="28" spans="1:7">
      <c r="A28" s="25">
        <v>5.4</v>
      </c>
      <c r="B28" s="29" t="s">
        <v>144</v>
      </c>
      <c r="C28" s="24" t="s">
        <v>145</v>
      </c>
      <c r="D28" s="15">
        <v>7167.155929999999</v>
      </c>
      <c r="E28" s="15">
        <v>4417.4130600000062</v>
      </c>
    </row>
    <row r="29" spans="1:7">
      <c r="A29" s="26">
        <v>6</v>
      </c>
      <c r="B29" s="18" t="s">
        <v>33</v>
      </c>
      <c r="C29" s="28" t="s">
        <v>146</v>
      </c>
      <c r="D29" s="15">
        <v>103.41276999999866</v>
      </c>
      <c r="E29" s="15">
        <v>-36708.376200000013</v>
      </c>
    </row>
    <row r="30" spans="1:7">
      <c r="A30" s="26">
        <v>7</v>
      </c>
      <c r="B30" s="27" t="s">
        <v>147</v>
      </c>
      <c r="C30" s="28" t="s">
        <v>148</v>
      </c>
      <c r="D30" s="37">
        <f>D18+D19-D24-D29</f>
        <v>7308.3294999999998</v>
      </c>
      <c r="E30" s="37">
        <v>40643.032190000013</v>
      </c>
      <c r="G30" s="38"/>
    </row>
    <row r="31" spans="1:7">
      <c r="A31" s="26">
        <v>8</v>
      </c>
      <c r="B31" s="27" t="s">
        <v>149</v>
      </c>
      <c r="C31" s="28" t="s">
        <v>150</v>
      </c>
      <c r="D31" s="15">
        <v>1903.0586799999999</v>
      </c>
      <c r="E31" s="15">
        <v>8355.9572399999997</v>
      </c>
    </row>
    <row r="32" spans="1:7">
      <c r="A32" s="26">
        <v>9</v>
      </c>
      <c r="B32" s="27" t="s">
        <v>151</v>
      </c>
      <c r="C32" s="28" t="s">
        <v>152</v>
      </c>
      <c r="D32" s="37">
        <f>D30-D31</f>
        <v>5405.2708199999997</v>
      </c>
      <c r="E32" s="37">
        <v>32287.074950000013</v>
      </c>
    </row>
  </sheetData>
  <mergeCells count="2">
    <mergeCell ref="A1:E1"/>
    <mergeCell ref="D2:E2"/>
  </mergeCells>
  <conditionalFormatting sqref="F11">
    <cfRule type="containsText" dxfId="13" priority="6" operator="containsText" text="FALSE">
      <formula>NOT(ISERROR(SEARCH("FALSE",F11)))</formula>
    </cfRule>
  </conditionalFormatting>
  <conditionalFormatting sqref="F18">
    <cfRule type="containsText" dxfId="12" priority="5" operator="containsText" text="FALSE">
      <formula>NOT(ISERROR(SEARCH("FALSE",F18)))</formula>
    </cfRule>
  </conditionalFormatting>
  <conditionalFormatting sqref="F19">
    <cfRule type="containsText" dxfId="11" priority="4" operator="containsText" text="FALSE">
      <formula>NOT(ISERROR(SEARCH("FALSE",F19)))</formula>
    </cfRule>
  </conditionalFormatting>
  <conditionalFormatting sqref="F24">
    <cfRule type="containsText" dxfId="10" priority="3" operator="containsText" text="FALSE">
      <formula>NOT(ISERROR(SEARCH("FALSE",F24)))</formula>
    </cfRule>
  </conditionalFormatting>
  <conditionalFormatting sqref="F30">
    <cfRule type="containsText" dxfId="9" priority="2" operator="containsText" text="FALSE">
      <formula>NOT(ISERROR(SEARCH("FALSE",F30)))</formula>
    </cfRule>
  </conditionalFormatting>
  <conditionalFormatting sqref="F32">
    <cfRule type="containsText" dxfId="8" priority="1" operator="containsText" text="FALSE">
      <formula>NOT(ISERROR(SEARCH("FALSE",F32)))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0"/>
  <sheetViews>
    <sheetView zoomScale="120" zoomScaleNormal="120" workbookViewId="0">
      <selection sqref="A1:E1"/>
    </sheetView>
  </sheetViews>
  <sheetFormatPr defaultRowHeight="15"/>
  <cols>
    <col min="1" max="1" width="4.85546875" style="49" bestFit="1" customWidth="1"/>
    <col min="2" max="2" width="36.5703125" style="49" customWidth="1"/>
    <col min="3" max="3" width="83.28515625" style="50" customWidth="1"/>
    <col min="4" max="5" width="13.7109375" style="39" customWidth="1"/>
    <col min="6" max="16384" width="9.140625" style="39"/>
  </cols>
  <sheetData>
    <row r="1" spans="1:5">
      <c r="A1" s="154" t="s">
        <v>153</v>
      </c>
      <c r="B1" s="154"/>
      <c r="C1" s="154"/>
      <c r="D1" s="154"/>
      <c r="E1" s="154"/>
    </row>
    <row r="2" spans="1:5">
      <c r="A2" s="2"/>
      <c r="B2" s="2"/>
      <c r="C2" s="3"/>
      <c r="D2" s="4"/>
      <c r="E2" s="5" t="s">
        <v>1</v>
      </c>
    </row>
    <row r="3" spans="1:5" ht="30">
      <c r="A3" s="40"/>
      <c r="B3" s="40" t="s">
        <v>2</v>
      </c>
      <c r="C3" s="8" t="s">
        <v>154</v>
      </c>
      <c r="D3" s="9" t="s">
        <v>155</v>
      </c>
      <c r="E3" s="9" t="s">
        <v>156</v>
      </c>
    </row>
    <row r="4" spans="1:5">
      <c r="A4" s="40"/>
      <c r="B4" s="40"/>
      <c r="C4" s="41"/>
      <c r="D4" s="11" t="s">
        <v>157</v>
      </c>
      <c r="E4" s="11" t="s">
        <v>158</v>
      </c>
    </row>
    <row r="5" spans="1:5">
      <c r="A5" s="42">
        <v>1</v>
      </c>
      <c r="B5" s="43" t="s">
        <v>159</v>
      </c>
      <c r="C5" s="155" t="s">
        <v>160</v>
      </c>
      <c r="D5" s="155"/>
      <c r="E5" s="155"/>
    </row>
    <row r="6" spans="1:5">
      <c r="A6" s="40">
        <v>1.1000000000000001</v>
      </c>
      <c r="B6" s="44" t="s">
        <v>161</v>
      </c>
      <c r="C6" s="30" t="s">
        <v>162</v>
      </c>
      <c r="D6" s="45">
        <v>26413864.080000002</v>
      </c>
      <c r="E6" s="45">
        <v>21287395.625000011</v>
      </c>
    </row>
    <row r="7" spans="1:5">
      <c r="A7" s="40">
        <v>1.2</v>
      </c>
      <c r="B7" s="44" t="s">
        <v>163</v>
      </c>
      <c r="C7" s="30" t="s">
        <v>164</v>
      </c>
      <c r="D7" s="45">
        <v>-5651319.2700000005</v>
      </c>
      <c r="E7" s="45">
        <v>-6922418.7899999991</v>
      </c>
    </row>
    <row r="8" spans="1:5">
      <c r="A8" s="40">
        <v>1.3</v>
      </c>
      <c r="B8" s="44" t="s">
        <v>165</v>
      </c>
      <c r="C8" s="30" t="s">
        <v>166</v>
      </c>
      <c r="D8" s="45">
        <v>2980822.1900000004</v>
      </c>
      <c r="E8" s="45">
        <v>2906313.7599999993</v>
      </c>
    </row>
    <row r="9" spans="1:5">
      <c r="A9" s="40">
        <v>1.4</v>
      </c>
      <c r="B9" s="44" t="s">
        <v>167</v>
      </c>
      <c r="C9" s="30" t="s">
        <v>168</v>
      </c>
      <c r="D9" s="45">
        <v>-2932727.79</v>
      </c>
      <c r="E9" s="45">
        <v>-2403062.6999999997</v>
      </c>
    </row>
    <row r="10" spans="1:5">
      <c r="A10" s="40">
        <v>1.5</v>
      </c>
      <c r="B10" s="44" t="s">
        <v>169</v>
      </c>
      <c r="C10" s="30" t="s">
        <v>170</v>
      </c>
      <c r="D10" s="45">
        <v>1133706.2899999998</v>
      </c>
      <c r="E10" s="45">
        <v>498428</v>
      </c>
    </row>
    <row r="11" spans="1:5">
      <c r="A11" s="40">
        <v>1.6</v>
      </c>
      <c r="B11" s="44" t="s">
        <v>171</v>
      </c>
      <c r="C11" s="30" t="s">
        <v>172</v>
      </c>
      <c r="D11" s="45">
        <v>0</v>
      </c>
      <c r="E11" s="45">
        <v>0</v>
      </c>
    </row>
    <row r="12" spans="1:5">
      <c r="A12" s="40">
        <v>1.7</v>
      </c>
      <c r="B12" s="44" t="s">
        <v>173</v>
      </c>
      <c r="C12" s="30" t="s">
        <v>174</v>
      </c>
      <c r="D12" s="45">
        <v>-8226053.7299999995</v>
      </c>
      <c r="E12" s="45">
        <v>-6053704.4150000038</v>
      </c>
    </row>
    <row r="13" spans="1:5">
      <c r="A13" s="40">
        <v>1.8</v>
      </c>
      <c r="B13" s="44" t="s">
        <v>175</v>
      </c>
      <c r="C13" s="30" t="s">
        <v>176</v>
      </c>
      <c r="D13" s="45">
        <v>-3561215.8281200007</v>
      </c>
      <c r="E13" s="45">
        <v>-4128033.5888700001</v>
      </c>
    </row>
    <row r="14" spans="1:5">
      <c r="A14" s="40">
        <v>1.9</v>
      </c>
      <c r="B14" s="44" t="s">
        <v>177</v>
      </c>
      <c r="C14" s="30" t="s">
        <v>178</v>
      </c>
      <c r="D14" s="45">
        <v>1662552.1300000011</v>
      </c>
      <c r="E14" s="45">
        <v>15411031.140000004</v>
      </c>
    </row>
    <row r="15" spans="1:5">
      <c r="A15" s="40">
        <v>1.1000000000000001</v>
      </c>
      <c r="B15" s="44" t="s">
        <v>179</v>
      </c>
      <c r="C15" s="30" t="s">
        <v>180</v>
      </c>
      <c r="D15" s="45">
        <v>2674.99</v>
      </c>
      <c r="E15" s="45">
        <v>26661.51</v>
      </c>
    </row>
    <row r="16" spans="1:5">
      <c r="A16" s="40">
        <v>1.1100000000000001</v>
      </c>
      <c r="B16" s="44" t="s">
        <v>181</v>
      </c>
      <c r="C16" s="30" t="s">
        <v>182</v>
      </c>
      <c r="D16" s="45">
        <v>-747355.02699999989</v>
      </c>
      <c r="E16" s="45">
        <v>-935210.37499999697</v>
      </c>
    </row>
    <row r="17" spans="1:5" ht="30">
      <c r="A17" s="42">
        <v>2</v>
      </c>
      <c r="B17" s="43" t="s">
        <v>183</v>
      </c>
      <c r="C17" s="46" t="s">
        <v>184</v>
      </c>
      <c r="D17" s="47">
        <v>11074948.034880003</v>
      </c>
      <c r="E17" s="47">
        <v>19687400.166130017</v>
      </c>
    </row>
    <row r="18" spans="1:5">
      <c r="A18" s="40">
        <v>2.1</v>
      </c>
      <c r="B18" s="44" t="s">
        <v>185</v>
      </c>
      <c r="C18" s="30" t="s">
        <v>186</v>
      </c>
      <c r="D18" s="45">
        <v>838486.48799999012</v>
      </c>
      <c r="E18" s="45">
        <v>74072421.956999794</v>
      </c>
    </row>
    <row r="19" spans="1:5">
      <c r="A19" s="40" t="s">
        <v>53</v>
      </c>
      <c r="B19" s="44" t="s">
        <v>187</v>
      </c>
      <c r="C19" s="30" t="s">
        <v>188</v>
      </c>
      <c r="D19" s="45">
        <v>11707544.903000001</v>
      </c>
      <c r="E19" s="45">
        <v>20704993.886999998</v>
      </c>
    </row>
    <row r="20" spans="1:5">
      <c r="A20" s="40" t="s">
        <v>56</v>
      </c>
      <c r="B20" s="44" t="s">
        <v>189</v>
      </c>
      <c r="C20" s="30" t="s">
        <v>190</v>
      </c>
      <c r="D20" s="45">
        <v>-10652602.1</v>
      </c>
      <c r="E20" s="45">
        <v>48392037.8499998</v>
      </c>
    </row>
    <row r="21" spans="1:5">
      <c r="A21" s="40" t="s">
        <v>191</v>
      </c>
      <c r="B21" s="44" t="s">
        <v>192</v>
      </c>
      <c r="C21" s="30" t="s">
        <v>193</v>
      </c>
      <c r="D21" s="45">
        <v>-216456.31500001112</v>
      </c>
      <c r="E21" s="45">
        <v>4975390.22</v>
      </c>
    </row>
    <row r="22" spans="1:5">
      <c r="A22" s="40">
        <v>2.2000000000000002</v>
      </c>
      <c r="B22" s="44" t="s">
        <v>194</v>
      </c>
      <c r="C22" s="30" t="s">
        <v>195</v>
      </c>
      <c r="D22" s="45">
        <v>-9810678.8798800129</v>
      </c>
      <c r="E22" s="45">
        <v>-48060757.416129813</v>
      </c>
    </row>
    <row r="23" spans="1:5">
      <c r="A23" s="40" t="s">
        <v>196</v>
      </c>
      <c r="B23" s="44" t="s">
        <v>197</v>
      </c>
      <c r="C23" s="30" t="s">
        <v>198</v>
      </c>
      <c r="D23" s="45">
        <v>-9383538.0899999905</v>
      </c>
      <c r="E23" s="45">
        <v>1220438.4499999993</v>
      </c>
    </row>
    <row r="24" spans="1:5">
      <c r="A24" s="40" t="s">
        <v>199</v>
      </c>
      <c r="B24" s="44" t="s">
        <v>200</v>
      </c>
      <c r="C24" s="30" t="s">
        <v>201</v>
      </c>
      <c r="D24" s="45">
        <v>7963643.4300000072</v>
      </c>
      <c r="E24" s="45">
        <v>-20000000</v>
      </c>
    </row>
    <row r="25" spans="1:5">
      <c r="A25" s="40" t="s">
        <v>202</v>
      </c>
      <c r="B25" s="44" t="s">
        <v>203</v>
      </c>
      <c r="C25" s="30" t="s">
        <v>204</v>
      </c>
      <c r="D25" s="45">
        <v>-9793669.6100000292</v>
      </c>
      <c r="E25" s="45">
        <v>-19624517.129999999</v>
      </c>
    </row>
    <row r="26" spans="1:5">
      <c r="A26" s="40" t="s">
        <v>205</v>
      </c>
      <c r="B26" s="44" t="s">
        <v>206</v>
      </c>
      <c r="C26" s="30" t="s">
        <v>207</v>
      </c>
      <c r="D26" s="45">
        <v>1402885.3901199994</v>
      </c>
      <c r="E26" s="45">
        <v>-9656678.7361298092</v>
      </c>
    </row>
    <row r="27" spans="1:5">
      <c r="A27" s="40">
        <v>3</v>
      </c>
      <c r="B27" s="44" t="s">
        <v>208</v>
      </c>
      <c r="C27" s="46" t="s">
        <v>209</v>
      </c>
      <c r="D27" s="45">
        <v>-8972192.3918800224</v>
      </c>
      <c r="E27" s="45">
        <v>26011664.540869981</v>
      </c>
    </row>
    <row r="28" spans="1:5">
      <c r="A28" s="40">
        <v>3.1</v>
      </c>
      <c r="B28" s="44" t="s">
        <v>210</v>
      </c>
      <c r="C28" s="30" t="s">
        <v>211</v>
      </c>
      <c r="D28" s="45">
        <v>0</v>
      </c>
      <c r="E28" s="45">
        <v>0</v>
      </c>
    </row>
    <row r="29" spans="1:5">
      <c r="A29" s="42">
        <v>4</v>
      </c>
      <c r="B29" s="43" t="s">
        <v>212</v>
      </c>
      <c r="C29" s="46" t="s">
        <v>213</v>
      </c>
      <c r="D29" s="45">
        <v>2102755.6429999806</v>
      </c>
      <c r="E29" s="45">
        <v>45699064.707000002</v>
      </c>
    </row>
    <row r="30" spans="1:5">
      <c r="A30" s="42">
        <v>5</v>
      </c>
      <c r="B30" s="48" t="s">
        <v>214</v>
      </c>
      <c r="C30" s="156" t="s">
        <v>215</v>
      </c>
      <c r="D30" s="157"/>
      <c r="E30" s="158"/>
    </row>
    <row r="31" spans="1:5">
      <c r="A31" s="40">
        <v>5.0999999999999996</v>
      </c>
      <c r="B31" s="44" t="s">
        <v>216</v>
      </c>
      <c r="C31" s="30" t="s">
        <v>217</v>
      </c>
      <c r="D31" s="45">
        <v>-680563.17999999993</v>
      </c>
      <c r="E31" s="45">
        <v>-488475.24</v>
      </c>
    </row>
    <row r="32" spans="1:5">
      <c r="A32" s="40">
        <v>5.2</v>
      </c>
      <c r="B32" s="44" t="s">
        <v>218</v>
      </c>
      <c r="C32" s="30" t="s">
        <v>219</v>
      </c>
      <c r="D32" s="45">
        <v>11100</v>
      </c>
      <c r="E32" s="45">
        <v>0</v>
      </c>
    </row>
    <row r="33" spans="1:5">
      <c r="A33" s="40">
        <v>5.3</v>
      </c>
      <c r="B33" s="44" t="s">
        <v>220</v>
      </c>
      <c r="C33" s="30" t="s">
        <v>221</v>
      </c>
      <c r="D33" s="45">
        <v>-698369.88</v>
      </c>
      <c r="E33" s="45">
        <v>-41195</v>
      </c>
    </row>
    <row r="34" spans="1:5">
      <c r="A34" s="40">
        <v>5.4</v>
      </c>
      <c r="B34" s="44" t="s">
        <v>222</v>
      </c>
      <c r="C34" s="30" t="s">
        <v>223</v>
      </c>
      <c r="D34" s="45">
        <v>0</v>
      </c>
      <c r="E34" s="45">
        <v>0</v>
      </c>
    </row>
    <row r="35" spans="1:5">
      <c r="A35" s="40">
        <v>5.5</v>
      </c>
      <c r="B35" s="44" t="s">
        <v>224</v>
      </c>
      <c r="C35" s="30" t="s">
        <v>225</v>
      </c>
      <c r="D35" s="45">
        <v>0</v>
      </c>
      <c r="E35" s="45">
        <v>0</v>
      </c>
    </row>
    <row r="36" spans="1:5">
      <c r="A36" s="40">
        <v>5.6</v>
      </c>
      <c r="B36" s="44" t="s">
        <v>226</v>
      </c>
      <c r="C36" s="30" t="s">
        <v>227</v>
      </c>
      <c r="D36" s="45">
        <v>32217525.66</v>
      </c>
      <c r="E36" s="45">
        <v>-24914177.920000002</v>
      </c>
    </row>
    <row r="37" spans="1:5">
      <c r="A37" s="40">
        <v>5.7</v>
      </c>
      <c r="B37" s="44" t="s">
        <v>228</v>
      </c>
      <c r="C37" s="30" t="s">
        <v>229</v>
      </c>
      <c r="D37" s="45">
        <v>0</v>
      </c>
      <c r="E37" s="45">
        <v>0</v>
      </c>
    </row>
    <row r="38" spans="1:5">
      <c r="A38" s="42">
        <v>6</v>
      </c>
      <c r="B38" s="43" t="s">
        <v>230</v>
      </c>
      <c r="C38" s="46" t="s">
        <v>231</v>
      </c>
      <c r="D38" s="45">
        <v>30849692.600000001</v>
      </c>
      <c r="E38" s="45">
        <v>-25443848.16</v>
      </c>
    </row>
    <row r="39" spans="1:5">
      <c r="A39" s="42">
        <v>7</v>
      </c>
      <c r="B39" s="43" t="s">
        <v>232</v>
      </c>
      <c r="C39" s="155" t="s">
        <v>233</v>
      </c>
      <c r="D39" s="155"/>
      <c r="E39" s="155"/>
    </row>
    <row r="40" spans="1:5">
      <c r="A40" s="40">
        <v>7.1</v>
      </c>
      <c r="B40" s="44" t="s">
        <v>234</v>
      </c>
      <c r="C40" s="30" t="s">
        <v>235</v>
      </c>
      <c r="D40" s="45">
        <v>0</v>
      </c>
      <c r="E40" s="45">
        <v>0</v>
      </c>
    </row>
    <row r="41" spans="1:5">
      <c r="A41" s="40">
        <v>7.2</v>
      </c>
      <c r="B41" s="44" t="s">
        <v>236</v>
      </c>
      <c r="C41" s="30" t="s">
        <v>237</v>
      </c>
      <c r="D41" s="45">
        <v>0</v>
      </c>
      <c r="E41" s="45">
        <v>0</v>
      </c>
    </row>
    <row r="42" spans="1:5">
      <c r="A42" s="40">
        <v>7.3</v>
      </c>
      <c r="B42" s="44" t="s">
        <v>238</v>
      </c>
      <c r="C42" s="30" t="s">
        <v>239</v>
      </c>
      <c r="D42" s="45">
        <v>0</v>
      </c>
      <c r="E42" s="45">
        <v>0</v>
      </c>
    </row>
    <row r="43" spans="1:5">
      <c r="A43" s="40">
        <v>7.4</v>
      </c>
      <c r="B43" s="44" t="s">
        <v>240</v>
      </c>
      <c r="C43" s="30" t="s">
        <v>241</v>
      </c>
      <c r="D43" s="45">
        <v>0</v>
      </c>
      <c r="E43" s="45">
        <v>0</v>
      </c>
    </row>
    <row r="44" spans="1:5">
      <c r="A44" s="40">
        <v>7.5</v>
      </c>
      <c r="B44" s="44" t="s">
        <v>242</v>
      </c>
      <c r="C44" s="30" t="s">
        <v>243</v>
      </c>
      <c r="D44" s="45">
        <v>0</v>
      </c>
      <c r="E44" s="45">
        <v>0</v>
      </c>
    </row>
    <row r="45" spans="1:5">
      <c r="A45" s="40">
        <v>7.6</v>
      </c>
      <c r="B45" s="44" t="s">
        <v>244</v>
      </c>
      <c r="C45" s="30" t="s">
        <v>245</v>
      </c>
      <c r="D45" s="45">
        <v>0</v>
      </c>
      <c r="E45" s="45">
        <v>0</v>
      </c>
    </row>
    <row r="46" spans="1:5">
      <c r="A46" s="42">
        <v>8</v>
      </c>
      <c r="B46" s="43" t="s">
        <v>246</v>
      </c>
      <c r="C46" s="46" t="s">
        <v>247</v>
      </c>
      <c r="D46" s="45">
        <v>0</v>
      </c>
      <c r="E46" s="45">
        <v>0</v>
      </c>
    </row>
    <row r="47" spans="1:5">
      <c r="A47" s="42">
        <v>9</v>
      </c>
      <c r="B47" s="43" t="s">
        <v>248</v>
      </c>
      <c r="C47" s="46" t="s">
        <v>249</v>
      </c>
      <c r="D47" s="45">
        <v>39907134.466000006</v>
      </c>
      <c r="E47" s="45">
        <v>18904872.753999997</v>
      </c>
    </row>
    <row r="48" spans="1:5">
      <c r="A48" s="42">
        <v>10</v>
      </c>
      <c r="B48" s="43" t="s">
        <v>250</v>
      </c>
      <c r="C48" s="46" t="s">
        <v>251</v>
      </c>
      <c r="D48" s="45">
        <v>32952448.242999982</v>
      </c>
      <c r="E48" s="45">
        <v>20255216.547000002</v>
      </c>
    </row>
    <row r="49" spans="1:5">
      <c r="A49" s="42">
        <v>11</v>
      </c>
      <c r="B49" s="43" t="s">
        <v>252</v>
      </c>
      <c r="C49" s="46" t="s">
        <v>253</v>
      </c>
      <c r="D49" s="45">
        <v>-66463.719999999914</v>
      </c>
      <c r="E49" s="45">
        <v>-537279.79</v>
      </c>
    </row>
    <row r="50" spans="1:5">
      <c r="A50" s="42">
        <v>12</v>
      </c>
      <c r="B50" s="43" t="s">
        <v>254</v>
      </c>
      <c r="C50" s="46" t="s">
        <v>255</v>
      </c>
      <c r="D50" s="45">
        <v>72793118.988999993</v>
      </c>
      <c r="E50" s="45">
        <v>38622809.511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workbookViewId="0">
      <selection activeCell="G3" sqref="G3"/>
    </sheetView>
  </sheetViews>
  <sheetFormatPr defaultColWidth="9.140625" defaultRowHeight="12.75"/>
  <cols>
    <col min="1" max="1" width="58.85546875" style="52" customWidth="1"/>
    <col min="2" max="2" width="3.42578125" style="52" customWidth="1"/>
    <col min="3" max="3" width="12.140625" style="53" customWidth="1"/>
    <col min="4" max="4" width="16.7109375" style="54" customWidth="1"/>
    <col min="5" max="5" width="13.42578125" style="53" customWidth="1"/>
    <col min="6" max="6" width="12.7109375" style="53" bestFit="1" customWidth="1"/>
    <col min="7" max="16384" width="9.140625" style="52"/>
  </cols>
  <sheetData>
    <row r="1" spans="1:6" ht="15.75">
      <c r="A1" s="159" t="s">
        <v>258</v>
      </c>
      <c r="B1" s="159"/>
      <c r="C1" s="159"/>
      <c r="D1" s="159"/>
      <c r="E1" s="159"/>
      <c r="F1" s="159"/>
    </row>
    <row r="2" spans="1:6">
      <c r="F2" s="55" t="s">
        <v>259</v>
      </c>
    </row>
    <row r="3" spans="1:6" ht="63.75">
      <c r="A3" s="56" t="s">
        <v>260</v>
      </c>
      <c r="B3" s="57"/>
      <c r="C3" s="58" t="s">
        <v>261</v>
      </c>
      <c r="D3" s="59" t="s">
        <v>262</v>
      </c>
      <c r="E3" s="60" t="s">
        <v>263</v>
      </c>
      <c r="F3" s="58" t="s">
        <v>264</v>
      </c>
    </row>
    <row r="4" spans="1:6">
      <c r="A4" s="61">
        <v>1</v>
      </c>
      <c r="B4" s="61">
        <v>2</v>
      </c>
      <c r="C4" s="61">
        <v>3</v>
      </c>
      <c r="D4" s="62">
        <v>4</v>
      </c>
      <c r="E4" s="61">
        <v>5</v>
      </c>
      <c r="F4" s="61">
        <v>6</v>
      </c>
    </row>
    <row r="5" spans="1:6">
      <c r="A5" s="63" t="s">
        <v>265</v>
      </c>
      <c r="B5" s="57">
        <v>1</v>
      </c>
      <c r="C5" s="64">
        <v>52870</v>
      </c>
      <c r="D5" s="65"/>
      <c r="E5" s="64"/>
      <c r="F5" s="66">
        <v>52870</v>
      </c>
    </row>
    <row r="6" spans="1:6">
      <c r="A6" s="67" t="s">
        <v>266</v>
      </c>
      <c r="B6" s="57">
        <v>2</v>
      </c>
      <c r="C6" s="64">
        <v>0</v>
      </c>
      <c r="D6" s="65"/>
      <c r="E6" s="64"/>
      <c r="F6" s="66">
        <v>0</v>
      </c>
    </row>
    <row r="7" spans="1:6">
      <c r="A7" s="68" t="s">
        <v>267</v>
      </c>
      <c r="B7" s="57">
        <v>3</v>
      </c>
      <c r="C7" s="64">
        <v>0</v>
      </c>
      <c r="D7" s="65"/>
      <c r="E7" s="64"/>
      <c r="F7" s="66">
        <v>0</v>
      </c>
    </row>
    <row r="8" spans="1:6">
      <c r="A8" s="68" t="s">
        <v>268</v>
      </c>
      <c r="B8" s="57">
        <v>4</v>
      </c>
      <c r="C8" s="64">
        <v>0</v>
      </c>
      <c r="D8" s="65"/>
      <c r="E8" s="64"/>
      <c r="F8" s="66">
        <v>0</v>
      </c>
    </row>
    <row r="9" spans="1:6">
      <c r="A9" s="63" t="s">
        <v>269</v>
      </c>
      <c r="B9" s="57">
        <v>5</v>
      </c>
      <c r="C9" s="64">
        <v>0</v>
      </c>
      <c r="D9" s="65"/>
      <c r="E9" s="64"/>
      <c r="F9" s="66">
        <v>0</v>
      </c>
    </row>
    <row r="10" spans="1:6">
      <c r="A10" s="63" t="s">
        <v>270</v>
      </c>
      <c r="B10" s="57">
        <v>6</v>
      </c>
      <c r="C10" s="64">
        <v>0</v>
      </c>
      <c r="D10" s="65"/>
      <c r="E10" s="64"/>
      <c r="F10" s="66">
        <v>0</v>
      </c>
    </row>
    <row r="11" spans="1:6" s="72" customFormat="1">
      <c r="A11" s="69" t="s">
        <v>271</v>
      </c>
      <c r="B11" s="70">
        <v>7</v>
      </c>
      <c r="C11" s="71" t="s">
        <v>272</v>
      </c>
      <c r="D11" s="71" t="s">
        <v>272</v>
      </c>
      <c r="E11" s="66">
        <v>0</v>
      </c>
      <c r="F11" s="66">
        <v>0</v>
      </c>
    </row>
    <row r="12" spans="1:6" s="72" customFormat="1">
      <c r="A12" s="73" t="s">
        <v>273</v>
      </c>
      <c r="B12" s="70" t="s">
        <v>274</v>
      </c>
      <c r="C12" s="71" t="s">
        <v>272</v>
      </c>
      <c r="D12" s="71" t="s">
        <v>272</v>
      </c>
      <c r="E12" s="74"/>
      <c r="F12" s="66">
        <v>0</v>
      </c>
    </row>
    <row r="13" spans="1:6" s="72" customFormat="1">
      <c r="A13" s="73" t="s">
        <v>275</v>
      </c>
      <c r="B13" s="70" t="s">
        <v>276</v>
      </c>
      <c r="C13" s="71" t="s">
        <v>272</v>
      </c>
      <c r="D13" s="71" t="s">
        <v>272</v>
      </c>
      <c r="E13" s="74"/>
      <c r="F13" s="66">
        <v>0</v>
      </c>
    </row>
    <row r="14" spans="1:6">
      <c r="A14" s="75" t="s">
        <v>277</v>
      </c>
      <c r="B14" s="57">
        <v>8</v>
      </c>
      <c r="C14" s="66">
        <v>2400.1296300000649</v>
      </c>
      <c r="D14" s="76">
        <v>0</v>
      </c>
      <c r="E14" s="66">
        <v>5584.2366199999396</v>
      </c>
      <c r="F14" s="66">
        <v>7984.3662500000046</v>
      </c>
    </row>
    <row r="15" spans="1:6">
      <c r="A15" s="77" t="s">
        <v>278</v>
      </c>
      <c r="B15" s="57" t="s">
        <v>279</v>
      </c>
      <c r="C15" s="64">
        <v>2400.1296300000649</v>
      </c>
      <c r="D15" s="65"/>
      <c r="E15" s="65">
        <v>178.96579999993264</v>
      </c>
      <c r="F15" s="66">
        <v>2579.0954299999976</v>
      </c>
    </row>
    <row r="16" spans="1:6">
      <c r="A16" s="77" t="s">
        <v>280</v>
      </c>
      <c r="B16" s="57" t="s">
        <v>281</v>
      </c>
      <c r="C16" s="71" t="s">
        <v>272</v>
      </c>
      <c r="D16" s="71" t="s">
        <v>272</v>
      </c>
      <c r="E16" s="66">
        <v>5405.270820000007</v>
      </c>
      <c r="F16" s="66">
        <v>5405.270820000007</v>
      </c>
    </row>
    <row r="17" spans="1:6">
      <c r="A17" s="77" t="s">
        <v>282</v>
      </c>
      <c r="B17" s="57" t="s">
        <v>283</v>
      </c>
      <c r="C17" s="64"/>
      <c r="D17" s="65"/>
      <c r="E17" s="64"/>
      <c r="F17" s="66">
        <v>0</v>
      </c>
    </row>
    <row r="18" spans="1:6">
      <c r="A18" s="63" t="s">
        <v>284</v>
      </c>
      <c r="B18" s="57">
        <v>9</v>
      </c>
      <c r="C18" s="66">
        <v>8737.8531227000003</v>
      </c>
      <c r="D18" s="76">
        <v>0</v>
      </c>
      <c r="E18" s="66">
        <v>-28.878921400000763</v>
      </c>
      <c r="F18" s="66">
        <v>8708.9742012999995</v>
      </c>
    </row>
    <row r="19" spans="1:6" ht="25.5">
      <c r="A19" s="78" t="s">
        <v>285</v>
      </c>
      <c r="B19" s="57" t="s">
        <v>286</v>
      </c>
      <c r="C19" s="64">
        <v>2135.0899790000003</v>
      </c>
      <c r="D19" s="65"/>
      <c r="E19" s="64">
        <v>72.113328099999308</v>
      </c>
      <c r="F19" s="66">
        <v>2207.2033070999996</v>
      </c>
    </row>
    <row r="20" spans="1:6" ht="25.5">
      <c r="A20" s="78" t="s">
        <v>287</v>
      </c>
      <c r="B20" s="57" t="s">
        <v>288</v>
      </c>
      <c r="C20" s="64">
        <v>178.46973370000023</v>
      </c>
      <c r="D20" s="65"/>
      <c r="E20" s="64">
        <v>77.973550499999874</v>
      </c>
      <c r="F20" s="66">
        <v>256.44328420000011</v>
      </c>
    </row>
    <row r="21" spans="1:6">
      <c r="A21" s="78" t="s">
        <v>289</v>
      </c>
      <c r="B21" s="57" t="s">
        <v>290</v>
      </c>
      <c r="C21" s="64">
        <v>6408.3324499999999</v>
      </c>
      <c r="D21" s="65"/>
      <c r="E21" s="64">
        <v>-178.96579999999994</v>
      </c>
      <c r="F21" s="66">
        <v>6229.3666499999999</v>
      </c>
    </row>
    <row r="22" spans="1:6">
      <c r="A22" s="78" t="s">
        <v>291</v>
      </c>
      <c r="B22" s="57" t="s">
        <v>292</v>
      </c>
      <c r="C22" s="64">
        <v>15.960959999999998</v>
      </c>
      <c r="D22" s="65"/>
      <c r="E22" s="64"/>
      <c r="F22" s="66">
        <v>15.960959999999998</v>
      </c>
    </row>
    <row r="23" spans="1:6">
      <c r="A23" s="79" t="s">
        <v>293</v>
      </c>
      <c r="B23" s="57">
        <v>10</v>
      </c>
      <c r="C23" s="66">
        <v>64007.982752700067</v>
      </c>
      <c r="D23" s="76">
        <v>0</v>
      </c>
      <c r="E23" s="66">
        <v>5555.3576985999389</v>
      </c>
      <c r="F23" s="66">
        <v>69563.340451299999</v>
      </c>
    </row>
  </sheetData>
  <mergeCells count="1">
    <mergeCell ref="A1:F1"/>
  </mergeCells>
  <conditionalFormatting sqref="F5">
    <cfRule type="expression" dxfId="7" priority="2">
      <formula>ROUND($F$5-$F$7,5)&lt;&gt;ROUND(#REF!,5)</formula>
    </cfRule>
  </conditionalFormatting>
  <conditionalFormatting sqref="F6:F8">
    <cfRule type="expression" dxfId="6" priority="1">
      <formula>ROUND($F$6-$F$8,5)&lt;&gt;ROUND(#REF!,5)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3"/>
  <sheetViews>
    <sheetView workbookViewId="0">
      <selection sqref="A1:D1"/>
    </sheetView>
  </sheetViews>
  <sheetFormatPr defaultColWidth="9.140625" defaultRowHeight="15"/>
  <cols>
    <col min="1" max="1" width="41.140625" style="80" customWidth="1"/>
    <col min="2" max="2" width="23.28515625" style="82" customWidth="1"/>
    <col min="3" max="3" width="33.7109375" style="82" customWidth="1"/>
    <col min="4" max="4" width="17.140625" style="80" customWidth="1"/>
    <col min="5" max="5" width="13.7109375" style="80" customWidth="1"/>
    <col min="6" max="6" width="11.5703125" style="80" bestFit="1" customWidth="1"/>
    <col min="7" max="16384" width="9.140625" style="80"/>
  </cols>
  <sheetData>
    <row r="1" spans="1:5">
      <c r="A1" s="162" t="s">
        <v>294</v>
      </c>
      <c r="B1" s="162"/>
      <c r="C1" s="162"/>
      <c r="D1" s="162"/>
    </row>
    <row r="3" spans="1:5">
      <c r="A3" s="81"/>
      <c r="D3" s="83" t="s">
        <v>259</v>
      </c>
      <c r="E3" s="84"/>
    </row>
    <row r="4" spans="1:5" ht="32.25" customHeight="1">
      <c r="A4" s="163" t="s">
        <v>295</v>
      </c>
      <c r="B4" s="164"/>
      <c r="C4" s="85" t="s">
        <v>296</v>
      </c>
      <c r="D4" s="86">
        <v>55449.095430000001</v>
      </c>
    </row>
    <row r="5" spans="1:5" ht="18" customHeight="1">
      <c r="A5" s="160" t="s">
        <v>297</v>
      </c>
      <c r="B5" s="161"/>
      <c r="C5" s="85" t="s">
        <v>298</v>
      </c>
      <c r="D5" s="87">
        <v>52870</v>
      </c>
    </row>
    <row r="6" spans="1:5" ht="18" customHeight="1">
      <c r="A6" s="160" t="s">
        <v>299</v>
      </c>
      <c r="B6" s="161"/>
      <c r="C6" s="85" t="s">
        <v>300</v>
      </c>
      <c r="D6" s="87">
        <v>0</v>
      </c>
    </row>
    <row r="7" spans="1:5" ht="18" customHeight="1">
      <c r="A7" s="160" t="s">
        <v>301</v>
      </c>
      <c r="B7" s="161"/>
      <c r="C7" s="85" t="s">
        <v>302</v>
      </c>
      <c r="D7" s="87">
        <v>0</v>
      </c>
    </row>
    <row r="8" spans="1:5" ht="18" customHeight="1">
      <c r="A8" s="160" t="s">
        <v>303</v>
      </c>
      <c r="B8" s="161"/>
      <c r="C8" s="88" t="s">
        <v>304</v>
      </c>
      <c r="D8" s="89">
        <v>2579.0954299999976</v>
      </c>
    </row>
    <row r="9" spans="1:5" ht="18" customHeight="1">
      <c r="A9" s="166" t="s">
        <v>305</v>
      </c>
      <c r="B9" s="167"/>
      <c r="C9" s="88" t="s">
        <v>306</v>
      </c>
      <c r="D9" s="89">
        <v>2579.0954299999976</v>
      </c>
    </row>
    <row r="10" spans="1:5" ht="18" customHeight="1">
      <c r="A10" s="166" t="s">
        <v>307</v>
      </c>
      <c r="B10" s="167"/>
      <c r="C10" s="88" t="s">
        <v>308</v>
      </c>
      <c r="D10" s="89">
        <v>0</v>
      </c>
    </row>
    <row r="11" spans="1:5" ht="18" customHeight="1">
      <c r="A11" s="166" t="s">
        <v>309</v>
      </c>
      <c r="B11" s="167"/>
      <c r="C11" s="88" t="s">
        <v>310</v>
      </c>
      <c r="D11" s="89">
        <v>0</v>
      </c>
    </row>
    <row r="12" spans="1:5" ht="18" customHeight="1">
      <c r="A12" s="90" t="s">
        <v>311</v>
      </c>
      <c r="B12" s="91"/>
      <c r="C12" s="92" t="s">
        <v>256</v>
      </c>
      <c r="D12" s="87">
        <v>0</v>
      </c>
    </row>
    <row r="13" spans="1:5" ht="18" customHeight="1">
      <c r="A13" s="163" t="s">
        <v>312</v>
      </c>
      <c r="B13" s="164"/>
      <c r="C13" s="88" t="s">
        <v>313</v>
      </c>
      <c r="D13" s="89">
        <v>1504.16219</v>
      </c>
    </row>
    <row r="14" spans="1:5" ht="18" customHeight="1">
      <c r="A14" s="160" t="s">
        <v>314</v>
      </c>
      <c r="B14" s="161"/>
      <c r="C14" s="88" t="s">
        <v>315</v>
      </c>
      <c r="D14" s="89">
        <v>759.15274999999997</v>
      </c>
    </row>
    <row r="15" spans="1:5" ht="18" customHeight="1">
      <c r="A15" s="160" t="s">
        <v>316</v>
      </c>
      <c r="B15" s="161"/>
      <c r="C15" s="92" t="s">
        <v>317</v>
      </c>
      <c r="D15" s="87">
        <v>745.00943999999993</v>
      </c>
    </row>
    <row r="16" spans="1:5" ht="18" customHeight="1">
      <c r="A16" s="163" t="s">
        <v>318</v>
      </c>
      <c r="B16" s="164"/>
      <c r="C16" s="85" t="s">
        <v>319</v>
      </c>
      <c r="D16" s="89">
        <v>53944.933239999998</v>
      </c>
      <c r="E16" s="93"/>
    </row>
    <row r="17" spans="1:5" ht="18" customHeight="1">
      <c r="A17" s="168" t="s">
        <v>320</v>
      </c>
      <c r="B17" s="168"/>
      <c r="C17" s="88" t="s">
        <v>321</v>
      </c>
      <c r="D17" s="89">
        <v>25319.187431300008</v>
      </c>
    </row>
    <row r="18" spans="1:5" ht="18" customHeight="1">
      <c r="A18" s="169" t="s">
        <v>322</v>
      </c>
      <c r="B18" s="169"/>
      <c r="C18" s="88" t="s">
        <v>323</v>
      </c>
      <c r="D18" s="89">
        <v>5405.270820000007</v>
      </c>
    </row>
    <row r="19" spans="1:5" ht="28.5" customHeight="1">
      <c r="A19" s="169" t="s">
        <v>324</v>
      </c>
      <c r="B19" s="169"/>
      <c r="C19" s="88" t="s">
        <v>325</v>
      </c>
      <c r="D19" s="89">
        <v>2463.6465912999997</v>
      </c>
    </row>
    <row r="20" spans="1:5" ht="18" customHeight="1">
      <c r="A20" s="160" t="s">
        <v>326</v>
      </c>
      <c r="B20" s="161"/>
      <c r="C20" s="88" t="s">
        <v>327</v>
      </c>
      <c r="D20" s="89">
        <v>16724.99999</v>
      </c>
    </row>
    <row r="21" spans="1:5" ht="18" customHeight="1">
      <c r="A21" s="165" t="s">
        <v>328</v>
      </c>
      <c r="B21" s="165"/>
      <c r="C21" s="85" t="s">
        <v>329</v>
      </c>
      <c r="D21" s="87">
        <v>0</v>
      </c>
    </row>
    <row r="22" spans="1:5" ht="18" customHeight="1">
      <c r="A22" s="165" t="s">
        <v>330</v>
      </c>
      <c r="B22" s="165"/>
      <c r="C22" s="85" t="s">
        <v>331</v>
      </c>
      <c r="D22" s="87">
        <v>16724.99999</v>
      </c>
    </row>
    <row r="23" spans="1:5" ht="18" customHeight="1">
      <c r="A23" s="170" t="s">
        <v>332</v>
      </c>
      <c r="B23" s="171"/>
      <c r="C23" s="92" t="s">
        <v>333</v>
      </c>
      <c r="D23" s="87">
        <v>725.27003000000002</v>
      </c>
    </row>
    <row r="24" spans="1:5" ht="18" customHeight="1">
      <c r="A24" s="168" t="s">
        <v>334</v>
      </c>
      <c r="B24" s="168"/>
      <c r="C24" s="88" t="s">
        <v>335</v>
      </c>
      <c r="D24" s="89">
        <v>79264.120671300014</v>
      </c>
    </row>
    <row r="25" spans="1:5" ht="18" customHeight="1">
      <c r="A25" s="168" t="s">
        <v>336</v>
      </c>
      <c r="B25" s="168"/>
      <c r="C25" s="88" t="s">
        <v>337</v>
      </c>
      <c r="D25" s="89">
        <v>178.15392</v>
      </c>
    </row>
    <row r="26" spans="1:5" ht="40.5" customHeight="1">
      <c r="A26" s="169" t="s">
        <v>338</v>
      </c>
      <c r="B26" s="169"/>
      <c r="C26" s="88" t="s">
        <v>339</v>
      </c>
      <c r="D26" s="89">
        <v>0</v>
      </c>
    </row>
    <row r="27" spans="1:5" ht="18" customHeight="1">
      <c r="A27" s="169" t="s">
        <v>340</v>
      </c>
      <c r="B27" s="169"/>
      <c r="C27" s="88" t="s">
        <v>341</v>
      </c>
      <c r="D27" s="89">
        <v>178.15392</v>
      </c>
    </row>
    <row r="28" spans="1:5" ht="18" customHeight="1">
      <c r="A28" s="168" t="s">
        <v>342</v>
      </c>
      <c r="B28" s="168"/>
      <c r="C28" s="88" t="s">
        <v>343</v>
      </c>
      <c r="D28" s="89">
        <v>79085.966751300017</v>
      </c>
    </row>
    <row r="29" spans="1:5" ht="18" customHeight="1">
      <c r="A29" s="168" t="s">
        <v>344</v>
      </c>
      <c r="B29" s="168"/>
      <c r="C29" s="88" t="s">
        <v>345</v>
      </c>
      <c r="D29" s="89">
        <v>268226.63113380258</v>
      </c>
    </row>
    <row r="30" spans="1:5" ht="28.5" customHeight="1">
      <c r="A30" s="172" t="s">
        <v>346</v>
      </c>
      <c r="B30" s="172"/>
      <c r="C30" s="88" t="s">
        <v>347</v>
      </c>
      <c r="D30" s="89">
        <v>0</v>
      </c>
      <c r="E30" s="94"/>
    </row>
    <row r="31" spans="1:5" ht="28.5" customHeight="1">
      <c r="A31" s="170" t="s">
        <v>348</v>
      </c>
      <c r="B31" s="171"/>
      <c r="C31" s="92" t="s">
        <v>349</v>
      </c>
      <c r="D31" s="86">
        <v>16.371001999999997</v>
      </c>
    </row>
    <row r="32" spans="1:5" ht="28.5" customHeight="1">
      <c r="A32" s="170" t="s">
        <v>350</v>
      </c>
      <c r="B32" s="171"/>
      <c r="C32" s="92" t="s">
        <v>351</v>
      </c>
      <c r="D32" s="86">
        <v>3486.8347823749996</v>
      </c>
    </row>
    <row r="33" spans="1:6" ht="28.5" customHeight="1">
      <c r="A33" s="170" t="s">
        <v>352</v>
      </c>
      <c r="B33" s="171"/>
      <c r="C33" s="92" t="s">
        <v>353</v>
      </c>
      <c r="D33" s="86">
        <v>5865.5280750000002</v>
      </c>
    </row>
    <row r="34" spans="1:6" ht="28.5" customHeight="1">
      <c r="A34" s="170" t="s">
        <v>354</v>
      </c>
      <c r="B34" s="171"/>
      <c r="C34" s="92" t="s">
        <v>355</v>
      </c>
      <c r="D34" s="86">
        <v>7121.5821899999992</v>
      </c>
    </row>
    <row r="35" spans="1:6" ht="28.5" customHeight="1">
      <c r="A35" s="170" t="s">
        <v>356</v>
      </c>
      <c r="B35" s="171"/>
      <c r="C35" s="92" t="s">
        <v>357</v>
      </c>
      <c r="D35" s="86">
        <v>247597.86591042759</v>
      </c>
    </row>
    <row r="36" spans="1:6" ht="28.5" customHeight="1">
      <c r="A36" s="172" t="s">
        <v>358</v>
      </c>
      <c r="B36" s="172"/>
      <c r="C36" s="85" t="s">
        <v>359</v>
      </c>
      <c r="D36" s="86">
        <v>4138.4491740000003</v>
      </c>
    </row>
    <row r="37" spans="1:6" ht="28.5" customHeight="1">
      <c r="A37" s="173" t="s">
        <v>360</v>
      </c>
      <c r="B37" s="173"/>
      <c r="C37" s="173"/>
      <c r="D37" s="173"/>
    </row>
    <row r="38" spans="1:6" ht="18" customHeight="1">
      <c r="A38" s="174" t="s">
        <v>257</v>
      </c>
      <c r="B38" s="174"/>
      <c r="C38" s="174"/>
      <c r="D38" s="174"/>
      <c r="E38" s="174"/>
    </row>
    <row r="39" spans="1:6" ht="60">
      <c r="A39" s="95" t="s">
        <v>361</v>
      </c>
      <c r="B39" s="96" t="s">
        <v>362</v>
      </c>
      <c r="C39" s="97" t="s">
        <v>363</v>
      </c>
      <c r="D39" s="98" t="s">
        <v>364</v>
      </c>
      <c r="E39" s="98" t="s">
        <v>365</v>
      </c>
    </row>
    <row r="40" spans="1:6" ht="63.75" customHeight="1">
      <c r="A40" s="99" t="s">
        <v>366</v>
      </c>
      <c r="B40" s="100" t="s">
        <v>367</v>
      </c>
      <c r="C40" s="101" t="s">
        <v>368</v>
      </c>
      <c r="D40" s="102" t="s">
        <v>369</v>
      </c>
      <c r="E40" s="89">
        <f>D16/D29*100</f>
        <v>20.111699204502191</v>
      </c>
    </row>
    <row r="41" spans="1:6" ht="63" customHeight="1">
      <c r="A41" s="103" t="s">
        <v>370</v>
      </c>
      <c r="B41" s="100" t="s">
        <v>371</v>
      </c>
      <c r="C41" s="101" t="s">
        <v>372</v>
      </c>
      <c r="D41" s="102" t="s">
        <v>373</v>
      </c>
      <c r="E41" s="89">
        <f>D28/D29*100</f>
        <v>29.484755640035104</v>
      </c>
    </row>
    <row r="42" spans="1:6">
      <c r="A42" s="103" t="s">
        <v>374</v>
      </c>
      <c r="B42" s="104" t="s">
        <v>369</v>
      </c>
      <c r="C42" s="105" t="s">
        <v>375</v>
      </c>
      <c r="D42" s="102" t="s">
        <v>376</v>
      </c>
      <c r="E42" s="89">
        <v>14.139753460302662</v>
      </c>
      <c r="F42" s="106"/>
    </row>
    <row r="43" spans="1:6">
      <c r="D43" s="107"/>
    </row>
  </sheetData>
  <mergeCells count="35">
    <mergeCell ref="A34:B34"/>
    <mergeCell ref="A35:B35"/>
    <mergeCell ref="A36:B36"/>
    <mergeCell ref="A37:D37"/>
    <mergeCell ref="A38:E38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0:F41">
    <cfRule type="containsText" dxfId="5" priority="1" operator="containsText" text="FALSE">
      <formula>NOT(ISERROR(SEARCH("FALSE",F40)))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7E60348-3E37-4892-AA3B-94B8536DC463}">
            <xm:f>IF(ROUND(D5,5) =ROUND( 'D:\Users\zaur.hajili\Documents\Disclosure-IT-TexnikiShertler\[PRD v03 XXXXmMMYYY (10).xlsm]A2'!#REF!-'D:\Users\zaur.hajili\Documents\Disclosure-IT-TexnikiShertler\[PRD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E5188E15-1531-4673-B8BD-2579D660B85C}">
            <xm:f>IF(ROUND(D6,5)= ROUND('D:\Users\zaur.hajili\Documents\Disclosure-IT-TexnikiShertler\[PRD v03 XXXXmMMYYY (10).xlsm]A2'!#REF!-'D:\Users\zaur.hajili\Documents\Disclosure-IT-TexnikiShertler\[PRD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3EEA48A1-37BD-4825-B296-72E03CAAAEDF}">
            <xm:f>IF(ROUND('D:\Users\zaur.hajili\Documents\Disclosure-IT-TexnikiShertler\[PRD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workbookViewId="0">
      <selection activeCell="H9" sqref="H9"/>
    </sheetView>
  </sheetViews>
  <sheetFormatPr defaultRowHeight="15"/>
  <cols>
    <col min="1" max="2" width="21.5703125" style="39" customWidth="1"/>
    <col min="3" max="3" width="10.140625" style="39" bestFit="1" customWidth="1"/>
    <col min="4" max="10" width="13.7109375" style="39" customWidth="1"/>
    <col min="11" max="11" width="10.85546875" style="39" customWidth="1"/>
    <col min="12" max="12" width="11.42578125" style="39" customWidth="1"/>
    <col min="13" max="13" width="19" style="39" bestFit="1" customWidth="1"/>
    <col min="14" max="14" width="11.7109375" style="39" customWidth="1"/>
    <col min="15" max="16" width="13.28515625" style="39" customWidth="1"/>
    <col min="17" max="17" width="13.5703125" style="39" customWidth="1"/>
    <col min="18" max="18" width="9.28515625" style="39" bestFit="1" customWidth="1"/>
    <col min="19" max="16384" width="9.140625" style="39"/>
  </cols>
  <sheetData>
    <row r="1" spans="1:18" ht="26.25" customHeight="1">
      <c r="A1" s="154" t="s">
        <v>377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>
      <c r="A2" s="108" t="s">
        <v>378</v>
      </c>
      <c r="B2" s="108"/>
      <c r="C2" s="109"/>
      <c r="D2" s="110"/>
      <c r="E2" s="110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80"/>
      <c r="Q2" s="180"/>
    </row>
    <row r="3" spans="1:18">
      <c r="A3" s="181" t="s">
        <v>379</v>
      </c>
      <c r="B3" s="181"/>
      <c r="C3" s="181"/>
      <c r="D3" s="111"/>
      <c r="E3" s="111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82" t="s">
        <v>1</v>
      </c>
      <c r="Q3" s="182"/>
    </row>
    <row r="4" spans="1:18">
      <c r="A4" s="183" t="s">
        <v>380</v>
      </c>
      <c r="B4" s="112"/>
      <c r="C4" s="183" t="s">
        <v>381</v>
      </c>
      <c r="D4" s="183" t="s">
        <v>382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</row>
    <row r="5" spans="1:18">
      <c r="A5" s="183"/>
      <c r="B5" s="112"/>
      <c r="C5" s="183"/>
      <c r="D5" s="112"/>
      <c r="E5" s="112"/>
      <c r="F5" s="112"/>
      <c r="G5" s="112"/>
      <c r="H5" s="177" t="s">
        <v>383</v>
      </c>
      <c r="I5" s="178"/>
      <c r="J5" s="178"/>
      <c r="K5" s="179"/>
      <c r="L5" s="112"/>
      <c r="M5" s="112"/>
      <c r="N5" s="112"/>
      <c r="O5" s="112"/>
      <c r="P5" s="112"/>
      <c r="Q5" s="112"/>
    </row>
    <row r="6" spans="1:18">
      <c r="A6" s="183"/>
      <c r="B6" s="112"/>
      <c r="C6" s="183"/>
      <c r="D6" s="183" t="s">
        <v>384</v>
      </c>
      <c r="E6" s="183" t="s">
        <v>385</v>
      </c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</row>
    <row r="7" spans="1:18">
      <c r="A7" s="183"/>
      <c r="B7" s="112"/>
      <c r="C7" s="183"/>
      <c r="D7" s="183"/>
      <c r="E7" s="112"/>
      <c r="F7" s="112"/>
      <c r="G7" s="112"/>
      <c r="H7" s="177" t="s">
        <v>386</v>
      </c>
      <c r="I7" s="178"/>
      <c r="J7" s="178"/>
      <c r="K7" s="179"/>
      <c r="L7" s="112"/>
      <c r="M7" s="112"/>
      <c r="N7" s="112"/>
      <c r="O7" s="112"/>
      <c r="P7" s="112"/>
      <c r="Q7" s="112"/>
    </row>
    <row r="8" spans="1:18" ht="30">
      <c r="A8" s="183"/>
      <c r="B8" s="112"/>
      <c r="C8" s="183"/>
      <c r="D8" s="183"/>
      <c r="E8" s="112" t="s">
        <v>387</v>
      </c>
      <c r="F8" s="112" t="s">
        <v>388</v>
      </c>
      <c r="G8" s="112" t="s">
        <v>389</v>
      </c>
      <c r="H8" s="112" t="s">
        <v>390</v>
      </c>
      <c r="I8" s="112" t="s">
        <v>391</v>
      </c>
      <c r="J8" s="112" t="s">
        <v>392</v>
      </c>
      <c r="K8" s="112" t="s">
        <v>393</v>
      </c>
      <c r="L8" s="112" t="s">
        <v>394</v>
      </c>
      <c r="M8" s="112" t="s">
        <v>395</v>
      </c>
      <c r="N8" s="112" t="s">
        <v>396</v>
      </c>
      <c r="O8" s="112" t="s">
        <v>397</v>
      </c>
      <c r="P8" s="112" t="s">
        <v>398</v>
      </c>
      <c r="Q8" s="112" t="s">
        <v>399</v>
      </c>
    </row>
    <row r="9" spans="1:18" ht="30">
      <c r="A9" s="113" t="s">
        <v>400</v>
      </c>
      <c r="B9" s="114"/>
      <c r="C9" s="113" t="s">
        <v>401</v>
      </c>
      <c r="D9" s="113" t="s">
        <v>401</v>
      </c>
      <c r="E9" s="113" t="s">
        <v>402</v>
      </c>
      <c r="F9" s="113" t="s">
        <v>403</v>
      </c>
      <c r="G9" s="113" t="s">
        <v>404</v>
      </c>
      <c r="H9" s="113" t="s">
        <v>405</v>
      </c>
      <c r="I9" s="113" t="s">
        <v>406</v>
      </c>
      <c r="J9" s="113" t="s">
        <v>407</v>
      </c>
      <c r="K9" s="113" t="s">
        <v>408</v>
      </c>
      <c r="L9" s="113" t="s">
        <v>409</v>
      </c>
      <c r="M9" s="113" t="s">
        <v>410</v>
      </c>
      <c r="N9" s="113" t="s">
        <v>411</v>
      </c>
      <c r="O9" s="113" t="s">
        <v>412</v>
      </c>
      <c r="P9" s="113" t="s">
        <v>413</v>
      </c>
      <c r="Q9" s="113" t="s">
        <v>414</v>
      </c>
    </row>
    <row r="10" spans="1:18" ht="30">
      <c r="A10" s="115" t="s">
        <v>415</v>
      </c>
      <c r="B10" s="116" t="s">
        <v>416</v>
      </c>
      <c r="C10" s="117">
        <v>349405.74088000006</v>
      </c>
      <c r="D10" s="117">
        <v>244687.06710000001</v>
      </c>
      <c r="E10" s="117">
        <v>49002.655230000004</v>
      </c>
      <c r="F10" s="117">
        <v>10071.905760000001</v>
      </c>
      <c r="G10" s="117">
        <v>8432.8352400000003</v>
      </c>
      <c r="H10" s="117">
        <v>8371.7603199999994</v>
      </c>
      <c r="I10" s="117">
        <v>2289.9344099999998</v>
      </c>
      <c r="J10" s="117">
        <v>2136.9125000000004</v>
      </c>
      <c r="K10" s="117">
        <v>1409.3304800000001</v>
      </c>
      <c r="L10" s="117">
        <v>1005.7490999999999</v>
      </c>
      <c r="M10" s="117">
        <v>711.49664000000007</v>
      </c>
      <c r="N10" s="117">
        <v>729.98859000000004</v>
      </c>
      <c r="O10" s="117">
        <v>975.29342999999994</v>
      </c>
      <c r="P10" s="117">
        <v>802.99521000000004</v>
      </c>
      <c r="Q10" s="117">
        <v>18777.816870000002</v>
      </c>
      <c r="R10" s="118"/>
    </row>
    <row r="11" spans="1:18">
      <c r="A11" s="119" t="s">
        <v>417</v>
      </c>
      <c r="B11" s="120" t="s">
        <v>418</v>
      </c>
      <c r="C11" s="121">
        <v>91821.335980000018</v>
      </c>
      <c r="D11" s="121">
        <v>57217.82534000001</v>
      </c>
      <c r="E11" s="121">
        <v>14503.662190000001</v>
      </c>
      <c r="F11" s="121">
        <v>3005.91968</v>
      </c>
      <c r="G11" s="121">
        <v>2851.8821899999998</v>
      </c>
      <c r="H11" s="121">
        <v>3354.6261599999998</v>
      </c>
      <c r="I11" s="121">
        <v>408.30535000000003</v>
      </c>
      <c r="J11" s="121">
        <v>378.09068000000002</v>
      </c>
      <c r="K11" s="121">
        <v>266.48243000000002</v>
      </c>
      <c r="L11" s="121">
        <v>156.10871999999998</v>
      </c>
      <c r="M11" s="121">
        <v>196.27904000000001</v>
      </c>
      <c r="N11" s="121">
        <v>110.58743999999999</v>
      </c>
      <c r="O11" s="121">
        <v>213.56824</v>
      </c>
      <c r="P11" s="121">
        <v>73.932749999999999</v>
      </c>
      <c r="Q11" s="121">
        <v>9084.0657700000011</v>
      </c>
      <c r="R11" s="118"/>
    </row>
    <row r="12" spans="1:18">
      <c r="A12" s="119" t="s">
        <v>419</v>
      </c>
      <c r="B12" s="120" t="s">
        <v>420</v>
      </c>
      <c r="C12" s="121">
        <v>247464.44951000001</v>
      </c>
      <c r="D12" s="121">
        <v>179602.52549</v>
      </c>
      <c r="E12" s="121">
        <v>32457.65382</v>
      </c>
      <c r="F12" s="121">
        <v>7065.9860800000006</v>
      </c>
      <c r="G12" s="121">
        <v>5563.2532600000004</v>
      </c>
      <c r="H12" s="121">
        <v>5017.1341599999996</v>
      </c>
      <c r="I12" s="121">
        <v>1846.86655</v>
      </c>
      <c r="J12" s="121">
        <v>1716.4202400000001</v>
      </c>
      <c r="K12" s="121">
        <v>1049.58413</v>
      </c>
      <c r="L12" s="121">
        <v>849.64037999999994</v>
      </c>
      <c r="M12" s="121">
        <v>515.21760000000006</v>
      </c>
      <c r="N12" s="121">
        <v>619.40115000000003</v>
      </c>
      <c r="O12" s="121">
        <v>761.72519</v>
      </c>
      <c r="P12" s="121">
        <v>729.06245999999999</v>
      </c>
      <c r="Q12" s="121">
        <v>9669.9790000000012</v>
      </c>
      <c r="R12" s="118"/>
    </row>
    <row r="13" spans="1:18">
      <c r="A13" s="122" t="s">
        <v>421</v>
      </c>
      <c r="B13" s="123" t="s">
        <v>422</v>
      </c>
      <c r="C13" s="121">
        <v>10119.955390000001</v>
      </c>
      <c r="D13" s="121">
        <v>7866.7162699999999</v>
      </c>
      <c r="E13" s="121">
        <v>2041.3392200000001</v>
      </c>
      <c r="F13" s="121">
        <v>0</v>
      </c>
      <c r="G13" s="121">
        <v>17.69979</v>
      </c>
      <c r="H13" s="121">
        <v>0</v>
      </c>
      <c r="I13" s="121">
        <v>34.762509999999999</v>
      </c>
      <c r="J13" s="121">
        <v>42.401580000000003</v>
      </c>
      <c r="K13" s="121">
        <v>93.263919999999999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23.772099999999998</v>
      </c>
      <c r="R13" s="118"/>
    </row>
    <row r="14" spans="1:18">
      <c r="A14" s="122" t="s">
        <v>423</v>
      </c>
      <c r="B14" s="123" t="s">
        <v>30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18"/>
    </row>
    <row r="15" spans="1:18">
      <c r="A15" s="124"/>
      <c r="B15" s="124"/>
    </row>
    <row r="16" spans="1:18">
      <c r="A16" s="125" t="s">
        <v>424</v>
      </c>
      <c r="B16" s="125"/>
    </row>
    <row r="17" spans="1:10">
      <c r="A17" s="126"/>
      <c r="B17" s="126"/>
      <c r="J17" s="127" t="s">
        <v>1</v>
      </c>
    </row>
    <row r="18" spans="1:10" ht="45">
      <c r="A18" s="112" t="s">
        <v>380</v>
      </c>
      <c r="B18" s="112"/>
      <c r="C18" s="112" t="s">
        <v>381</v>
      </c>
      <c r="D18" s="112" t="s">
        <v>425</v>
      </c>
      <c r="E18" s="112" t="s">
        <v>426</v>
      </c>
      <c r="F18" s="112" t="s">
        <v>427</v>
      </c>
      <c r="G18" s="112" t="s">
        <v>428</v>
      </c>
      <c r="H18" s="112" t="s">
        <v>429</v>
      </c>
      <c r="I18" s="112" t="s">
        <v>430</v>
      </c>
      <c r="J18" s="112" t="s">
        <v>431</v>
      </c>
    </row>
    <row r="19" spans="1:10" ht="29.25" customHeight="1">
      <c r="A19" s="113" t="s">
        <v>400</v>
      </c>
      <c r="B19" s="112"/>
      <c r="C19" s="113" t="s">
        <v>401</v>
      </c>
      <c r="D19" s="113" t="s">
        <v>432</v>
      </c>
      <c r="E19" s="113" t="s">
        <v>433</v>
      </c>
      <c r="F19" s="113" t="s">
        <v>434</v>
      </c>
      <c r="G19" s="113" t="s">
        <v>435</v>
      </c>
      <c r="H19" s="113" t="s">
        <v>436</v>
      </c>
      <c r="I19" s="113" t="s">
        <v>437</v>
      </c>
      <c r="J19" s="113" t="s">
        <v>438</v>
      </c>
    </row>
    <row r="20" spans="1:10" ht="30">
      <c r="A20" s="115" t="s">
        <v>415</v>
      </c>
      <c r="B20" s="116" t="s">
        <v>416</v>
      </c>
      <c r="C20" s="128">
        <f>SUM(D20:J20)</f>
        <v>349405.74088000006</v>
      </c>
      <c r="D20" s="129">
        <f>SUM(D21:D24)</f>
        <v>272114.59555000003</v>
      </c>
      <c r="E20" s="129">
        <f t="shared" ref="E20:J20" si="0">SUM(E21:E24)</f>
        <v>1936.4377300000001</v>
      </c>
      <c r="F20" s="129">
        <f t="shared" si="0"/>
        <v>722.00322000000006</v>
      </c>
      <c r="G20" s="129">
        <f t="shared" si="0"/>
        <v>38443.469499999999</v>
      </c>
      <c r="H20" s="129">
        <f t="shared" si="0"/>
        <v>36189.234880000004</v>
      </c>
      <c r="I20" s="129">
        <f t="shared" si="0"/>
        <v>0</v>
      </c>
      <c r="J20" s="129">
        <f t="shared" si="0"/>
        <v>0</v>
      </c>
    </row>
    <row r="21" spans="1:10">
      <c r="A21" s="119" t="s">
        <v>417</v>
      </c>
      <c r="B21" s="120" t="s">
        <v>418</v>
      </c>
      <c r="C21" s="128">
        <f t="shared" ref="C21:C24" si="1">SUM(D21:J21)</f>
        <v>91821.335980000003</v>
      </c>
      <c r="D21" s="129">
        <v>41795.900370000003</v>
      </c>
      <c r="E21" s="129">
        <v>902.53967</v>
      </c>
      <c r="F21" s="129">
        <v>31.485980000000001</v>
      </c>
      <c r="G21" s="129">
        <v>30922.501560000001</v>
      </c>
      <c r="H21" s="129">
        <v>18168.9084</v>
      </c>
      <c r="I21" s="129">
        <v>0</v>
      </c>
      <c r="J21" s="129">
        <v>0</v>
      </c>
    </row>
    <row r="22" spans="1:10">
      <c r="A22" s="119" t="s">
        <v>419</v>
      </c>
      <c r="B22" s="120" t="s">
        <v>420</v>
      </c>
      <c r="C22" s="128">
        <f t="shared" si="1"/>
        <v>247464.44950999998</v>
      </c>
      <c r="D22" s="129">
        <v>227688.26460999998</v>
      </c>
      <c r="E22" s="129">
        <v>1033.89806</v>
      </c>
      <c r="F22" s="129">
        <v>690.51724000000002</v>
      </c>
      <c r="G22" s="129">
        <v>36.858139999999999</v>
      </c>
      <c r="H22" s="129">
        <v>18014.911459999999</v>
      </c>
      <c r="I22" s="129">
        <v>0</v>
      </c>
      <c r="J22" s="129">
        <v>0</v>
      </c>
    </row>
    <row r="23" spans="1:10">
      <c r="A23" s="122" t="s">
        <v>421</v>
      </c>
      <c r="B23" s="123" t="s">
        <v>422</v>
      </c>
      <c r="C23" s="128">
        <f t="shared" si="1"/>
        <v>10119.955390000001</v>
      </c>
      <c r="D23" s="121">
        <v>2630.43057</v>
      </c>
      <c r="E23" s="121">
        <v>0</v>
      </c>
      <c r="F23" s="121">
        <v>0</v>
      </c>
      <c r="G23" s="121">
        <v>7484.1098000000002</v>
      </c>
      <c r="H23" s="121">
        <v>5.4150200000000002</v>
      </c>
      <c r="I23" s="129">
        <v>0</v>
      </c>
      <c r="J23" s="129">
        <v>0</v>
      </c>
    </row>
    <row r="24" spans="1:10">
      <c r="A24" s="122" t="s">
        <v>423</v>
      </c>
      <c r="B24" s="123" t="s">
        <v>30</v>
      </c>
      <c r="C24" s="128">
        <f t="shared" si="1"/>
        <v>0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9">
        <v>0</v>
      </c>
      <c r="J24" s="129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zoomScale="110" zoomScaleNormal="110" workbookViewId="0">
      <pane xSplit="3" ySplit="4" topLeftCell="D5" activePane="bottomRight" state="frozen"/>
      <selection activeCell="D29" sqref="D29"/>
      <selection pane="topRight" activeCell="D29" sqref="D29"/>
      <selection pane="bottomLeft" activeCell="D29" sqref="D29"/>
      <selection pane="bottomRight" activeCell="C21" sqref="C21"/>
    </sheetView>
  </sheetViews>
  <sheetFormatPr defaultRowHeight="15"/>
  <cols>
    <col min="1" max="1" width="6" style="1" bestFit="1" customWidth="1"/>
    <col min="2" max="2" width="37.42578125" style="1" customWidth="1"/>
    <col min="3" max="3" width="49.5703125" customWidth="1"/>
    <col min="4" max="4" width="9.8554687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>
      <c r="A1" s="151" t="s">
        <v>439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6">
      <c r="A2" s="51"/>
      <c r="B2" s="51"/>
      <c r="C2" s="184" t="s">
        <v>440</v>
      </c>
      <c r="D2" s="184"/>
      <c r="E2" s="184"/>
      <c r="F2" s="4"/>
      <c r="G2" s="4"/>
      <c r="H2" s="4"/>
      <c r="I2" s="4"/>
      <c r="J2" s="4"/>
      <c r="K2" s="4"/>
      <c r="L2" s="4"/>
      <c r="M2" s="153" t="s">
        <v>1</v>
      </c>
      <c r="N2" s="153"/>
    </row>
    <row r="3" spans="1:16">
      <c r="A3" s="130"/>
      <c r="B3" s="130"/>
      <c r="C3" s="9" t="s">
        <v>441</v>
      </c>
      <c r="D3" s="26" t="s">
        <v>442</v>
      </c>
      <c r="E3" s="9" t="s">
        <v>443</v>
      </c>
      <c r="F3" s="131" t="s">
        <v>444</v>
      </c>
      <c r="G3" s="131" t="s">
        <v>445</v>
      </c>
      <c r="H3" s="131" t="s">
        <v>446</v>
      </c>
      <c r="I3" s="9" t="s">
        <v>447</v>
      </c>
      <c r="J3" s="9" t="s">
        <v>448</v>
      </c>
      <c r="K3" s="9" t="s">
        <v>449</v>
      </c>
      <c r="L3" s="26" t="s">
        <v>450</v>
      </c>
      <c r="M3" s="26" t="s">
        <v>451</v>
      </c>
      <c r="N3" s="26" t="s">
        <v>452</v>
      </c>
    </row>
    <row r="4" spans="1:16">
      <c r="A4" s="130"/>
      <c r="B4" s="130"/>
      <c r="C4" s="11" t="s">
        <v>453</v>
      </c>
      <c r="D4" s="27" t="s">
        <v>454</v>
      </c>
      <c r="E4" s="11" t="s">
        <v>455</v>
      </c>
      <c r="F4" s="11" t="s">
        <v>456</v>
      </c>
      <c r="G4" s="11" t="s">
        <v>457</v>
      </c>
      <c r="H4" s="11" t="s">
        <v>458</v>
      </c>
      <c r="I4" s="11" t="s">
        <v>459</v>
      </c>
      <c r="J4" s="11" t="s">
        <v>460</v>
      </c>
      <c r="K4" s="11" t="s">
        <v>461</v>
      </c>
      <c r="L4" s="27" t="s">
        <v>462</v>
      </c>
      <c r="M4" s="27" t="s">
        <v>463</v>
      </c>
      <c r="N4" s="27" t="s">
        <v>464</v>
      </c>
    </row>
    <row r="5" spans="1:16">
      <c r="A5" s="130">
        <v>1</v>
      </c>
      <c r="B5" s="132" t="s">
        <v>8</v>
      </c>
      <c r="C5" s="28" t="s">
        <v>465</v>
      </c>
      <c r="D5" s="15">
        <f>SUM(D6:D13)</f>
        <v>86096.479800000001</v>
      </c>
      <c r="E5" s="15">
        <f t="shared" ref="E5:M5" si="0">SUM(E6:E13)</f>
        <v>13085.1469</v>
      </c>
      <c r="F5" s="15">
        <f t="shared" si="0"/>
        <v>26712.448609999999</v>
      </c>
      <c r="G5" s="15">
        <f t="shared" si="0"/>
        <v>19671.034159999999</v>
      </c>
      <c r="H5" s="15">
        <f t="shared" si="0"/>
        <v>24639.91807</v>
      </c>
      <c r="I5" s="15">
        <f t="shared" si="0"/>
        <v>19617.499649999998</v>
      </c>
      <c r="J5" s="15">
        <f t="shared" si="0"/>
        <v>18265.0609</v>
      </c>
      <c r="K5" s="15">
        <f t="shared" si="0"/>
        <v>70316.92065</v>
      </c>
      <c r="L5" s="15">
        <f t="shared" si="0"/>
        <v>49698.007660000003</v>
      </c>
      <c r="M5" s="15">
        <f t="shared" si="0"/>
        <v>51112.338400000001</v>
      </c>
      <c r="N5" s="15">
        <f>SUM(D5:M5)</f>
        <v>379214.85480000003</v>
      </c>
      <c r="O5" s="133"/>
    </row>
    <row r="6" spans="1:16">
      <c r="A6" s="134">
        <v>1.1000000000000001</v>
      </c>
      <c r="B6" s="18" t="s">
        <v>10</v>
      </c>
      <c r="C6" s="24" t="s">
        <v>466</v>
      </c>
      <c r="D6" s="15">
        <v>72792.878989999997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1242.18111</v>
      </c>
      <c r="N6" s="15">
        <f t="shared" ref="N6:N23" si="1">SUM(D6:M6)</f>
        <v>74035.060100000002</v>
      </c>
      <c r="O6" s="133"/>
    </row>
    <row r="7" spans="1:16">
      <c r="A7" s="134">
        <v>1.2</v>
      </c>
      <c r="B7" s="135" t="s">
        <v>467</v>
      </c>
      <c r="C7" s="24" t="s">
        <v>468</v>
      </c>
      <c r="D7" s="15">
        <v>0</v>
      </c>
      <c r="E7" s="15">
        <v>7351.86985</v>
      </c>
      <c r="F7" s="15">
        <v>11460.560579999999</v>
      </c>
      <c r="G7" s="15">
        <v>0</v>
      </c>
      <c r="H7" s="15">
        <v>0</v>
      </c>
      <c r="I7" s="15">
        <v>500</v>
      </c>
      <c r="J7" s="15">
        <v>0</v>
      </c>
      <c r="K7" s="15">
        <v>12593.4</v>
      </c>
      <c r="L7" s="15">
        <v>8784.25</v>
      </c>
      <c r="M7" s="15">
        <v>178.15392</v>
      </c>
      <c r="N7" s="15">
        <f t="shared" si="1"/>
        <v>40868.234349999999</v>
      </c>
      <c r="O7" s="133"/>
    </row>
    <row r="8" spans="1:16">
      <c r="A8" s="134">
        <v>1.3</v>
      </c>
      <c r="B8" s="18" t="s">
        <v>18</v>
      </c>
      <c r="C8" s="30" t="s">
        <v>37</v>
      </c>
      <c r="D8" s="15">
        <v>0</v>
      </c>
      <c r="E8" s="15">
        <v>2814.2124699999999</v>
      </c>
      <c r="F8" s="15">
        <v>10671.203079999999</v>
      </c>
      <c r="G8" s="15">
        <v>18829.534159999999</v>
      </c>
      <c r="H8" s="15">
        <v>24639.91807</v>
      </c>
      <c r="I8" s="15">
        <v>19117.499649999998</v>
      </c>
      <c r="J8" s="15">
        <v>18265.0609</v>
      </c>
      <c r="K8" s="15">
        <v>57723.520649999999</v>
      </c>
      <c r="L8" s="15">
        <v>40168.748220000001</v>
      </c>
      <c r="M8" s="15">
        <v>36127.942660000001</v>
      </c>
      <c r="N8" s="15">
        <f t="shared" si="1"/>
        <v>228357.63986</v>
      </c>
      <c r="O8" s="133"/>
    </row>
    <row r="9" spans="1:16" ht="30">
      <c r="A9" s="134">
        <v>1.4</v>
      </c>
      <c r="B9" s="135" t="s">
        <v>469</v>
      </c>
      <c r="C9" s="30" t="s">
        <v>470</v>
      </c>
      <c r="D9" s="15">
        <v>0</v>
      </c>
      <c r="E9" s="15">
        <v>0</v>
      </c>
      <c r="F9" s="15">
        <v>500</v>
      </c>
      <c r="G9" s="15">
        <v>841.5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5.2999999999999998E-4</v>
      </c>
      <c r="N9" s="15">
        <f t="shared" si="1"/>
        <v>1341.50053</v>
      </c>
      <c r="O9" s="133"/>
    </row>
    <row r="10" spans="1:16">
      <c r="A10" s="134">
        <v>1.5</v>
      </c>
      <c r="B10" s="135" t="s">
        <v>471</v>
      </c>
      <c r="C10" s="24" t="s">
        <v>472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f t="shared" si="1"/>
        <v>0</v>
      </c>
      <c r="O10" s="133"/>
    </row>
    <row r="11" spans="1:16">
      <c r="A11" s="134">
        <v>1.6</v>
      </c>
      <c r="B11" s="135" t="s">
        <v>473</v>
      </c>
      <c r="C11" s="24" t="s">
        <v>474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f t="shared" si="1"/>
        <v>0</v>
      </c>
      <c r="O11" s="133"/>
    </row>
    <row r="12" spans="1:16">
      <c r="A12" s="134">
        <v>1.7</v>
      </c>
      <c r="B12" s="135" t="s">
        <v>475</v>
      </c>
      <c r="C12" s="24" t="s">
        <v>476</v>
      </c>
      <c r="D12" s="15">
        <v>0</v>
      </c>
      <c r="E12" s="15">
        <v>2353.96686</v>
      </c>
      <c r="F12" s="15">
        <v>1092.3821600000001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f t="shared" si="1"/>
        <v>3446.3490200000001</v>
      </c>
      <c r="O12" s="133"/>
    </row>
    <row r="13" spans="1:16">
      <c r="A13" s="134">
        <v>1.8</v>
      </c>
      <c r="B13" s="135" t="s">
        <v>477</v>
      </c>
      <c r="C13" s="24" t="s">
        <v>478</v>
      </c>
      <c r="D13" s="15">
        <v>13303.60081</v>
      </c>
      <c r="E13" s="15">
        <v>565.09771999999998</v>
      </c>
      <c r="F13" s="15">
        <v>2988.3027899999997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745.00944000000004</v>
      </c>
      <c r="M13" s="15">
        <v>13564.06018</v>
      </c>
      <c r="N13" s="15">
        <f t="shared" si="1"/>
        <v>31166.070940000001</v>
      </c>
      <c r="O13" s="133"/>
      <c r="P13" s="16"/>
    </row>
    <row r="14" spans="1:16">
      <c r="A14" s="130">
        <v>2</v>
      </c>
      <c r="B14" s="132" t="s">
        <v>479</v>
      </c>
      <c r="C14" s="28" t="s">
        <v>480</v>
      </c>
      <c r="D14" s="15">
        <f>SUM(D15:D22)-D17</f>
        <v>52142.435379999995</v>
      </c>
      <c r="E14" s="15">
        <f t="shared" ref="E14:N14" si="2">SUM(E15:E22)-E17</f>
        <v>10221.986290000001</v>
      </c>
      <c r="F14" s="15">
        <f t="shared" si="2"/>
        <v>7989.21126</v>
      </c>
      <c r="G14" s="15">
        <f t="shared" si="2"/>
        <v>18292.5481</v>
      </c>
      <c r="H14" s="15">
        <f t="shared" si="2"/>
        <v>21880.306859999997</v>
      </c>
      <c r="I14" s="15">
        <f t="shared" si="2"/>
        <v>28810.617149999998</v>
      </c>
      <c r="J14" s="15">
        <f t="shared" si="2"/>
        <v>28871.91548</v>
      </c>
      <c r="K14" s="15">
        <f t="shared" si="2"/>
        <v>14853.780219999999</v>
      </c>
      <c r="L14" s="15">
        <f t="shared" si="2"/>
        <v>102007.05831000001</v>
      </c>
      <c r="M14" s="15">
        <f t="shared" si="2"/>
        <v>24581.655300000002</v>
      </c>
      <c r="N14" s="15">
        <f t="shared" si="2"/>
        <v>309651.51434999995</v>
      </c>
      <c r="O14" s="133"/>
    </row>
    <row r="15" spans="1:16">
      <c r="A15" s="134">
        <v>2.1</v>
      </c>
      <c r="B15" s="135" t="s">
        <v>481</v>
      </c>
      <c r="C15" s="30" t="s">
        <v>482</v>
      </c>
      <c r="D15" s="136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85309.161900000006</v>
      </c>
      <c r="M15" s="15">
        <v>0</v>
      </c>
      <c r="N15" s="15">
        <f t="shared" si="1"/>
        <v>85309.161900000006</v>
      </c>
      <c r="O15" s="133"/>
    </row>
    <row r="16" spans="1:16" ht="30">
      <c r="A16" s="134">
        <v>2.2000000000000002</v>
      </c>
      <c r="B16" s="135" t="s">
        <v>483</v>
      </c>
      <c r="C16" s="30" t="s">
        <v>484</v>
      </c>
      <c r="D16" s="15">
        <v>11.562609999999999</v>
      </c>
      <c r="E16" s="15">
        <v>50.13626</v>
      </c>
      <c r="F16" s="15">
        <v>203.55545000000001</v>
      </c>
      <c r="G16" s="15">
        <v>752.41723000000002</v>
      </c>
      <c r="H16" s="15">
        <v>1378.3990100000001</v>
      </c>
      <c r="I16" s="15">
        <v>866.57254999999998</v>
      </c>
      <c r="J16" s="15">
        <v>1158.5801000000001</v>
      </c>
      <c r="K16" s="15">
        <v>3779.00621</v>
      </c>
      <c r="L16" s="15">
        <v>7336.3323</v>
      </c>
      <c r="M16" s="15">
        <v>7679.3415999999997</v>
      </c>
      <c r="N16" s="15">
        <f t="shared" si="1"/>
        <v>23215.903319999998</v>
      </c>
      <c r="O16" s="133"/>
    </row>
    <row r="17" spans="1:15">
      <c r="A17" s="134">
        <v>2.2999999999999998</v>
      </c>
      <c r="B17" s="135" t="s">
        <v>51</v>
      </c>
      <c r="C17" s="30" t="s">
        <v>485</v>
      </c>
      <c r="D17" s="136">
        <f>SUM(D18:D19)</f>
        <v>52130.872770000002</v>
      </c>
      <c r="E17" s="136">
        <f t="shared" ref="E17:M17" si="3">SUM(E18:E19)</f>
        <v>2523.3195999999998</v>
      </c>
      <c r="F17" s="136">
        <f t="shared" si="3"/>
        <v>7255.3944499999998</v>
      </c>
      <c r="G17" s="136">
        <f t="shared" si="3"/>
        <v>16966.46632</v>
      </c>
      <c r="H17" s="136">
        <f t="shared" si="3"/>
        <v>20036.380089999999</v>
      </c>
      <c r="I17" s="136">
        <f t="shared" si="3"/>
        <v>27740.90365</v>
      </c>
      <c r="J17" s="136">
        <f t="shared" si="3"/>
        <v>26535.111099999998</v>
      </c>
      <c r="K17" s="136">
        <f t="shared" si="3"/>
        <v>10960.458710000001</v>
      </c>
      <c r="L17" s="136">
        <f t="shared" si="3"/>
        <v>9317.2705600000008</v>
      </c>
      <c r="M17" s="136">
        <f t="shared" si="3"/>
        <v>0</v>
      </c>
      <c r="N17" s="15">
        <f t="shared" si="1"/>
        <v>173466.17725000001</v>
      </c>
      <c r="O17" s="133"/>
    </row>
    <row r="18" spans="1:15">
      <c r="A18" s="134" t="s">
        <v>486</v>
      </c>
      <c r="B18" s="135" t="s">
        <v>487</v>
      </c>
      <c r="C18" s="24" t="s">
        <v>488</v>
      </c>
      <c r="D18" s="15">
        <v>52130.872770000002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f t="shared" si="1"/>
        <v>52130.872770000002</v>
      </c>
      <c r="O18" s="133"/>
    </row>
    <row r="19" spans="1:15">
      <c r="A19" s="134" t="s">
        <v>489</v>
      </c>
      <c r="B19" s="135" t="s">
        <v>490</v>
      </c>
      <c r="C19" s="24" t="s">
        <v>491</v>
      </c>
      <c r="D19" s="15">
        <v>0</v>
      </c>
      <c r="E19" s="15">
        <v>2523.3195999999998</v>
      </c>
      <c r="F19" s="15">
        <v>7255.3944499999998</v>
      </c>
      <c r="G19" s="15">
        <v>16966.46632</v>
      </c>
      <c r="H19" s="15">
        <v>20036.380089999999</v>
      </c>
      <c r="I19" s="15">
        <v>27740.90365</v>
      </c>
      <c r="J19" s="15">
        <v>26535.111099999998</v>
      </c>
      <c r="K19" s="15">
        <v>10960.458710000001</v>
      </c>
      <c r="L19" s="15">
        <v>9317.2705600000008</v>
      </c>
      <c r="M19" s="15">
        <v>0</v>
      </c>
      <c r="N19" s="15">
        <f t="shared" si="1"/>
        <v>121335.30448000001</v>
      </c>
      <c r="O19" s="133"/>
    </row>
    <row r="20" spans="1:15">
      <c r="A20" s="134">
        <v>2.4</v>
      </c>
      <c r="B20" s="135" t="s">
        <v>492</v>
      </c>
      <c r="C20" s="137" t="s">
        <v>493</v>
      </c>
      <c r="D20" s="138">
        <v>0</v>
      </c>
      <c r="E20" s="138">
        <v>0</v>
      </c>
      <c r="F20" s="138">
        <v>0</v>
      </c>
      <c r="G20" s="138">
        <v>0</v>
      </c>
      <c r="H20" s="138">
        <v>0</v>
      </c>
      <c r="I20" s="138">
        <v>0</v>
      </c>
      <c r="J20" s="138">
        <v>0</v>
      </c>
      <c r="K20" s="138">
        <v>0</v>
      </c>
      <c r="L20" s="138">
        <v>0</v>
      </c>
      <c r="M20" s="138">
        <v>16724.99999</v>
      </c>
      <c r="N20" s="15">
        <f t="shared" si="1"/>
        <v>16724.99999</v>
      </c>
      <c r="O20" s="133"/>
    </row>
    <row r="21" spans="1:15">
      <c r="A21" s="134">
        <v>2.5</v>
      </c>
      <c r="B21" s="135" t="s">
        <v>63</v>
      </c>
      <c r="C21" s="24" t="s">
        <v>64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f t="shared" si="1"/>
        <v>0</v>
      </c>
      <c r="O21" s="133"/>
    </row>
    <row r="22" spans="1:15">
      <c r="A22" s="134">
        <v>2.6</v>
      </c>
      <c r="B22" s="135" t="s">
        <v>494</v>
      </c>
      <c r="C22" s="24" t="s">
        <v>495</v>
      </c>
      <c r="D22" s="15">
        <v>0</v>
      </c>
      <c r="E22" s="15">
        <v>7648.5304299999998</v>
      </c>
      <c r="F22" s="15">
        <v>530.26135999999997</v>
      </c>
      <c r="G22" s="15">
        <v>573.66454999999996</v>
      </c>
      <c r="H22" s="15">
        <v>465.52776</v>
      </c>
      <c r="I22" s="15">
        <v>203.14094999999998</v>
      </c>
      <c r="J22" s="15">
        <v>1178.2242799999999</v>
      </c>
      <c r="K22" s="15">
        <v>114.31529999999999</v>
      </c>
      <c r="L22" s="15">
        <v>44.293550000000003</v>
      </c>
      <c r="M22" s="15">
        <v>177.31371000000217</v>
      </c>
      <c r="N22" s="15">
        <f t="shared" si="1"/>
        <v>10935.271890000002</v>
      </c>
      <c r="O22" s="133"/>
    </row>
    <row r="23" spans="1:15">
      <c r="A23" s="130">
        <v>3</v>
      </c>
      <c r="B23" s="132" t="s">
        <v>496</v>
      </c>
      <c r="C23" s="28" t="s">
        <v>497</v>
      </c>
      <c r="D23" s="15">
        <f>D5-D14</f>
        <v>33954.044420000006</v>
      </c>
      <c r="E23" s="15">
        <f t="shared" ref="E23:M23" si="4">E5-E14</f>
        <v>2863.160609999999</v>
      </c>
      <c r="F23" s="15">
        <f t="shared" si="4"/>
        <v>18723.237349999999</v>
      </c>
      <c r="G23" s="15">
        <f t="shared" si="4"/>
        <v>1378.4860599999993</v>
      </c>
      <c r="H23" s="15">
        <f t="shared" si="4"/>
        <v>2759.6112100000028</v>
      </c>
      <c r="I23" s="15">
        <f t="shared" si="4"/>
        <v>-9193.1175000000003</v>
      </c>
      <c r="J23" s="15">
        <f t="shared" si="4"/>
        <v>-10606.854579999999</v>
      </c>
      <c r="K23" s="15">
        <f t="shared" si="4"/>
        <v>55463.140429999999</v>
      </c>
      <c r="L23" s="15">
        <f t="shared" si="4"/>
        <v>-52309.050650000005</v>
      </c>
      <c r="M23" s="15">
        <f t="shared" si="4"/>
        <v>26530.683099999998</v>
      </c>
      <c r="N23" s="15">
        <f t="shared" si="1"/>
        <v>69563.340450000003</v>
      </c>
      <c r="O23" s="133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6"/>
  <sheetViews>
    <sheetView tabSelected="1" topLeftCell="A3" zoomScale="110" zoomScaleNormal="110" workbookViewId="0">
      <pane ySplit="1" topLeftCell="A4" activePane="bottomLeft" state="frozen"/>
      <selection activeCell="D29" sqref="D29"/>
      <selection pane="bottomLeft" activeCell="C21" sqref="C21"/>
    </sheetView>
  </sheetViews>
  <sheetFormatPr defaultRowHeight="15"/>
  <cols>
    <col min="1" max="1" width="4.85546875" style="1" bestFit="1" customWidth="1"/>
    <col min="2" max="2" width="38.28515625" style="1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1.42578125" bestFit="1" customWidth="1"/>
  </cols>
  <sheetData>
    <row r="1" spans="1:9" s="139" customFormat="1">
      <c r="A1" s="185" t="s">
        <v>498</v>
      </c>
      <c r="B1" s="185"/>
      <c r="C1" s="185"/>
      <c r="D1" s="185"/>
      <c r="E1" s="185"/>
      <c r="F1" s="185"/>
      <c r="G1" s="185"/>
      <c r="H1" s="185"/>
    </row>
    <row r="2" spans="1:9" s="139" customFormat="1">
      <c r="A2" s="140"/>
      <c r="B2" s="140"/>
      <c r="C2" s="186" t="s">
        <v>499</v>
      </c>
      <c r="D2" s="186"/>
      <c r="E2" s="141"/>
      <c r="F2" s="141"/>
      <c r="G2" s="187" t="s">
        <v>1</v>
      </c>
      <c r="H2" s="187"/>
    </row>
    <row r="3" spans="1:9">
      <c r="A3" s="6"/>
      <c r="B3" s="6"/>
      <c r="C3" s="26" t="s">
        <v>500</v>
      </c>
      <c r="D3" s="26" t="s">
        <v>381</v>
      </c>
      <c r="E3" s="9" t="s">
        <v>501</v>
      </c>
      <c r="F3" s="9" t="s">
        <v>502</v>
      </c>
      <c r="G3" s="9" t="s">
        <v>503</v>
      </c>
      <c r="H3" s="9" t="s">
        <v>229</v>
      </c>
    </row>
    <row r="4" spans="1:9">
      <c r="A4" s="6"/>
      <c r="B4" s="6"/>
      <c r="C4" s="27" t="s">
        <v>504</v>
      </c>
      <c r="D4" s="27" t="s">
        <v>401</v>
      </c>
      <c r="E4" s="11" t="s">
        <v>501</v>
      </c>
      <c r="F4" s="11" t="s">
        <v>505</v>
      </c>
      <c r="G4" s="11" t="s">
        <v>506</v>
      </c>
      <c r="H4" s="11" t="s">
        <v>256</v>
      </c>
    </row>
    <row r="5" spans="1:9">
      <c r="A5" s="42">
        <v>1</v>
      </c>
      <c r="B5" s="43" t="s">
        <v>8</v>
      </c>
      <c r="C5" s="28" t="s">
        <v>465</v>
      </c>
      <c r="D5" s="15">
        <f>SUM(E5:H5)</f>
        <v>379214.85479999991</v>
      </c>
      <c r="E5" s="15">
        <f t="shared" ref="E5:H5" si="0">SUM(E6:E13)</f>
        <v>284743.47352999996</v>
      </c>
      <c r="F5" s="15">
        <f t="shared" si="0"/>
        <v>89979.506569999998</v>
      </c>
      <c r="G5" s="15">
        <f t="shared" si="0"/>
        <v>4278.2395100000003</v>
      </c>
      <c r="H5" s="15">
        <f t="shared" si="0"/>
        <v>213.63518999999999</v>
      </c>
    </row>
    <row r="6" spans="1:9">
      <c r="A6" s="40">
        <v>1.1000000000000001</v>
      </c>
      <c r="B6" s="44" t="s">
        <v>507</v>
      </c>
      <c r="C6" s="24" t="s">
        <v>508</v>
      </c>
      <c r="D6" s="15">
        <f t="shared" ref="D6:D21" si="1">SUM(E6:H6)</f>
        <v>74035.060100000017</v>
      </c>
      <c r="E6" s="136">
        <v>11850.62933</v>
      </c>
      <c r="F6" s="136">
        <v>59182.012620000001</v>
      </c>
      <c r="G6" s="136">
        <v>2798.9349000000002</v>
      </c>
      <c r="H6" s="136">
        <v>203.48325</v>
      </c>
    </row>
    <row r="7" spans="1:9">
      <c r="A7" s="40">
        <v>1.2</v>
      </c>
      <c r="B7" s="44" t="s">
        <v>467</v>
      </c>
      <c r="C7" s="24" t="s">
        <v>468</v>
      </c>
      <c r="D7" s="15">
        <f t="shared" si="1"/>
        <v>40868.234349999999</v>
      </c>
      <c r="E7" s="136">
        <v>26884.584350000001</v>
      </c>
      <c r="F7" s="136">
        <v>12646.3</v>
      </c>
      <c r="G7" s="136">
        <v>1337.35</v>
      </c>
      <c r="H7" s="136">
        <v>0</v>
      </c>
    </row>
    <row r="8" spans="1:9">
      <c r="A8" s="40">
        <v>1.3</v>
      </c>
      <c r="B8" s="44" t="s">
        <v>509</v>
      </c>
      <c r="C8" s="24" t="s">
        <v>19</v>
      </c>
      <c r="D8" s="15">
        <f t="shared" si="1"/>
        <v>228357.63986000002</v>
      </c>
      <c r="E8" s="136">
        <v>213503.67741</v>
      </c>
      <c r="F8" s="136">
        <v>14853.841110000001</v>
      </c>
      <c r="G8" s="136">
        <v>0.12134</v>
      </c>
      <c r="H8" s="136">
        <v>0</v>
      </c>
      <c r="I8" s="142"/>
    </row>
    <row r="9" spans="1:9" ht="30">
      <c r="A9" s="40">
        <v>1.4</v>
      </c>
      <c r="B9" s="44" t="s">
        <v>510</v>
      </c>
      <c r="C9" s="30" t="s">
        <v>511</v>
      </c>
      <c r="D9" s="15">
        <f t="shared" si="1"/>
        <v>1341.50053</v>
      </c>
      <c r="E9" s="136">
        <v>500</v>
      </c>
      <c r="F9" s="136">
        <v>841.50053000000003</v>
      </c>
      <c r="G9" s="136">
        <v>0</v>
      </c>
      <c r="H9" s="136">
        <v>0</v>
      </c>
    </row>
    <row r="10" spans="1:9">
      <c r="A10" s="40">
        <v>1.5</v>
      </c>
      <c r="B10" s="44" t="s">
        <v>512</v>
      </c>
      <c r="C10" s="24" t="s">
        <v>474</v>
      </c>
      <c r="D10" s="15">
        <f t="shared" si="1"/>
        <v>0</v>
      </c>
      <c r="E10" s="136">
        <v>0</v>
      </c>
      <c r="F10" s="136">
        <v>0</v>
      </c>
      <c r="G10" s="136">
        <v>0</v>
      </c>
      <c r="H10" s="136">
        <v>0</v>
      </c>
    </row>
    <row r="11" spans="1:9">
      <c r="A11" s="40">
        <v>1.6</v>
      </c>
      <c r="B11" s="44" t="s">
        <v>513</v>
      </c>
      <c r="C11" s="24" t="s">
        <v>514</v>
      </c>
      <c r="D11" s="15">
        <f t="shared" si="1"/>
        <v>0</v>
      </c>
      <c r="E11" s="136">
        <v>0</v>
      </c>
      <c r="F11" s="136">
        <v>0</v>
      </c>
      <c r="G11" s="136">
        <v>0</v>
      </c>
      <c r="H11" s="136">
        <v>0</v>
      </c>
    </row>
    <row r="12" spans="1:9">
      <c r="A12" s="40">
        <v>1.7</v>
      </c>
      <c r="B12" s="44" t="s">
        <v>515</v>
      </c>
      <c r="C12" s="24" t="s">
        <v>516</v>
      </c>
      <c r="D12" s="15">
        <f t="shared" si="1"/>
        <v>12603.360839999999</v>
      </c>
      <c r="E12" s="136">
        <v>12603.360839999999</v>
      </c>
      <c r="F12" s="136">
        <v>0</v>
      </c>
      <c r="G12" s="136">
        <v>0</v>
      </c>
      <c r="H12" s="136">
        <v>0</v>
      </c>
    </row>
    <row r="13" spans="1:9">
      <c r="A13" s="40">
        <v>1.8</v>
      </c>
      <c r="B13" s="44" t="s">
        <v>47</v>
      </c>
      <c r="C13" s="24" t="s">
        <v>48</v>
      </c>
      <c r="D13" s="15">
        <f t="shared" si="1"/>
        <v>22009.059119999998</v>
      </c>
      <c r="E13" s="136">
        <v>19401.221600000001</v>
      </c>
      <c r="F13" s="136">
        <v>2455.8523100000002</v>
      </c>
      <c r="G13" s="136">
        <v>141.83327</v>
      </c>
      <c r="H13" s="136">
        <f>10.15204-0.0001</f>
        <v>10.15194</v>
      </c>
    </row>
    <row r="14" spans="1:9">
      <c r="A14" s="42">
        <v>2</v>
      </c>
      <c r="B14" s="43" t="s">
        <v>479</v>
      </c>
      <c r="C14" s="28" t="s">
        <v>480</v>
      </c>
      <c r="D14" s="15">
        <f t="shared" si="1"/>
        <v>309651.51435000001</v>
      </c>
      <c r="E14" s="15">
        <f t="shared" ref="E14:H14" si="2">SUM(E15:E17,E20:E22)</f>
        <v>221005.41404999999</v>
      </c>
      <c r="F14" s="15">
        <f t="shared" si="2"/>
        <v>84521.762109999996</v>
      </c>
      <c r="G14" s="15">
        <f t="shared" si="2"/>
        <v>4050.7783399999994</v>
      </c>
      <c r="H14" s="15">
        <f t="shared" si="2"/>
        <v>73.559849999999997</v>
      </c>
    </row>
    <row r="15" spans="1:9">
      <c r="A15" s="40">
        <v>2.1</v>
      </c>
      <c r="B15" s="44" t="s">
        <v>517</v>
      </c>
      <c r="C15" s="30" t="s">
        <v>518</v>
      </c>
      <c r="D15" s="15">
        <f t="shared" si="1"/>
        <v>85309.161900000006</v>
      </c>
      <c r="E15" s="136">
        <v>85309.161900000006</v>
      </c>
      <c r="F15" s="136">
        <v>0</v>
      </c>
      <c r="G15" s="136">
        <v>0</v>
      </c>
      <c r="H15" s="136">
        <v>0</v>
      </c>
    </row>
    <row r="16" spans="1:9" ht="30">
      <c r="A16" s="40">
        <v>2.2000000000000002</v>
      </c>
      <c r="B16" s="44" t="s">
        <v>519</v>
      </c>
      <c r="C16" s="30" t="s">
        <v>484</v>
      </c>
      <c r="D16" s="15">
        <f t="shared" si="1"/>
        <v>23215.903320000001</v>
      </c>
      <c r="E16" s="136">
        <v>23204.34071</v>
      </c>
      <c r="F16" s="136">
        <v>10.106870000000001</v>
      </c>
      <c r="G16" s="136">
        <v>1.43144</v>
      </c>
      <c r="H16" s="136">
        <v>2.4299999999999999E-2</v>
      </c>
    </row>
    <row r="17" spans="1:8">
      <c r="A17" s="40">
        <v>2.2999999999999998</v>
      </c>
      <c r="B17" s="135" t="s">
        <v>51</v>
      </c>
      <c r="C17" s="24" t="s">
        <v>520</v>
      </c>
      <c r="D17" s="15">
        <f t="shared" si="1"/>
        <v>173466.17724999998</v>
      </c>
      <c r="E17" s="15">
        <f t="shared" ref="E17:H17" si="3">E18+E19</f>
        <v>102656.25078999999</v>
      </c>
      <c r="F17" s="15">
        <f t="shared" si="3"/>
        <v>67157.967789999995</v>
      </c>
      <c r="G17" s="15">
        <f t="shared" si="3"/>
        <v>3582.9162399999996</v>
      </c>
      <c r="H17" s="15">
        <f t="shared" si="3"/>
        <v>69.042429999999996</v>
      </c>
    </row>
    <row r="18" spans="1:8">
      <c r="A18" s="40" t="s">
        <v>486</v>
      </c>
      <c r="B18" s="135" t="s">
        <v>487</v>
      </c>
      <c r="C18" s="24" t="s">
        <v>521</v>
      </c>
      <c r="D18" s="15">
        <f t="shared" si="1"/>
        <v>52130.872770000002</v>
      </c>
      <c r="E18" s="136">
        <v>30084.057679999998</v>
      </c>
      <c r="F18" s="136">
        <v>19288.418819999999</v>
      </c>
      <c r="G18" s="136">
        <v>2689.3538399999998</v>
      </c>
      <c r="H18" s="136">
        <v>69.042429999999996</v>
      </c>
    </row>
    <row r="19" spans="1:8">
      <c r="A19" s="40" t="s">
        <v>489</v>
      </c>
      <c r="B19" s="135" t="s">
        <v>490</v>
      </c>
      <c r="C19" s="24" t="s">
        <v>522</v>
      </c>
      <c r="D19" s="15">
        <f t="shared" si="1"/>
        <v>121335.30447999999</v>
      </c>
      <c r="E19" s="136">
        <v>72572.193109999993</v>
      </c>
      <c r="F19" s="136">
        <v>47869.548970000003</v>
      </c>
      <c r="G19" s="136">
        <v>893.56240000000003</v>
      </c>
      <c r="H19" s="136">
        <v>0</v>
      </c>
    </row>
    <row r="20" spans="1:8">
      <c r="A20" s="40">
        <v>2.4</v>
      </c>
      <c r="B20" s="135" t="s">
        <v>492</v>
      </c>
      <c r="C20" s="24" t="s">
        <v>493</v>
      </c>
      <c r="D20" s="15">
        <f t="shared" si="1"/>
        <v>16724.99999</v>
      </c>
      <c r="E20" s="136">
        <v>0</v>
      </c>
      <c r="F20" s="136">
        <v>16724.99999</v>
      </c>
      <c r="G20" s="136">
        <v>0</v>
      </c>
      <c r="H20" s="136">
        <v>0</v>
      </c>
    </row>
    <row r="21" spans="1:8">
      <c r="A21" s="40">
        <v>2.5</v>
      </c>
      <c r="B21" s="135" t="s">
        <v>63</v>
      </c>
      <c r="C21" s="24" t="s">
        <v>64</v>
      </c>
      <c r="D21" s="15">
        <f t="shared" si="1"/>
        <v>0</v>
      </c>
      <c r="E21" s="136">
        <v>0</v>
      </c>
      <c r="F21" s="136">
        <v>0</v>
      </c>
      <c r="G21" s="136">
        <v>0</v>
      </c>
      <c r="H21" s="136">
        <v>0</v>
      </c>
    </row>
    <row r="22" spans="1:8">
      <c r="A22" s="40">
        <v>2.6</v>
      </c>
      <c r="B22" s="135" t="s">
        <v>494</v>
      </c>
      <c r="C22" s="24" t="s">
        <v>72</v>
      </c>
      <c r="D22" s="15">
        <f>SUM(E22:H22)</f>
        <v>10935.27189</v>
      </c>
      <c r="E22" s="136">
        <v>9835.6606499999998</v>
      </c>
      <c r="F22" s="136">
        <v>628.68746000000101</v>
      </c>
      <c r="G22" s="136">
        <v>466.43065999999999</v>
      </c>
      <c r="H22" s="136">
        <v>4.4931200000000002</v>
      </c>
    </row>
    <row r="23" spans="1:8">
      <c r="A23" s="188" t="s">
        <v>257</v>
      </c>
      <c r="B23" s="189"/>
      <c r="C23" s="189"/>
      <c r="D23" s="189"/>
      <c r="E23" s="189"/>
      <c r="F23" s="189"/>
      <c r="G23" s="189"/>
      <c r="H23" s="190"/>
    </row>
    <row r="24" spans="1:8">
      <c r="A24" s="42">
        <v>3</v>
      </c>
      <c r="B24" s="43" t="s">
        <v>523</v>
      </c>
      <c r="C24" s="14" t="s">
        <v>524</v>
      </c>
      <c r="D24" s="143">
        <f>D28</f>
        <v>6.8769918340234409E-2</v>
      </c>
      <c r="E24" s="143" t="str">
        <f t="shared" ref="E24:H24" si="4">E28</f>
        <v>-</v>
      </c>
      <c r="F24" s="143">
        <f t="shared" si="4"/>
        <v>6.4293108094300347E-2</v>
      </c>
      <c r="G24" s="143">
        <f t="shared" si="4"/>
        <v>2.7107466503847226E-3</v>
      </c>
      <c r="H24" s="143">
        <f t="shared" si="4"/>
        <v>1.7660635955493334E-3</v>
      </c>
    </row>
    <row r="25" spans="1:8" ht="30">
      <c r="A25" s="40">
        <v>3.1</v>
      </c>
      <c r="B25" s="44" t="s">
        <v>525</v>
      </c>
      <c r="C25" s="30" t="s">
        <v>526</v>
      </c>
      <c r="D25" s="144">
        <v>6.8465497302907949E-2</v>
      </c>
      <c r="E25" s="145" t="s">
        <v>527</v>
      </c>
      <c r="F25" s="145">
        <v>6.4293108094300347E-2</v>
      </c>
      <c r="G25" s="145">
        <v>2.7107466503847226E-3</v>
      </c>
      <c r="H25" s="145">
        <v>1.461642558222885E-3</v>
      </c>
    </row>
    <row r="26" spans="1:8">
      <c r="A26" s="40">
        <v>3.2</v>
      </c>
      <c r="B26" s="44" t="s">
        <v>528</v>
      </c>
      <c r="C26" s="24" t="s">
        <v>529</v>
      </c>
      <c r="D26" s="144">
        <v>3.0442103732644828E-4</v>
      </c>
      <c r="E26" s="145" t="s">
        <v>527</v>
      </c>
      <c r="F26" s="145" t="s">
        <v>527</v>
      </c>
      <c r="G26" s="145" t="s">
        <v>527</v>
      </c>
      <c r="H26" s="145">
        <v>3.0442103732644828E-4</v>
      </c>
    </row>
    <row r="27" spans="1:8">
      <c r="A27" s="40">
        <v>3.3</v>
      </c>
      <c r="B27" s="44" t="s">
        <v>530</v>
      </c>
      <c r="C27" s="24" t="s">
        <v>531</v>
      </c>
      <c r="D27" s="144" t="s">
        <v>527</v>
      </c>
      <c r="E27" s="145" t="s">
        <v>527</v>
      </c>
      <c r="F27" s="145" t="s">
        <v>527</v>
      </c>
      <c r="G27" s="145" t="s">
        <v>527</v>
      </c>
      <c r="H27" s="145">
        <v>0</v>
      </c>
    </row>
    <row r="28" spans="1:8">
      <c r="A28" s="40">
        <v>3.4</v>
      </c>
      <c r="B28" s="44" t="s">
        <v>532</v>
      </c>
      <c r="C28" s="24" t="s">
        <v>533</v>
      </c>
      <c r="D28" s="144">
        <v>6.8769918340234409E-2</v>
      </c>
      <c r="E28" s="145" t="s">
        <v>527</v>
      </c>
      <c r="F28" s="145">
        <f>F25</f>
        <v>6.4293108094300347E-2</v>
      </c>
      <c r="G28" s="145">
        <f>G25</f>
        <v>2.7107466503847226E-3</v>
      </c>
      <c r="H28" s="145">
        <v>1.7660635955493334E-3</v>
      </c>
    </row>
    <row r="31" spans="1:8" ht="40.5" customHeight="1">
      <c r="C31" s="191" t="s">
        <v>534</v>
      </c>
      <c r="D31" s="192"/>
      <c r="E31" s="192"/>
      <c r="F31" s="193"/>
    </row>
    <row r="32" spans="1:8" ht="45">
      <c r="C32" s="112" t="s">
        <v>535</v>
      </c>
      <c r="D32" s="112" t="s">
        <v>536</v>
      </c>
      <c r="E32" s="112" t="s">
        <v>537</v>
      </c>
      <c r="F32" s="112" t="s">
        <v>538</v>
      </c>
    </row>
    <row r="33" spans="3:6">
      <c r="C33" s="115" t="s">
        <v>539</v>
      </c>
      <c r="D33" s="146">
        <v>0.1</v>
      </c>
      <c r="E33" s="146">
        <v>7.0000000000000007E-2</v>
      </c>
      <c r="F33" s="147"/>
    </row>
    <row r="34" spans="3:6">
      <c r="C34" s="115" t="s">
        <v>540</v>
      </c>
      <c r="D34" s="146">
        <v>0.1</v>
      </c>
      <c r="E34" s="146">
        <v>7.0000000000000007E-2</v>
      </c>
      <c r="F34" s="147"/>
    </row>
    <row r="35" spans="3:6">
      <c r="C35" s="115" t="s">
        <v>541</v>
      </c>
      <c r="D35" s="146">
        <v>0.2</v>
      </c>
      <c r="E35" s="146">
        <v>0.14000000000000001</v>
      </c>
      <c r="F35" s="146">
        <v>0.03</v>
      </c>
    </row>
    <row r="36" spans="3:6">
      <c r="C36" s="115" t="s">
        <v>542</v>
      </c>
      <c r="D36" s="146">
        <v>0.2</v>
      </c>
      <c r="E36" s="146">
        <v>0.14000000000000001</v>
      </c>
      <c r="F36" s="146">
        <v>0.03</v>
      </c>
    </row>
  </sheetData>
  <mergeCells count="5">
    <mergeCell ref="A1:H1"/>
    <mergeCell ref="C2:D2"/>
    <mergeCell ref="G2:H2"/>
    <mergeCell ref="A23:H23"/>
    <mergeCell ref="C31:F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3"/>
  <sheetViews>
    <sheetView zoomScale="130" zoomScaleNormal="130" workbookViewId="0">
      <selection sqref="A1:D1"/>
    </sheetView>
  </sheetViews>
  <sheetFormatPr defaultRowHeight="15"/>
  <cols>
    <col min="1" max="1" width="5.85546875" customWidth="1"/>
    <col min="2" max="3" width="40.140625" customWidth="1"/>
    <col min="4" max="4" width="16" customWidth="1"/>
  </cols>
  <sheetData>
    <row r="1" spans="1:4">
      <c r="A1" s="194" t="s">
        <v>543</v>
      </c>
      <c r="B1" s="194"/>
      <c r="C1" s="194"/>
      <c r="D1" s="194"/>
    </row>
    <row r="2" spans="1:4" ht="15.75">
      <c r="A2" s="148"/>
      <c r="B2" s="195" t="s">
        <v>544</v>
      </c>
      <c r="C2" s="195"/>
      <c r="D2" s="149" t="s">
        <v>1</v>
      </c>
    </row>
    <row r="3" spans="1:4">
      <c r="A3" s="26">
        <v>1</v>
      </c>
      <c r="B3" s="28" t="s">
        <v>545</v>
      </c>
      <c r="C3" s="27" t="s">
        <v>546</v>
      </c>
      <c r="D3" s="150"/>
    </row>
    <row r="4" spans="1:4">
      <c r="A4" s="25">
        <v>1.1000000000000001</v>
      </c>
      <c r="B4" s="24" t="s">
        <v>547</v>
      </c>
      <c r="C4" s="29" t="s">
        <v>548</v>
      </c>
      <c r="D4" s="15">
        <v>51886.621664999999</v>
      </c>
    </row>
    <row r="5" spans="1:4">
      <c r="A5" s="25">
        <v>1.2</v>
      </c>
      <c r="B5" s="24" t="s">
        <v>446</v>
      </c>
      <c r="C5" s="29" t="s">
        <v>549</v>
      </c>
      <c r="D5" s="15">
        <v>16969.247588000002</v>
      </c>
    </row>
    <row r="6" spans="1:4">
      <c r="A6" s="25">
        <v>1.3</v>
      </c>
      <c r="B6" s="24" t="s">
        <v>550</v>
      </c>
      <c r="C6" s="29" t="s">
        <v>551</v>
      </c>
      <c r="D6" s="15">
        <v>16154.720707000011</v>
      </c>
    </row>
    <row r="7" spans="1:4">
      <c r="A7" s="25">
        <v>1.4</v>
      </c>
      <c r="B7" s="24" t="s">
        <v>552</v>
      </c>
      <c r="C7" s="29" t="s">
        <v>553</v>
      </c>
      <c r="D7" s="15">
        <v>74561.640144000005</v>
      </c>
    </row>
    <row r="8" spans="1:4">
      <c r="A8" s="25">
        <v>1.5</v>
      </c>
      <c r="B8" s="24" t="s">
        <v>554</v>
      </c>
      <c r="C8" s="29" t="s">
        <v>555</v>
      </c>
      <c r="D8" s="15">
        <v>101067.20738100007</v>
      </c>
    </row>
    <row r="9" spans="1:4">
      <c r="A9" s="25">
        <v>1.6</v>
      </c>
      <c r="B9" s="24" t="s">
        <v>556</v>
      </c>
      <c r="C9" s="29" t="s">
        <v>557</v>
      </c>
      <c r="D9" s="15">
        <v>151603.17408000023</v>
      </c>
    </row>
    <row r="10" spans="1:4">
      <c r="A10" s="26">
        <v>2</v>
      </c>
      <c r="B10" s="28" t="s">
        <v>558</v>
      </c>
      <c r="C10" s="27" t="s">
        <v>559</v>
      </c>
      <c r="D10" s="15"/>
    </row>
    <row r="11" spans="1:4">
      <c r="A11" s="25">
        <v>2.1</v>
      </c>
      <c r="B11" s="24" t="s">
        <v>547</v>
      </c>
      <c r="C11" s="29" t="s">
        <v>548</v>
      </c>
      <c r="D11" s="15">
        <v>26938.509054000009</v>
      </c>
    </row>
    <row r="12" spans="1:4">
      <c r="A12" s="25">
        <v>2.2000000000000002</v>
      </c>
      <c r="B12" s="24" t="s">
        <v>446</v>
      </c>
      <c r="C12" s="29" t="s">
        <v>549</v>
      </c>
      <c r="D12" s="15">
        <v>22405.723973</v>
      </c>
    </row>
    <row r="13" spans="1:4">
      <c r="A13" s="25">
        <v>2.2999999999999998</v>
      </c>
      <c r="B13" s="24" t="s">
        <v>550</v>
      </c>
      <c r="C13" s="29" t="s">
        <v>551</v>
      </c>
      <c r="D13" s="15">
        <v>53178.303550999997</v>
      </c>
    </row>
    <row r="14" spans="1:4">
      <c r="A14" s="25">
        <v>2.4</v>
      </c>
      <c r="B14" s="24" t="s">
        <v>552</v>
      </c>
      <c r="C14" s="29" t="s">
        <v>553</v>
      </c>
      <c r="D14" s="15">
        <v>13831.013513</v>
      </c>
    </row>
    <row r="15" spans="1:4">
      <c r="A15" s="25">
        <v>2.5</v>
      </c>
      <c r="B15" s="24" t="s">
        <v>554</v>
      </c>
      <c r="C15" s="29" t="s">
        <v>555</v>
      </c>
      <c r="D15" s="15">
        <v>9868.7935579999939</v>
      </c>
    </row>
    <row r="16" spans="1:4">
      <c r="A16" s="25">
        <v>2.6</v>
      </c>
      <c r="B16" s="24" t="s">
        <v>556</v>
      </c>
      <c r="C16" s="29" t="s">
        <v>557</v>
      </c>
      <c r="D16" s="15">
        <v>121196.55232799999</v>
      </c>
    </row>
    <row r="17" spans="1:4">
      <c r="A17" s="26">
        <v>3</v>
      </c>
      <c r="B17" s="28" t="s">
        <v>560</v>
      </c>
      <c r="C17" s="27" t="s">
        <v>561</v>
      </c>
      <c r="D17" s="15"/>
    </row>
    <row r="18" spans="1:4">
      <c r="A18" s="25">
        <v>3.1</v>
      </c>
      <c r="B18" s="24" t="s">
        <v>547</v>
      </c>
      <c r="C18" s="29" t="s">
        <v>548</v>
      </c>
      <c r="D18" s="15">
        <v>24948.11261099999</v>
      </c>
    </row>
    <row r="19" spans="1:4">
      <c r="A19" s="25">
        <v>3.2</v>
      </c>
      <c r="B19" s="24" t="s">
        <v>446</v>
      </c>
      <c r="C19" s="29" t="s">
        <v>549</v>
      </c>
      <c r="D19" s="15">
        <v>-5436.4763849999981</v>
      </c>
    </row>
    <row r="20" spans="1:4">
      <c r="A20" s="25">
        <v>3.3</v>
      </c>
      <c r="B20" s="24" t="s">
        <v>550</v>
      </c>
      <c r="C20" s="29" t="s">
        <v>551</v>
      </c>
      <c r="D20" s="15">
        <v>-37023.58284399999</v>
      </c>
    </row>
    <row r="21" spans="1:4">
      <c r="A21" s="25">
        <v>3.4</v>
      </c>
      <c r="B21" s="24" t="s">
        <v>552</v>
      </c>
      <c r="C21" s="29" t="s">
        <v>553</v>
      </c>
      <c r="D21" s="15">
        <v>60730.626631000006</v>
      </c>
    </row>
    <row r="22" spans="1:4">
      <c r="A22" s="25">
        <v>3.5</v>
      </c>
      <c r="B22" s="24" t="s">
        <v>554</v>
      </c>
      <c r="C22" s="29" t="s">
        <v>555</v>
      </c>
      <c r="D22" s="15">
        <v>91198.413823000083</v>
      </c>
    </row>
    <row r="23" spans="1:4">
      <c r="A23" s="25">
        <v>3.6</v>
      </c>
      <c r="B23" s="24" t="s">
        <v>556</v>
      </c>
      <c r="C23" s="29" t="s">
        <v>557</v>
      </c>
      <c r="D23" s="15">
        <v>30406.621752000239</v>
      </c>
    </row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Balans hesabat</vt:lpstr>
      <vt:lpstr>Mənfəət zərər</vt:lpstr>
      <vt:lpstr>PulHereketi</vt:lpstr>
      <vt:lpstr>Kapital dəyişilmələri</vt:lpstr>
      <vt:lpstr>Kapitalın strukturu və adekvatl</vt:lpstr>
      <vt:lpstr>Kredit Riski</vt:lpstr>
      <vt:lpstr>Likvidlik Riski</vt:lpstr>
      <vt:lpstr>Valyuta Riski</vt:lpstr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Agamusa F. Mammadov</cp:lastModifiedBy>
  <dcterms:created xsi:type="dcterms:W3CDTF">2020-07-17T15:14:43Z</dcterms:created>
  <dcterms:modified xsi:type="dcterms:W3CDTF">2020-07-21T13:23:18Z</dcterms:modified>
</cp:coreProperties>
</file>