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Xurshudzade\Desktop\2. Hesabatliq\Rubluk sayt uchun\09.2021\"/>
    </mc:Choice>
  </mc:AlternateContent>
  <bookViews>
    <workbookView xWindow="0" yWindow="0" windowWidth="23040" windowHeight="9192"/>
  </bookViews>
  <sheets>
    <sheet name="Balans hesabat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'[2]ST-2SD.ST'!$A$81</definedName>
    <definedName name="__LF_ffffffde_u_fffffffe_a_LFdr1_iNdEx_645">'[2]ST-2SD.ST'!$A$80</definedName>
    <definedName name="__LF2004_2d_12_2d_31_20_00_3a_00_3a_00_LFc1_iNdEx_361">#N/A</definedName>
    <definedName name="__LFA_fffffff0_dam_LFdr1_iNdEx_584">'[2]ST-2SD.ST'!$A$19</definedName>
    <definedName name="__LFAnar_20_KB_LFdr1_iNdEx_1502">"$#REF!.$A$#REF!"</definedName>
    <definedName name="__LFAnar_20_KB_LFdr1_iNdEx_990">"$#REF!.$A$#REF!"</definedName>
    <definedName name="__LFAstara_LFdr1_iNdEx_582">'[2]ST-2SD.ST'!$A$17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'[2]ST-2SD.ST'!$A$23</definedName>
    <definedName name="__LFBalak_ffffffe6_n_LFdr1_iNdEx_589">'[2]ST-2SD.ST'!$A$24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'[2]ST-2SD.ST'!$A$28</definedName>
    <definedName name="__LFC_ffffffe6_lilabad_LFdr1_iNdEx_594">'[2]ST-2SD.ST'!$A$29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'[2]ST-2SD.ST'!$A$32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'[2]ST-2SD.ST'!$A$33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'[2]ST-2SD.ST'!$A$39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'[2]ST-2SD.ST'!$A$43</definedName>
    <definedName name="__LFLa_ffffffe7__fffffffd_n_LFdr1_iNdEx_606">'[2]ST-2SD.ST'!$A$41</definedName>
    <definedName name="__LFLerik_LFdr1_iNdEx_607">'[2]ST-2SD.ST'!$A$42</definedName>
    <definedName name="__LFMasall_fffffffd__LFdr1_iNdEx_609">'[2]ST-2SD.ST'!$A$44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'[2]ST-2SD.ST'!$A$47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'[2]ST-2SD.ST'!$A$49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'[2]ST-2SD.ST'!$A$56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'[2]ST-2SD.ST'!$A$50</definedName>
    <definedName name="__LFQuba_LFdr1_iNdEx_618">'[2]ST-2SD.ST'!$A$53</definedName>
    <definedName name="__LFQubadl_fffffffd__LFdr1_iNdEx_619">'[2]ST-2SD.ST'!$A$54</definedName>
    <definedName name="__LFQusar_LFdr1_iNdEx_620">'[2]ST-2SD.ST'!$A$55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'[2]ST-2SD.ST'!$A$61</definedName>
    <definedName name="__LFT_ffffffe6_rt_ffffffe6_r_LFdr1_iNdEx_629">'[2]ST-2SD.ST'!$A$64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'[2]ST-2SD.ST'!$A$67</definedName>
    <definedName name="__LFXocal_fffffffd__LFdr1_iNdEx_633">'[2]ST-2SD.ST'!$A$68</definedName>
    <definedName name="__LFXocav_ffffffe6_nd_LFdr1_iNdEx_634">'[2]ST-2SD.ST'!$A$69</definedName>
    <definedName name="__LFYard_fffffffd_ml_fffffffd__LFdr1_iNdEx_636">'[2]ST-2SD.ST'!$A$71</definedName>
    <definedName name="__LFZ_ffffffe6_ngilan_LFdr1_iNdEx_639">'[2]ST-2SD.ST'!$A$74</definedName>
    <definedName name="__LFZaminbank_20_KB_LFdr1_iNdEx_1028">"$#REF!.$A$#REF!"</definedName>
    <definedName name="__LFZaminbank_20_KB_LFdr1_iNdEx_1540">"$#REF!.$A$#REF!"</definedName>
    <definedName name="__LFZaqatala_LFdr1_iNdEx_638">'[2]ST-2SD.ST'!$A$73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39" i="1"/>
  <c r="D38" i="1"/>
  <c r="D37" i="1"/>
  <c r="D36" i="1"/>
  <c r="D35" i="1"/>
  <c r="D34" i="1"/>
  <c r="D33" i="1" s="1"/>
  <c r="D32" i="1"/>
  <c r="D31" i="1"/>
  <c r="D29" i="1"/>
  <c r="D28" i="1"/>
  <c r="D27" i="1"/>
  <c r="D26" i="1"/>
  <c r="D25" i="1"/>
  <c r="D24" i="1"/>
  <c r="D23" i="1" s="1"/>
  <c r="D20" i="1"/>
  <c r="D19" i="1"/>
  <c r="D21" i="1" s="1"/>
  <c r="D18" i="1"/>
  <c r="D17" i="1"/>
  <c r="D15" i="1"/>
  <c r="D14" i="1"/>
  <c r="D13" i="1"/>
  <c r="D12" i="1"/>
  <c r="D11" i="1"/>
  <c r="D10" i="1"/>
  <c r="D9" i="1"/>
  <c r="D8" i="1"/>
  <c r="D7" i="1"/>
  <c r="D6" i="1"/>
  <c r="D16" i="1" l="1"/>
  <c r="D22" i="1"/>
  <c r="D5" i="1" l="1"/>
  <c r="D41" i="1"/>
</calcChain>
</file>

<file path=xl/sharedStrings.xml><?xml version="1.0" encoding="utf-8"?>
<sst xmlns="http://schemas.openxmlformats.org/spreadsheetml/2006/main" count="94" uniqueCount="94">
  <si>
    <t>Maliyyə vəziyyəti haqqında hesabat</t>
  </si>
  <si>
    <t>min manatla</t>
  </si>
  <si>
    <t>Code</t>
  </si>
  <si>
    <t>finSitStatem</t>
  </si>
  <si>
    <t>Hesabat dövrü</t>
  </si>
  <si>
    <t>Ötən ilin sonu</t>
  </si>
  <si>
    <t>repPer</t>
  </si>
  <si>
    <t>endLastYear</t>
  </si>
  <si>
    <t>assets</t>
  </si>
  <si>
    <t>Aktivlər:</t>
  </si>
  <si>
    <t>cashAndEquiv</t>
  </si>
  <si>
    <t>Nağd pul vəsaitləri və  ekvivalentləri, o cümlədən bloklaşdırılmış nağd vəsait</t>
  </si>
  <si>
    <t>comAndInvSec</t>
  </si>
  <si>
    <t>Ticarət və investisiya qiymətli kağızları</t>
  </si>
  <si>
    <t>depInBank</t>
  </si>
  <si>
    <t>Banklar və digər maliyyə institutlarındakı depozitlər</t>
  </si>
  <si>
    <t>loansToBank</t>
  </si>
  <si>
    <t>Banklar və digər maliyyə institutlarına verilən kreditlər</t>
  </si>
  <si>
    <t>loansToCust</t>
  </si>
  <si>
    <t>Müştərilərə verilmiş kreditlər</t>
  </si>
  <si>
    <t>1.5.1</t>
  </si>
  <si>
    <t>consLoan</t>
  </si>
  <si>
    <t>a) istehlak kreditləri</t>
  </si>
  <si>
    <t>1.5.2</t>
  </si>
  <si>
    <t>busLoan</t>
  </si>
  <si>
    <t>b) biznes kreditləri</t>
  </si>
  <si>
    <t>1.5.3</t>
  </si>
  <si>
    <t>estateLoan</t>
  </si>
  <si>
    <t>c) daşınmaz əmlak kreditləri</t>
  </si>
  <si>
    <t>1.5.4</t>
  </si>
  <si>
    <t>miscLoan</t>
  </si>
  <si>
    <t>d) digər kreditlər</t>
  </si>
  <si>
    <t>1.5.5</t>
  </si>
  <si>
    <t>resForLoss</t>
  </si>
  <si>
    <t>(Mümkün zərərlər üçün yaradılan məqsədli ehtiyat)</t>
  </si>
  <si>
    <t>1.5.6</t>
  </si>
  <si>
    <t>loansToCustNet</t>
  </si>
  <si>
    <t>Müştərilərə verilmiş kreditlər (xalis)</t>
  </si>
  <si>
    <t>propAndEquip</t>
  </si>
  <si>
    <t>Əmlak və avadanlıqlar</t>
  </si>
  <si>
    <t>intanAss</t>
  </si>
  <si>
    <t>Qeyri-maddi aktivlər</t>
  </si>
  <si>
    <t>deffTaxAss</t>
  </si>
  <si>
    <t>Təxirə salınmış vergi aktivləri</t>
  </si>
  <si>
    <t>resForLossToPayAssLoss</t>
  </si>
  <si>
    <t>Balansdankənar aktivlər üzrə mümkün zərərlərin ödənilməsi üçün məqsədli ehtiyat</t>
  </si>
  <si>
    <t>1.10</t>
  </si>
  <si>
    <t>miscAss</t>
  </si>
  <si>
    <t>Digər aktivlər</t>
  </si>
  <si>
    <t>liabilities</t>
  </si>
  <si>
    <t>Öhdəliklər:</t>
  </si>
  <si>
    <t>dep</t>
  </si>
  <si>
    <t>Depozitlər</t>
  </si>
  <si>
    <t>2.1.1</t>
  </si>
  <si>
    <t>depRealPer</t>
  </si>
  <si>
    <t>a) fiziki şəxslərin depozitləri</t>
  </si>
  <si>
    <t>2.1.2</t>
  </si>
  <si>
    <t>depLegEnt</t>
  </si>
  <si>
    <t>b) hüquqi şəxslərin depozitləri</t>
  </si>
  <si>
    <t>liaCB</t>
  </si>
  <si>
    <t>Mərkəzi bank və dövlət fondları qarşısında öhdəliklər</t>
  </si>
  <si>
    <t>liaLoanOrg</t>
  </si>
  <si>
    <t>Kredit təşkilatları və digər maliyyə institutları qarşısında öhdəliklər</t>
  </si>
  <si>
    <t>debtSec</t>
  </si>
  <si>
    <t>Borc qiymətli kağızları</t>
  </si>
  <si>
    <t>currTaxLia</t>
  </si>
  <si>
    <t>Cari vergi öhdəlikləri</t>
  </si>
  <si>
    <t>deffTaxLia</t>
  </si>
  <si>
    <t>Təxirə salınmış vergi öhdəliyi</t>
  </si>
  <si>
    <t>subDebtLia</t>
  </si>
  <si>
    <t>Subordinasiya borc öhdəlikləri</t>
  </si>
  <si>
    <t>miscLia</t>
  </si>
  <si>
    <t>Digər öhdəliklər</t>
  </si>
  <si>
    <t>capital</t>
  </si>
  <si>
    <t>Kapital:</t>
  </si>
  <si>
    <t>shareCap</t>
  </si>
  <si>
    <t>Səhmdar kapitalı</t>
  </si>
  <si>
    <t>shareValChanInc</t>
  </si>
  <si>
    <t>Səhmin qiymətinin dəyişməsindən gəlir (zərər)</t>
  </si>
  <si>
    <t>undisProf</t>
  </si>
  <si>
    <t>Bölüşdürülməmiş mənfəət</t>
  </si>
  <si>
    <t>commRes</t>
  </si>
  <si>
    <t>Ümumi ehtiyatlar:</t>
  </si>
  <si>
    <t>3.4.1</t>
  </si>
  <si>
    <t>simpResForLoss</t>
  </si>
  <si>
    <t>a) kreditlər, lizinqlər və digər tələblər üzrə mümkün zərərlərin ödənilməsi üçün adi ehtiyatlar</t>
  </si>
  <si>
    <t>3.4.2</t>
  </si>
  <si>
    <t>simpResFromPric</t>
  </si>
  <si>
    <t>b) əsas vəsaitlərin qiymətləndirilməsindən adi ehtiyatlar</t>
  </si>
  <si>
    <t>3.4.3</t>
  </si>
  <si>
    <t>miscCommRes</t>
  </si>
  <si>
    <t>c) digər ümumi ehtiyatlar</t>
  </si>
  <si>
    <t>totLiaCap</t>
  </si>
  <si>
    <t>Cəmi öhdəliklər və kapital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</si>
</sst>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0"/>
      <color theme="1"/>
      <name val="Palatino Linotype"/>
      <family val="1"/>
    </font>
    <font>
      <sz val="10"/>
      <color theme="1"/>
      <name val="Palatino Linotype"/>
      <family val="1"/>
    </font>
    <font>
      <b/>
      <sz val="12"/>
      <color theme="0"/>
      <name val="Palatino Linotype"/>
      <family val="1"/>
    </font>
    <font>
      <b/>
      <sz val="10"/>
      <color theme="0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/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49" fontId="3" fillId="0" borderId="1" xfId="0" applyNumberFormat="1" applyFont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4" fontId="3" fillId="3" borderId="1" xfId="0" applyNumberFormat="1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8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BB-Gosteris-Prudensial+Codes-rubluk_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3"/>
      <sheetName val="A8"/>
      <sheetName val="A10"/>
      <sheetName val="A16"/>
      <sheetName val="A15"/>
      <sheetName val="MenfeetZerer"/>
      <sheetName val="A1"/>
      <sheetName val="PulHereketi"/>
      <sheetName val="Kapital"/>
      <sheetName val="A2"/>
      <sheetName val="16.7"/>
      <sheetName val="KreditRiski"/>
      <sheetName val="A9"/>
      <sheetName val="LikvidlikRiski"/>
      <sheetName val="0329_Baza"/>
      <sheetName val="0329_A13"/>
      <sheetName val="A13"/>
      <sheetName val="ValyutaRiski"/>
      <sheetName val="AVM"/>
      <sheetName val="FaizRiski"/>
    </sheetNames>
    <sheetDataSet>
      <sheetData sheetId="0"/>
      <sheetData sheetId="1"/>
      <sheetData sheetId="2"/>
      <sheetData sheetId="3">
        <row r="8">
          <cell r="C8">
            <v>22284.522509999999</v>
          </cell>
        </row>
        <row r="9">
          <cell r="C9">
            <v>56084.804400000001</v>
          </cell>
        </row>
        <row r="11">
          <cell r="C11">
            <v>34647.338470000002</v>
          </cell>
        </row>
        <row r="14">
          <cell r="C14">
            <v>0</v>
          </cell>
        </row>
        <row r="17">
          <cell r="C17">
            <v>0</v>
          </cell>
        </row>
        <row r="24">
          <cell r="C24">
            <v>0</v>
          </cell>
        </row>
        <row r="25">
          <cell r="C25">
            <v>41908.93576</v>
          </cell>
        </row>
        <row r="28">
          <cell r="C28">
            <v>0</v>
          </cell>
        </row>
        <row r="32">
          <cell r="C32">
            <v>841.5</v>
          </cell>
        </row>
        <row r="36">
          <cell r="C36">
            <v>409561.79125000001</v>
          </cell>
        </row>
        <row r="37">
          <cell r="C37">
            <v>97147.048071500001</v>
          </cell>
        </row>
        <row r="39">
          <cell r="C39">
            <v>10696.51253</v>
          </cell>
        </row>
        <row r="45">
          <cell r="C45">
            <v>166.86599999999999</v>
          </cell>
        </row>
        <row r="48">
          <cell r="C48">
            <v>0</v>
          </cell>
        </row>
        <row r="52">
          <cell r="C52">
            <v>358.15391999999997</v>
          </cell>
        </row>
        <row r="56">
          <cell r="C56">
            <v>601.44691999999998</v>
          </cell>
        </row>
        <row r="57">
          <cell r="C57">
            <v>180.988395</v>
          </cell>
        </row>
        <row r="58">
          <cell r="C58">
            <v>14640.560786499998</v>
          </cell>
        </row>
        <row r="67">
          <cell r="C67">
            <v>45973.498900000006</v>
          </cell>
        </row>
        <row r="70">
          <cell r="C70">
            <v>24253.668129999998</v>
          </cell>
        </row>
        <row r="74">
          <cell r="C74">
            <v>165840.62362999999</v>
          </cell>
        </row>
        <row r="75">
          <cell r="C75">
            <v>1700</v>
          </cell>
        </row>
        <row r="76">
          <cell r="C76">
            <v>85309.161900000006</v>
          </cell>
        </row>
        <row r="81">
          <cell r="C81">
            <v>16.623090000000001</v>
          </cell>
        </row>
        <row r="84">
          <cell r="C84">
            <v>0</v>
          </cell>
        </row>
        <row r="85">
          <cell r="C85">
            <v>0</v>
          </cell>
        </row>
        <row r="88">
          <cell r="C88">
            <v>8926.24539</v>
          </cell>
        </row>
        <row r="95">
          <cell r="C95">
            <v>0</v>
          </cell>
        </row>
        <row r="102">
          <cell r="C102">
            <v>34836.264510000001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33459.807139999997</v>
          </cell>
        </row>
        <row r="118">
          <cell r="C118">
            <v>52870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33227.102879999977</v>
          </cell>
        </row>
        <row r="125">
          <cell r="C125">
            <v>8051.4005123000006</v>
          </cell>
        </row>
        <row r="126">
          <cell r="C126">
            <v>2986.2750777000001</v>
          </cell>
        </row>
        <row r="127">
          <cell r="C127">
            <v>386.01768459999994</v>
          </cell>
        </row>
        <row r="128">
          <cell r="C128">
            <v>4483.1467899999998</v>
          </cell>
        </row>
        <row r="129">
          <cell r="C129">
            <v>195.96096</v>
          </cell>
        </row>
      </sheetData>
      <sheetData sheetId="4">
        <row r="64">
          <cell r="C64">
            <v>5707.0219299999999</v>
          </cell>
        </row>
        <row r="103">
          <cell r="C103">
            <v>0</v>
          </cell>
        </row>
        <row r="104">
          <cell r="C104">
            <v>16724.99999</v>
          </cell>
        </row>
      </sheetData>
      <sheetData sheetId="5">
        <row r="79">
          <cell r="C79">
            <v>41101.21415</v>
          </cell>
        </row>
        <row r="126">
          <cell r="C126">
            <v>71197.674209999997</v>
          </cell>
        </row>
        <row r="174">
          <cell r="C174">
            <v>297262.90289000003</v>
          </cell>
        </row>
        <row r="175">
          <cell r="C175">
            <v>16682.788820000002</v>
          </cell>
        </row>
        <row r="189">
          <cell r="C189">
            <v>0</v>
          </cell>
        </row>
      </sheetData>
      <sheetData sheetId="6">
        <row r="18">
          <cell r="D1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41"/>
  <sheetViews>
    <sheetView tabSelected="1" zoomScale="130" zoomScaleNormal="130" workbookViewId="0">
      <selection sqref="A1:E1"/>
    </sheetView>
  </sheetViews>
  <sheetFormatPr defaultColWidth="9.109375" defaultRowHeight="14.4" x14ac:dyDescent="0.3"/>
  <cols>
    <col min="1" max="1" width="4.88671875" style="2" bestFit="1" customWidth="1"/>
    <col min="2" max="2" width="30.5546875" style="2" hidden="1" customWidth="1"/>
    <col min="3" max="3" width="83" style="21" bestFit="1" customWidth="1"/>
    <col min="4" max="4" width="11.44140625" style="2" bestFit="1" customWidth="1"/>
    <col min="5" max="5" width="13.109375" style="2" customWidth="1"/>
    <col min="6" max="16384" width="9.109375" style="2"/>
  </cols>
  <sheetData>
    <row r="1" spans="1:5" x14ac:dyDescent="0.3">
      <c r="A1" s="1" t="s">
        <v>0</v>
      </c>
      <c r="B1" s="1"/>
      <c r="C1" s="1"/>
      <c r="D1" s="1"/>
      <c r="E1" s="1"/>
    </row>
    <row r="2" spans="1:5" ht="15" x14ac:dyDescent="0.3">
      <c r="A2" s="3"/>
      <c r="B2" s="3"/>
      <c r="C2" s="4"/>
      <c r="D2" s="5"/>
      <c r="E2" s="6" t="s">
        <v>1</v>
      </c>
    </row>
    <row r="3" spans="1:5" ht="30" x14ac:dyDescent="0.3">
      <c r="A3" s="7"/>
      <c r="B3" s="22" t="s">
        <v>2</v>
      </c>
      <c r="C3" s="23" t="s">
        <v>3</v>
      </c>
      <c r="D3" s="9" t="s">
        <v>4</v>
      </c>
      <c r="E3" s="9" t="s">
        <v>5</v>
      </c>
    </row>
    <row r="4" spans="1:5" ht="17.399999999999999" x14ac:dyDescent="0.3">
      <c r="A4" s="7"/>
      <c r="B4" s="8"/>
      <c r="C4" s="10"/>
      <c r="D4" s="24" t="s">
        <v>6</v>
      </c>
      <c r="E4" s="24" t="s">
        <v>7</v>
      </c>
    </row>
    <row r="5" spans="1:5" ht="15" x14ac:dyDescent="0.3">
      <c r="A5" s="11">
        <v>1</v>
      </c>
      <c r="B5" s="12" t="s">
        <v>8</v>
      </c>
      <c r="C5" s="13" t="s">
        <v>9</v>
      </c>
      <c r="D5" s="14">
        <f>SUM(D6:D9,D16,D17,D18,D19,D21)-D20</f>
        <v>494464.39607999998</v>
      </c>
      <c r="E5" s="14">
        <v>409563.01682200003</v>
      </c>
    </row>
    <row r="6" spans="1:5" ht="15" x14ac:dyDescent="0.3">
      <c r="A6" s="15">
        <v>1.1000000000000001</v>
      </c>
      <c r="B6" s="16" t="s">
        <v>10</v>
      </c>
      <c r="C6" s="17" t="s">
        <v>11</v>
      </c>
      <c r="D6" s="14">
        <f>SUM([1]A3!C8,[1]A3!C9,[1]A3!C11)</f>
        <v>113016.66538000001</v>
      </c>
      <c r="E6" s="14">
        <v>92144.098570000002</v>
      </c>
    </row>
    <row r="7" spans="1:5" ht="15" x14ac:dyDescent="0.3">
      <c r="A7" s="15">
        <v>1.2</v>
      </c>
      <c r="B7" s="16" t="s">
        <v>12</v>
      </c>
      <c r="C7" s="17" t="s">
        <v>13</v>
      </c>
      <c r="D7" s="14">
        <f>[1]A3!C25+[1]A3!C48+[1]A3!C52+[1]A3!C24</f>
        <v>42267.089679999997</v>
      </c>
      <c r="E7" s="14">
        <v>40512.983489999999</v>
      </c>
    </row>
    <row r="8" spans="1:5" ht="15" x14ac:dyDescent="0.3">
      <c r="A8" s="15">
        <v>1.3</v>
      </c>
      <c r="B8" s="16" t="s">
        <v>14</v>
      </c>
      <c r="C8" s="17" t="s">
        <v>15</v>
      </c>
      <c r="D8" s="14">
        <f>[1]A3!C17</f>
        <v>0</v>
      </c>
      <c r="E8" s="14">
        <v>8669.9688800000004</v>
      </c>
    </row>
    <row r="9" spans="1:5" ht="15" x14ac:dyDescent="0.3">
      <c r="A9" s="15">
        <v>1.4</v>
      </c>
      <c r="B9" s="16" t="s">
        <v>16</v>
      </c>
      <c r="C9" s="17" t="s">
        <v>17</v>
      </c>
      <c r="D9" s="14">
        <f>[1]A3!C14+[1]A3!C28+[1]A3!C32</f>
        <v>841.5</v>
      </c>
      <c r="E9" s="14">
        <v>841.5</v>
      </c>
    </row>
    <row r="10" spans="1:5" ht="15" x14ac:dyDescent="0.3">
      <c r="A10" s="15">
        <v>1.5</v>
      </c>
      <c r="B10" s="16" t="s">
        <v>18</v>
      </c>
      <c r="C10" s="17" t="s">
        <v>19</v>
      </c>
      <c r="D10" s="14">
        <f>[1]A3!C36</f>
        <v>409561.79125000001</v>
      </c>
      <c r="E10" s="14">
        <v>337946.33646999998</v>
      </c>
    </row>
    <row r="11" spans="1:5" ht="15" x14ac:dyDescent="0.3">
      <c r="A11" s="15" t="s">
        <v>20</v>
      </c>
      <c r="B11" s="16" t="s">
        <v>21</v>
      </c>
      <c r="C11" s="17" t="s">
        <v>22</v>
      </c>
      <c r="D11" s="14">
        <f>[1]A10!C174-[1]A10!C175</f>
        <v>280580.11407000001</v>
      </c>
      <c r="E11" s="14">
        <v>229712.68119</v>
      </c>
    </row>
    <row r="12" spans="1:5" ht="15" x14ac:dyDescent="0.3">
      <c r="A12" s="15" t="s">
        <v>23</v>
      </c>
      <c r="B12" s="16" t="s">
        <v>24</v>
      </c>
      <c r="C12" s="17" t="s">
        <v>25</v>
      </c>
      <c r="D12" s="14">
        <f>[1]A10!C79+[1]A10!C126</f>
        <v>112298.88836</v>
      </c>
      <c r="E12" s="14">
        <v>94940.951149999979</v>
      </c>
    </row>
    <row r="13" spans="1:5" ht="15" x14ac:dyDescent="0.3">
      <c r="A13" s="15" t="s">
        <v>26</v>
      </c>
      <c r="B13" s="16" t="s">
        <v>27</v>
      </c>
      <c r="C13" s="17" t="s">
        <v>28</v>
      </c>
      <c r="D13" s="14">
        <f>[1]A10!C175</f>
        <v>16682.788820000002</v>
      </c>
      <c r="E13" s="14">
        <v>13292.70413</v>
      </c>
    </row>
    <row r="14" spans="1:5" ht="15" x14ac:dyDescent="0.3">
      <c r="A14" s="15" t="s">
        <v>29</v>
      </c>
      <c r="B14" s="16" t="s">
        <v>30</v>
      </c>
      <c r="C14" s="17" t="s">
        <v>31</v>
      </c>
      <c r="D14" s="14">
        <f>[1]A10!C189</f>
        <v>0</v>
      </c>
      <c r="E14" s="14">
        <v>0</v>
      </c>
    </row>
    <row r="15" spans="1:5" ht="15" x14ac:dyDescent="0.3">
      <c r="A15" s="15" t="s">
        <v>32</v>
      </c>
      <c r="B15" s="16" t="s">
        <v>33</v>
      </c>
      <c r="C15" s="17" t="s">
        <v>34</v>
      </c>
      <c r="D15" s="14">
        <f>[1]A3!C37</f>
        <v>97147.048071500001</v>
      </c>
      <c r="E15" s="14">
        <v>98608.905904500003</v>
      </c>
    </row>
    <row r="16" spans="1:5" ht="15" x14ac:dyDescent="0.3">
      <c r="A16" s="15" t="s">
        <v>35</v>
      </c>
      <c r="B16" s="16" t="s">
        <v>36</v>
      </c>
      <c r="C16" s="17" t="s">
        <v>37</v>
      </c>
      <c r="D16" s="14">
        <f>D10-D15</f>
        <v>312414.74317849998</v>
      </c>
      <c r="E16" s="14">
        <v>239337.43056549999</v>
      </c>
    </row>
    <row r="17" spans="1:5" ht="15" x14ac:dyDescent="0.3">
      <c r="A17" s="15">
        <v>1.6</v>
      </c>
      <c r="B17" s="16" t="s">
        <v>38</v>
      </c>
      <c r="C17" s="17" t="s">
        <v>39</v>
      </c>
      <c r="D17" s="14">
        <f>[1]A3!C39</f>
        <v>10696.51253</v>
      </c>
      <c r="E17" s="14">
        <v>11236.957750000001</v>
      </c>
    </row>
    <row r="18" spans="1:5" ht="15" x14ac:dyDescent="0.3">
      <c r="A18" s="15">
        <v>1.7</v>
      </c>
      <c r="B18" s="16" t="s">
        <v>40</v>
      </c>
      <c r="C18" s="17" t="s">
        <v>41</v>
      </c>
      <c r="D18" s="14">
        <f>[1]A3!C56</f>
        <v>601.44691999999998</v>
      </c>
      <c r="E18" s="14">
        <v>743.70698000000004</v>
      </c>
    </row>
    <row r="19" spans="1:5" ht="15" x14ac:dyDescent="0.3">
      <c r="A19" s="15">
        <v>1.8</v>
      </c>
      <c r="B19" s="16" t="s">
        <v>42</v>
      </c>
      <c r="C19" s="17" t="s">
        <v>43</v>
      </c>
      <c r="D19" s="14">
        <f>[1]A16!D18</f>
        <v>0</v>
      </c>
      <c r="E19" s="14">
        <v>0</v>
      </c>
    </row>
    <row r="20" spans="1:5" ht="15" x14ac:dyDescent="0.3">
      <c r="A20" s="15">
        <v>1.9</v>
      </c>
      <c r="B20" s="16" t="s">
        <v>44</v>
      </c>
      <c r="C20" s="17" t="s">
        <v>45</v>
      </c>
      <c r="D20" s="14">
        <f>[1]A3!C57</f>
        <v>180.988395</v>
      </c>
      <c r="E20" s="14">
        <v>83.258155000000002</v>
      </c>
    </row>
    <row r="21" spans="1:5" ht="15" x14ac:dyDescent="0.3">
      <c r="A21" s="15" t="s">
        <v>46</v>
      </c>
      <c r="B21" s="16" t="s">
        <v>47</v>
      </c>
      <c r="C21" s="17" t="s">
        <v>48</v>
      </c>
      <c r="D21" s="14">
        <f>[1]A3!C45+[1]A3!C58-'Balans hesabat'!D19</f>
        <v>14807.426786499998</v>
      </c>
      <c r="E21" s="14">
        <v>16159.628741500004</v>
      </c>
    </row>
    <row r="22" spans="1:5" ht="15" x14ac:dyDescent="0.3">
      <c r="A22" s="11">
        <v>2</v>
      </c>
      <c r="B22" s="12" t="s">
        <v>49</v>
      </c>
      <c r="C22" s="13" t="s">
        <v>50</v>
      </c>
      <c r="D22" s="14">
        <f>SUM(D23,D26:D32)</f>
        <v>400315.89269000001</v>
      </c>
      <c r="E22" s="14">
        <v>333164.63017000002</v>
      </c>
    </row>
    <row r="23" spans="1:5" ht="15" x14ac:dyDescent="0.3">
      <c r="A23" s="15">
        <v>2.1</v>
      </c>
      <c r="B23" s="16" t="s">
        <v>51</v>
      </c>
      <c r="C23" s="17" t="s">
        <v>52</v>
      </c>
      <c r="D23" s="14">
        <f>D24+D25</f>
        <v>237767.79066</v>
      </c>
      <c r="E23" s="14">
        <v>193485.63603000002</v>
      </c>
    </row>
    <row r="24" spans="1:5" ht="15" x14ac:dyDescent="0.3">
      <c r="A24" s="15" t="s">
        <v>53</v>
      </c>
      <c r="B24" s="16" t="s">
        <v>54</v>
      </c>
      <c r="C24" s="17" t="s">
        <v>55</v>
      </c>
      <c r="D24" s="14">
        <f>[1]A3!C67+[1]A3!C74</f>
        <v>211814.12252999999</v>
      </c>
      <c r="E24" s="14">
        <v>171531.16080000001</v>
      </c>
    </row>
    <row r="25" spans="1:5" ht="15" x14ac:dyDescent="0.3">
      <c r="A25" s="15" t="s">
        <v>56</v>
      </c>
      <c r="B25" s="16" t="s">
        <v>57</v>
      </c>
      <c r="C25" s="17" t="s">
        <v>58</v>
      </c>
      <c r="D25" s="14">
        <f>[1]A3!C70+[1]A3!C75</f>
        <v>25953.668129999998</v>
      </c>
      <c r="E25" s="14">
        <v>21954.47523</v>
      </c>
    </row>
    <row r="26" spans="1:5" ht="15" x14ac:dyDescent="0.3">
      <c r="A26" s="15">
        <v>2.2000000000000002</v>
      </c>
      <c r="B26" s="16" t="s">
        <v>59</v>
      </c>
      <c r="C26" s="17" t="s">
        <v>60</v>
      </c>
      <c r="D26" s="14">
        <f>[1]A3!C76+[1]A3!C106+[1]A3!C107+[1]A3!C108</f>
        <v>85309.161900000006</v>
      </c>
      <c r="E26" s="14">
        <v>85309.161900000006</v>
      </c>
    </row>
    <row r="27" spans="1:5" ht="15" x14ac:dyDescent="0.3">
      <c r="A27" s="15">
        <v>2.2999999999999998</v>
      </c>
      <c r="B27" s="16" t="s">
        <v>61</v>
      </c>
      <c r="C27" s="17" t="s">
        <v>62</v>
      </c>
      <c r="D27" s="14">
        <f>[1]A3!C81+[1]A3!C84+[1]A3!C85+[1]A3!C88+[1]A3!C95+[1]A3!C102</f>
        <v>43779.132989999998</v>
      </c>
      <c r="E27" s="14">
        <v>29299.415870000001</v>
      </c>
    </row>
    <row r="28" spans="1:5" ht="15" x14ac:dyDescent="0.3">
      <c r="A28" s="15">
        <v>2.4</v>
      </c>
      <c r="B28" s="16" t="s">
        <v>63</v>
      </c>
      <c r="C28" s="17" t="s">
        <v>64</v>
      </c>
      <c r="D28" s="14">
        <f>[1]A3!C109</f>
        <v>0</v>
      </c>
      <c r="E28" s="14">
        <v>0</v>
      </c>
    </row>
    <row r="29" spans="1:5" ht="15" x14ac:dyDescent="0.3">
      <c r="A29" s="15">
        <v>2.5</v>
      </c>
      <c r="B29" s="16" t="s">
        <v>65</v>
      </c>
      <c r="C29" s="17" t="s">
        <v>66</v>
      </c>
      <c r="D29" s="14">
        <f>[1]A8!C64</f>
        <v>5707.0219299999999</v>
      </c>
      <c r="E29" s="14">
        <v>1183.3794499999999</v>
      </c>
    </row>
    <row r="30" spans="1:5" ht="15" x14ac:dyDescent="0.3">
      <c r="A30" s="15">
        <v>2.6</v>
      </c>
      <c r="B30" s="16" t="s">
        <v>67</v>
      </c>
      <c r="C30" s="17" t="s">
        <v>68</v>
      </c>
      <c r="D30" s="14">
        <v>275.03019</v>
      </c>
      <c r="E30" s="14">
        <v>907.18761999999992</v>
      </c>
    </row>
    <row r="31" spans="1:5" ht="15" x14ac:dyDescent="0.3">
      <c r="A31" s="15">
        <v>2.7</v>
      </c>
      <c r="B31" s="16" t="s">
        <v>69</v>
      </c>
      <c r="C31" s="17" t="s">
        <v>70</v>
      </c>
      <c r="D31" s="14">
        <f>[1]A8!C103+[1]A8!C104</f>
        <v>16724.99999</v>
      </c>
      <c r="E31" s="14">
        <v>16724.99999</v>
      </c>
    </row>
    <row r="32" spans="1:5" ht="15" x14ac:dyDescent="0.3">
      <c r="A32" s="15">
        <v>2.8</v>
      </c>
      <c r="B32" s="16" t="s">
        <v>71</v>
      </c>
      <c r="C32" s="17" t="s">
        <v>72</v>
      </c>
      <c r="D32" s="14">
        <f>[1]A3!C110-'Balans hesabat'!D29-'Balans hesabat'!D30-'Balans hesabat'!D31</f>
        <v>10752.755029999997</v>
      </c>
      <c r="E32" s="14">
        <v>6254.8493099999978</v>
      </c>
    </row>
    <row r="33" spans="1:5" ht="15" x14ac:dyDescent="0.3">
      <c r="A33" s="11">
        <v>3</v>
      </c>
      <c r="B33" s="12" t="s">
        <v>73</v>
      </c>
      <c r="C33" s="13" t="s">
        <v>74</v>
      </c>
      <c r="D33" s="14">
        <f>SUM(D34:D37)</f>
        <v>94148.503392299972</v>
      </c>
      <c r="E33" s="14">
        <v>76398.386647699896</v>
      </c>
    </row>
    <row r="34" spans="1:5" ht="15" x14ac:dyDescent="0.3">
      <c r="A34" s="15">
        <v>3.1</v>
      </c>
      <c r="B34" s="16" t="s">
        <v>75</v>
      </c>
      <c r="C34" s="17" t="s">
        <v>76</v>
      </c>
      <c r="D34" s="14">
        <f>[1]A3!C118+[1]A3!C119</f>
        <v>52870</v>
      </c>
      <c r="E34" s="14">
        <v>52870</v>
      </c>
    </row>
    <row r="35" spans="1:5" ht="15" x14ac:dyDescent="0.3">
      <c r="A35" s="15">
        <v>3.2</v>
      </c>
      <c r="B35" s="16" t="s">
        <v>77</v>
      </c>
      <c r="C35" s="17" t="s">
        <v>78</v>
      </c>
      <c r="D35" s="14">
        <f>[1]A3!C120</f>
        <v>0</v>
      </c>
      <c r="E35" s="14">
        <v>0</v>
      </c>
    </row>
    <row r="36" spans="1:5" ht="15" x14ac:dyDescent="0.3">
      <c r="A36" s="15">
        <v>3.3</v>
      </c>
      <c r="B36" s="16" t="s">
        <v>79</v>
      </c>
      <c r="C36" s="17" t="s">
        <v>80</v>
      </c>
      <c r="D36" s="14">
        <f>[1]A3!C121</f>
        <v>33227.102879999977</v>
      </c>
      <c r="E36" s="14">
        <v>16232.365999999896</v>
      </c>
    </row>
    <row r="37" spans="1:5" ht="15" x14ac:dyDescent="0.3">
      <c r="A37" s="15">
        <v>3.4</v>
      </c>
      <c r="B37" s="16" t="s">
        <v>81</v>
      </c>
      <c r="C37" s="17" t="s">
        <v>82</v>
      </c>
      <c r="D37" s="14">
        <f>[1]A3!C125</f>
        <v>8051.4005123000006</v>
      </c>
      <c r="E37" s="14">
        <v>7296.0206476999992</v>
      </c>
    </row>
    <row r="38" spans="1:5" ht="15" x14ac:dyDescent="0.3">
      <c r="A38" s="15" t="s">
        <v>83</v>
      </c>
      <c r="B38" s="16" t="s">
        <v>84</v>
      </c>
      <c r="C38" s="17" t="s">
        <v>85</v>
      </c>
      <c r="D38" s="14">
        <f>[1]A3!C126+[1]A3!C127</f>
        <v>3372.2927623</v>
      </c>
      <c r="E38" s="14">
        <v>2590.4835877</v>
      </c>
    </row>
    <row r="39" spans="1:5" ht="15" x14ac:dyDescent="0.3">
      <c r="A39" s="15" t="s">
        <v>86</v>
      </c>
      <c r="B39" s="16" t="s">
        <v>87</v>
      </c>
      <c r="C39" s="17" t="s">
        <v>88</v>
      </c>
      <c r="D39" s="14">
        <f>[1]A3!C128</f>
        <v>4483.1467899999998</v>
      </c>
      <c r="E39" s="14">
        <v>4689.5760999999993</v>
      </c>
    </row>
    <row r="40" spans="1:5" ht="15" x14ac:dyDescent="0.3">
      <c r="A40" s="15" t="s">
        <v>89</v>
      </c>
      <c r="B40" s="16" t="s">
        <v>90</v>
      </c>
      <c r="C40" s="17" t="s">
        <v>91</v>
      </c>
      <c r="D40" s="14">
        <f>[1]A3!C129</f>
        <v>195.96096</v>
      </c>
      <c r="E40" s="14">
        <v>15.960959999999998</v>
      </c>
    </row>
    <row r="41" spans="1:5" ht="15" x14ac:dyDescent="0.3">
      <c r="A41" s="18">
        <v>4</v>
      </c>
      <c r="B41" s="19" t="s">
        <v>92</v>
      </c>
      <c r="C41" s="13" t="s">
        <v>93</v>
      </c>
      <c r="D41" s="20">
        <f>D33+D22</f>
        <v>494464.39608229999</v>
      </c>
      <c r="E41" s="20">
        <v>409563.01681769988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Balans hesabat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A. Xurshudzade</dc:creator>
  <cp:lastModifiedBy>Fatima A. Xurshudzade</cp:lastModifiedBy>
  <dcterms:created xsi:type="dcterms:W3CDTF">2021-10-19T06:06:12Z</dcterms:created>
  <dcterms:modified xsi:type="dcterms:W3CDTF">2021-10-19T06:10:33Z</dcterms:modified>
</cp:coreProperties>
</file>