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Mammadov\Desktop\SEH\Saytin Melumatlari\"/>
    </mc:Choice>
  </mc:AlternateContent>
  <xr:revisionPtr revIDLastSave="0" documentId="13_ncr:1_{40E012E4-4611-4103-9095-E7407386BA0A}" xr6:coauthVersionLast="47" xr6:coauthVersionMax="47" xr10:uidLastSave="{00000000-0000-0000-0000-000000000000}"/>
  <bookViews>
    <workbookView xWindow="-108" yWindow="-108" windowWidth="23256" windowHeight="12576" xr2:uid="{CA3CF5F7-BF56-4768-8137-F33C1F6F0B49}"/>
  </bookViews>
  <sheets>
    <sheet name="MaliyyeVeziyyeti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1" l="1"/>
  <c r="D38" i="1"/>
  <c r="D37" i="1"/>
  <c r="D36" i="1"/>
  <c r="D35" i="1"/>
  <c r="D34" i="1"/>
  <c r="D33" i="1"/>
  <c r="D30" i="1"/>
  <c r="D29" i="1"/>
  <c r="D28" i="1"/>
  <c r="D27" i="1"/>
  <c r="D26" i="1"/>
  <c r="D25" i="1"/>
  <c r="D24" i="1"/>
  <c r="D23" i="1"/>
  <c r="D19" i="1"/>
  <c r="D18" i="1"/>
  <c r="D20" i="1" s="1"/>
  <c r="D17" i="1"/>
  <c r="D16" i="1"/>
  <c r="D14" i="1"/>
  <c r="D13" i="1"/>
  <c r="D12" i="1"/>
  <c r="D11" i="1"/>
  <c r="D10" i="1"/>
  <c r="D9" i="1"/>
  <c r="D8" i="1"/>
  <c r="D7" i="1"/>
  <c r="D6" i="1"/>
  <c r="D5" i="1"/>
  <c r="D22" i="1" l="1"/>
  <c r="D31" i="1"/>
  <c r="D21" i="1" s="1"/>
  <c r="D32" i="1"/>
  <c r="D15" i="1"/>
  <c r="D4" i="1" l="1"/>
  <c r="D40" i="1"/>
</calcChain>
</file>

<file path=xl/sharedStrings.xml><?xml version="1.0" encoding="utf-8"?>
<sst xmlns="http://schemas.openxmlformats.org/spreadsheetml/2006/main" count="92" uniqueCount="92">
  <si>
    <t>Maliyyə vəziyyəti haqqında hesabat</t>
  </si>
  <si>
    <t>min manatla</t>
  </si>
  <si>
    <t>Code</t>
  </si>
  <si>
    <t>finSitStatem</t>
  </si>
  <si>
    <t>Hesabat dövrü</t>
  </si>
  <si>
    <t>Ötən ilin sonu</t>
  </si>
  <si>
    <t>assets</t>
  </si>
  <si>
    <t>Aktivlər:</t>
  </si>
  <si>
    <t>cashAndEquiv</t>
  </si>
  <si>
    <t>Nağd pul vəsaitləri və  ekvivalentləri, o cümlədən bloklaşdırılmış nağd vəsait</t>
  </si>
  <si>
    <t>comAndInvSec</t>
  </si>
  <si>
    <t>Ticarət və investisiya qiymətli kağızları</t>
  </si>
  <si>
    <t>depInBank</t>
  </si>
  <si>
    <t>Banklar və digər maliyyə institutlarındakı depozitlər</t>
  </si>
  <si>
    <t>loansToBank</t>
  </si>
  <si>
    <t>Banklar və digər maliyyə institutlarına verilən kreditlər</t>
  </si>
  <si>
    <t>loansToCust</t>
  </si>
  <si>
    <t>Müştərilərə verilmiş kreditlər</t>
  </si>
  <si>
    <t>1.5.1</t>
  </si>
  <si>
    <t>consLoan</t>
  </si>
  <si>
    <t>a) istehlak kreditləri</t>
  </si>
  <si>
    <t>1.5.2</t>
  </si>
  <si>
    <t>busLoan</t>
  </si>
  <si>
    <t>b) biznes kreditləri</t>
  </si>
  <si>
    <t>1.5.3</t>
  </si>
  <si>
    <t>estateLoan</t>
  </si>
  <si>
    <t>c) daşınmaz əmlak kreditləri</t>
  </si>
  <si>
    <t>1.5.4</t>
  </si>
  <si>
    <t>miscLoan</t>
  </si>
  <si>
    <t>d) digər kreditlər</t>
  </si>
  <si>
    <t>1.5.5</t>
  </si>
  <si>
    <t>resForLoss</t>
  </si>
  <si>
    <t>(Mümkün zərərlər üçün yaradılan məqsədli ehtiyat)</t>
  </si>
  <si>
    <t>1.5.6</t>
  </si>
  <si>
    <t>loansToCustNet</t>
  </si>
  <si>
    <t>Müştərilərə verilmiş kreditlər (xalis)</t>
  </si>
  <si>
    <t>propAndEquip</t>
  </si>
  <si>
    <t>Əmlak və avadanlıqlar</t>
  </si>
  <si>
    <t>intanAss</t>
  </si>
  <si>
    <t>Qeyri-maddi aktivlər</t>
  </si>
  <si>
    <t>deffTaxAss</t>
  </si>
  <si>
    <t>Təxirə salınmış vergi aktivləri</t>
  </si>
  <si>
    <t>resForLossToPayAssLoss</t>
  </si>
  <si>
    <t>Balansdankənar aktivlər üzrə mümkün zərərlərin ödənilməsi üçün məqsədli ehtiyat</t>
  </si>
  <si>
    <t>1.10</t>
  </si>
  <si>
    <t>miscAss</t>
  </si>
  <si>
    <t>Digər aktivlər</t>
  </si>
  <si>
    <t>liabilities</t>
  </si>
  <si>
    <t>Öhdəliklər:</t>
  </si>
  <si>
    <t>dep</t>
  </si>
  <si>
    <t>Depozitlər</t>
  </si>
  <si>
    <t>2.1.1</t>
  </si>
  <si>
    <t>depRealPer</t>
  </si>
  <si>
    <t>a) fiziki şəxslərin depozitləri</t>
  </si>
  <si>
    <t>2.1.2</t>
  </si>
  <si>
    <t>depLegEnt</t>
  </si>
  <si>
    <t>b) hüquqi şəxslərin depozitləri</t>
  </si>
  <si>
    <t>liaCB</t>
  </si>
  <si>
    <t>Mərkəzi bank və dövlət fondları qarşısında öhdəliklər</t>
  </si>
  <si>
    <t>liaLoanOrg</t>
  </si>
  <si>
    <t>Kredit təşkilatları və digər maliyyə institutları qarşısında öhdəliklər</t>
  </si>
  <si>
    <t>debtSec</t>
  </si>
  <si>
    <t>Borc qiymətli kağızları</t>
  </si>
  <si>
    <t>currTaxLia</t>
  </si>
  <si>
    <t>Cari vergi öhdəlikləri</t>
  </si>
  <si>
    <t>deffTaxLia</t>
  </si>
  <si>
    <t>Təxirə salınmış vergi öhdəliyi</t>
  </si>
  <si>
    <t>subDebtLia</t>
  </si>
  <si>
    <t>Subordinasiya borc öhdəlikləri</t>
  </si>
  <si>
    <t>miscLia</t>
  </si>
  <si>
    <t>Digər öhdəliklər</t>
  </si>
  <si>
    <t>capital</t>
  </si>
  <si>
    <t>Kapital:</t>
  </si>
  <si>
    <t>shareCap</t>
  </si>
  <si>
    <t>Səhmdar kapitalı</t>
  </si>
  <si>
    <t>shareValChanInc</t>
  </si>
  <si>
    <t>Səhmin qiymətinin dəyişməsindən gəlir (zərər)</t>
  </si>
  <si>
    <t>undisProf</t>
  </si>
  <si>
    <t>Bölüşdürülməmiş mənfəət</t>
  </si>
  <si>
    <t>commRes</t>
  </si>
  <si>
    <t>Ümumi ehtiyatlar:</t>
  </si>
  <si>
    <t>3.4.1</t>
  </si>
  <si>
    <t>simpResForLoss</t>
  </si>
  <si>
    <t>a) kreditlər, lizinqlər və digər tələblər üzrə mümkün zərərlərin ödənilməsi üçün adi ehtiyatlar</t>
  </si>
  <si>
    <t>3.4.2</t>
  </si>
  <si>
    <t>simpResFromPric</t>
  </si>
  <si>
    <t>b) əsas vəsaitlərin qiymətləndirilməsindən adi ehtiyatlar</t>
  </si>
  <si>
    <t>3.4.3</t>
  </si>
  <si>
    <t>miscCommRes</t>
  </si>
  <si>
    <t>c) digər ümumi ehtiyatlar</t>
  </si>
  <si>
    <t>totLiaCap</t>
  </si>
  <si>
    <t>Cəmi öhdəliklər və kapital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</si>
</sst>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0"/>
      <color theme="1"/>
      <name val="Palatino Linotype"/>
      <family val="1"/>
    </font>
    <font>
      <sz val="10"/>
      <color theme="1"/>
      <name val="Palatino Linotype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49" fontId="2" fillId="0" borderId="1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vertical="center"/>
    </xf>
    <xf numFmtId="4" fontId="0" fillId="0" borderId="0" xfId="0" applyNumberFormat="1"/>
    <xf numFmtId="49" fontId="6" fillId="0" borderId="1" xfId="0" applyNumberFormat="1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FMammadov/Desktop/SEH/ToBB-Gosteris-Prudensial+Codes-rubluk_Master_YEKUN_03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  <sheetName val="MaliyyeVeziyyeti"/>
      <sheetName val="A3"/>
      <sheetName val="A8"/>
      <sheetName val="A16"/>
      <sheetName val="A15"/>
      <sheetName val="MenfeetZerer"/>
      <sheetName val="A1"/>
      <sheetName val="PulHereketi"/>
      <sheetName val="Kapital"/>
      <sheetName val="Kapital deyismeleri-A2"/>
      <sheetName val="16.7"/>
      <sheetName val="Sheet1"/>
      <sheetName val="A10"/>
      <sheetName val="KreditRiski"/>
      <sheetName val="A9"/>
      <sheetName val="LikvidlikRiski"/>
      <sheetName val="0329_Baza"/>
      <sheetName val="0329_A13"/>
      <sheetName val="A13"/>
      <sheetName val="ValyutaRiski"/>
      <sheetName val="AVM"/>
      <sheetName val="FaizRiski"/>
    </sheetNames>
    <sheetDataSet>
      <sheetData sheetId="0"/>
      <sheetData sheetId="1"/>
      <sheetData sheetId="2"/>
      <sheetData sheetId="3">
        <row r="8">
          <cell r="C8">
            <v>21836.97136</v>
          </cell>
        </row>
        <row r="9">
          <cell r="C9">
            <v>25303.78472</v>
          </cell>
        </row>
        <row r="11">
          <cell r="C11">
            <v>2458.5211299999996</v>
          </cell>
        </row>
        <row r="14">
          <cell r="C14">
            <v>62896.25</v>
          </cell>
        </row>
        <row r="17">
          <cell r="C17">
            <v>34000</v>
          </cell>
        </row>
        <row r="24">
          <cell r="C24">
            <v>0</v>
          </cell>
        </row>
        <row r="25">
          <cell r="C25">
            <v>51337.441659999997</v>
          </cell>
        </row>
        <row r="28">
          <cell r="C28">
            <v>0</v>
          </cell>
        </row>
        <row r="32">
          <cell r="C32">
            <v>117.6</v>
          </cell>
        </row>
        <row r="36">
          <cell r="C36">
            <v>643085.23779000004</v>
          </cell>
        </row>
        <row r="37">
          <cell r="C37">
            <v>62928.058810000002</v>
          </cell>
        </row>
        <row r="39">
          <cell r="C39">
            <v>11793.186310000001</v>
          </cell>
        </row>
        <row r="45">
          <cell r="C45">
            <v>471.05625000000009</v>
          </cell>
        </row>
        <row r="48">
          <cell r="C48">
            <v>0</v>
          </cell>
        </row>
        <row r="52">
          <cell r="C52">
            <v>358.15391999999997</v>
          </cell>
        </row>
        <row r="56">
          <cell r="C56">
            <v>612.92809</v>
          </cell>
        </row>
        <row r="57">
          <cell r="C57">
            <v>186.66391250000001</v>
          </cell>
        </row>
        <row r="58">
          <cell r="C58">
            <v>25372.865842499992</v>
          </cell>
        </row>
        <row r="67">
          <cell r="C67">
            <v>55311.879990000001</v>
          </cell>
        </row>
        <row r="70">
          <cell r="C70">
            <v>24011.851330000005</v>
          </cell>
        </row>
        <row r="74">
          <cell r="C74">
            <v>368173.48729000002</v>
          </cell>
        </row>
        <row r="75">
          <cell r="C75">
            <v>4283.46</v>
          </cell>
        </row>
        <row r="76">
          <cell r="C76">
            <v>42654.58094</v>
          </cell>
        </row>
        <row r="81">
          <cell r="C81">
            <v>10.79499</v>
          </cell>
        </row>
        <row r="84">
          <cell r="C84">
            <v>0</v>
          </cell>
        </row>
        <row r="85">
          <cell r="C85">
            <v>0</v>
          </cell>
        </row>
        <row r="88">
          <cell r="C88">
            <v>84800.604690000007</v>
          </cell>
        </row>
        <row r="95">
          <cell r="C95">
            <v>0</v>
          </cell>
        </row>
        <row r="102">
          <cell r="C102">
            <v>52886.69614</v>
          </cell>
        </row>
        <row r="106">
          <cell r="C106">
            <v>0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46577.569860000003</v>
          </cell>
        </row>
        <row r="118">
          <cell r="C118">
            <v>52870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75734.138390000124</v>
          </cell>
        </row>
        <row r="125">
          <cell r="C125">
            <v>9214.2107300000007</v>
          </cell>
        </row>
        <row r="126">
          <cell r="C126">
            <v>4819.6032611000001</v>
          </cell>
        </row>
        <row r="127">
          <cell r="C127">
            <v>267.4902189000004</v>
          </cell>
        </row>
        <row r="128">
          <cell r="C128">
            <v>3931.1562899999999</v>
          </cell>
        </row>
        <row r="129">
          <cell r="C129">
            <v>195.96096</v>
          </cell>
        </row>
      </sheetData>
      <sheetData sheetId="4">
        <row r="64">
          <cell r="C64">
            <v>9790.8533200000002</v>
          </cell>
        </row>
        <row r="103">
          <cell r="C103">
            <v>0</v>
          </cell>
        </row>
        <row r="104">
          <cell r="C104">
            <v>16724.99999</v>
          </cell>
        </row>
      </sheetData>
      <sheetData sheetId="5">
        <row r="18">
          <cell r="D18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79">
          <cell r="C79">
            <v>46640.550129999989</v>
          </cell>
        </row>
        <row r="126">
          <cell r="C126">
            <v>111115.68927999995</v>
          </cell>
        </row>
        <row r="173">
          <cell r="C173">
            <v>3.83338</v>
          </cell>
        </row>
        <row r="174">
          <cell r="C174">
            <v>485325.16500000004</v>
          </cell>
        </row>
        <row r="175">
          <cell r="C175">
            <v>32938.615910000008</v>
          </cell>
        </row>
        <row r="189">
          <cell r="C189">
            <v>0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3690B-8DDB-4112-9D8E-7A984BEC20FA}">
  <sheetPr>
    <tabColor rgb="FFFFFF66"/>
  </sheetPr>
  <dimension ref="A1:E52"/>
  <sheetViews>
    <sheetView tabSelected="1" zoomScale="130" zoomScaleNormal="130" workbookViewId="0">
      <selection activeCell="F1" sqref="F1"/>
    </sheetView>
  </sheetViews>
  <sheetFormatPr defaultRowHeight="15" x14ac:dyDescent="0.25"/>
  <cols>
    <col min="1" max="1" width="4.85546875" style="1" bestFit="1" customWidth="1"/>
    <col min="2" max="2" width="30.5703125" style="1" hidden="1" customWidth="1"/>
    <col min="3" max="3" width="83" style="21" bestFit="1" customWidth="1"/>
    <col min="4" max="4" width="14.85546875" style="1" bestFit="1" customWidth="1"/>
    <col min="5" max="5" width="13.140625" style="1" customWidth="1"/>
    <col min="6" max="16384" width="9.140625" style="1"/>
  </cols>
  <sheetData>
    <row r="1" spans="1:5" x14ac:dyDescent="0.25">
      <c r="A1" s="22" t="s">
        <v>0</v>
      </c>
      <c r="B1" s="22"/>
      <c r="C1" s="22"/>
      <c r="D1" s="22"/>
      <c r="E1" s="22"/>
    </row>
    <row r="2" spans="1:5" x14ac:dyDescent="0.25">
      <c r="A2" s="2"/>
      <c r="B2" s="2"/>
      <c r="C2" s="3"/>
      <c r="D2" s="4"/>
      <c r="E2" s="5" t="s">
        <v>1</v>
      </c>
    </row>
    <row r="3" spans="1:5" ht="30" x14ac:dyDescent="0.25">
      <c r="A3" s="6"/>
      <c r="B3" s="7" t="s">
        <v>2</v>
      </c>
      <c r="C3" s="8" t="s">
        <v>3</v>
      </c>
      <c r="D3" s="9" t="s">
        <v>4</v>
      </c>
      <c r="E3" s="9" t="s">
        <v>5</v>
      </c>
    </row>
    <row r="4" spans="1:5" x14ac:dyDescent="0.25">
      <c r="A4" s="10">
        <v>1</v>
      </c>
      <c r="B4" s="11" t="s">
        <v>6</v>
      </c>
      <c r="C4" s="12" t="s">
        <v>7</v>
      </c>
      <c r="D4" s="13">
        <f>SUM(D5:D8,D15,D16,D17,D18,D20)-D19</f>
        <v>816529.27435000008</v>
      </c>
      <c r="E4" s="13">
        <v>701231.56150999991</v>
      </c>
    </row>
    <row r="5" spans="1:5" x14ac:dyDescent="0.25">
      <c r="A5" s="15">
        <v>1.1000000000000001</v>
      </c>
      <c r="B5" s="16" t="s">
        <v>8</v>
      </c>
      <c r="C5" s="17" t="s">
        <v>9</v>
      </c>
      <c r="D5" s="13">
        <f>SUM([3]A3!C8,[3]A3!C9,[3]A3!C11)</f>
        <v>49599.27721</v>
      </c>
      <c r="E5" s="13">
        <v>48853.99336</v>
      </c>
    </row>
    <row r="6" spans="1:5" x14ac:dyDescent="0.25">
      <c r="A6" s="15">
        <v>1.2</v>
      </c>
      <c r="B6" s="16" t="s">
        <v>10</v>
      </c>
      <c r="C6" s="17" t="s">
        <v>11</v>
      </c>
      <c r="D6" s="13">
        <f>[3]A3!C25+[3]A3!C48+[3]A3!C52+[3]A3!C24</f>
        <v>51695.595579999994</v>
      </c>
      <c r="E6" s="13">
        <v>22767.033920000002</v>
      </c>
    </row>
    <row r="7" spans="1:5" x14ac:dyDescent="0.25">
      <c r="A7" s="15">
        <v>1.3</v>
      </c>
      <c r="B7" s="16" t="s">
        <v>12</v>
      </c>
      <c r="C7" s="17" t="s">
        <v>13</v>
      </c>
      <c r="D7" s="13">
        <f>[3]A3!C17</f>
        <v>34000</v>
      </c>
      <c r="E7" s="13">
        <v>34000</v>
      </c>
    </row>
    <row r="8" spans="1:5" x14ac:dyDescent="0.25">
      <c r="A8" s="15">
        <v>1.4</v>
      </c>
      <c r="B8" s="16" t="s">
        <v>14</v>
      </c>
      <c r="C8" s="17" t="s">
        <v>15</v>
      </c>
      <c r="D8" s="13">
        <f>[3]A3!C14+[3]A3!C28+[3]A3!C32</f>
        <v>63013.85</v>
      </c>
      <c r="E8" s="13">
        <v>43008.1</v>
      </c>
    </row>
    <row r="9" spans="1:5" x14ac:dyDescent="0.25">
      <c r="A9" s="15">
        <v>1.5</v>
      </c>
      <c r="B9" s="16" t="s">
        <v>16</v>
      </c>
      <c r="C9" s="17" t="s">
        <v>17</v>
      </c>
      <c r="D9" s="13">
        <f>[3]A3!C36</f>
        <v>643085.23779000004</v>
      </c>
      <c r="E9" s="13">
        <v>577534.37497</v>
      </c>
    </row>
    <row r="10" spans="1:5" x14ac:dyDescent="0.25">
      <c r="A10" s="15" t="s">
        <v>18</v>
      </c>
      <c r="B10" s="16" t="s">
        <v>19</v>
      </c>
      <c r="C10" s="17" t="s">
        <v>20</v>
      </c>
      <c r="D10" s="13">
        <f>[3]A10!C174-[3]A10!C175</f>
        <v>452386.54909000004</v>
      </c>
      <c r="E10" s="13">
        <v>398103.37829499994</v>
      </c>
    </row>
    <row r="11" spans="1:5" x14ac:dyDescent="0.25">
      <c r="A11" s="15" t="s">
        <v>21</v>
      </c>
      <c r="B11" s="16" t="s">
        <v>22</v>
      </c>
      <c r="C11" s="17" t="s">
        <v>23</v>
      </c>
      <c r="D11" s="13">
        <f>[3]A10!C79+[3]A10!C126+[3]A10!C173</f>
        <v>157760.07278999992</v>
      </c>
      <c r="E11" s="13">
        <v>154675.39816500014</v>
      </c>
    </row>
    <row r="12" spans="1:5" x14ac:dyDescent="0.25">
      <c r="A12" s="15" t="s">
        <v>24</v>
      </c>
      <c r="B12" s="16" t="s">
        <v>25</v>
      </c>
      <c r="C12" s="17" t="s">
        <v>26</v>
      </c>
      <c r="D12" s="13">
        <f>[3]A10!C175</f>
        <v>32938.615910000008</v>
      </c>
      <c r="E12" s="13">
        <v>24725.35094</v>
      </c>
    </row>
    <row r="13" spans="1:5" x14ac:dyDescent="0.25">
      <c r="A13" s="15" t="s">
        <v>27</v>
      </c>
      <c r="B13" s="16" t="s">
        <v>28</v>
      </c>
      <c r="C13" s="17" t="s">
        <v>29</v>
      </c>
      <c r="D13" s="13">
        <f>[3]A10!C189</f>
        <v>0</v>
      </c>
      <c r="E13" s="13">
        <v>30.24757</v>
      </c>
    </row>
    <row r="14" spans="1:5" x14ac:dyDescent="0.25">
      <c r="A14" s="15" t="s">
        <v>30</v>
      </c>
      <c r="B14" s="16" t="s">
        <v>31</v>
      </c>
      <c r="C14" s="17" t="s">
        <v>32</v>
      </c>
      <c r="D14" s="13">
        <f>[3]A3!C37</f>
        <v>62928.058810000002</v>
      </c>
      <c r="E14" s="13">
        <v>62998.566787499978</v>
      </c>
    </row>
    <row r="15" spans="1:5" x14ac:dyDescent="0.25">
      <c r="A15" s="15" t="s">
        <v>33</v>
      </c>
      <c r="B15" s="16" t="s">
        <v>34</v>
      </c>
      <c r="C15" s="17" t="s">
        <v>35</v>
      </c>
      <c r="D15" s="13">
        <f>D9-D14</f>
        <v>580157.17898000008</v>
      </c>
      <c r="E15" s="13">
        <v>514535.80818250001</v>
      </c>
    </row>
    <row r="16" spans="1:5" x14ac:dyDescent="0.25">
      <c r="A16" s="15">
        <v>1.6</v>
      </c>
      <c r="B16" s="16" t="s">
        <v>36</v>
      </c>
      <c r="C16" s="17" t="s">
        <v>37</v>
      </c>
      <c r="D16" s="13">
        <f>[3]A3!C39</f>
        <v>11793.186310000001</v>
      </c>
      <c r="E16" s="13">
        <v>11549.620020000002</v>
      </c>
    </row>
    <row r="17" spans="1:5" x14ac:dyDescent="0.25">
      <c r="A17" s="15">
        <v>1.7</v>
      </c>
      <c r="B17" s="16" t="s">
        <v>38</v>
      </c>
      <c r="C17" s="17" t="s">
        <v>39</v>
      </c>
      <c r="D17" s="13">
        <f>[3]A3!C56</f>
        <v>612.92809</v>
      </c>
      <c r="E17" s="13">
        <v>597.98320999999999</v>
      </c>
    </row>
    <row r="18" spans="1:5" x14ac:dyDescent="0.25">
      <c r="A18" s="15">
        <v>1.8</v>
      </c>
      <c r="B18" s="16" t="s">
        <v>40</v>
      </c>
      <c r="C18" s="17" t="s">
        <v>41</v>
      </c>
      <c r="D18" s="13">
        <f>[3]A16!D18</f>
        <v>0</v>
      </c>
      <c r="E18" s="13">
        <v>0</v>
      </c>
    </row>
    <row r="19" spans="1:5" x14ac:dyDescent="0.25">
      <c r="A19" s="15">
        <v>1.9</v>
      </c>
      <c r="B19" s="16" t="s">
        <v>42</v>
      </c>
      <c r="C19" s="17" t="s">
        <v>43</v>
      </c>
      <c r="D19" s="13">
        <f>[3]A3!C57</f>
        <v>186.66391250000001</v>
      </c>
      <c r="E19" s="13">
        <v>66.783297499999989</v>
      </c>
    </row>
    <row r="20" spans="1:5" x14ac:dyDescent="0.25">
      <c r="A20" s="15" t="s">
        <v>44</v>
      </c>
      <c r="B20" s="16" t="s">
        <v>45</v>
      </c>
      <c r="C20" s="17" t="s">
        <v>46</v>
      </c>
      <c r="D20" s="13">
        <f>[3]A3!C45+[3]A3!C58-MaliyyeVeziyyeti!D18</f>
        <v>25843.922092499994</v>
      </c>
      <c r="E20" s="13">
        <v>25985.806114999981</v>
      </c>
    </row>
    <row r="21" spans="1:5" x14ac:dyDescent="0.25">
      <c r="A21" s="10">
        <v>2</v>
      </c>
      <c r="B21" s="11" t="s">
        <v>47</v>
      </c>
      <c r="C21" s="12" t="s">
        <v>48</v>
      </c>
      <c r="D21" s="13">
        <f>SUM(D22,D25:D31)</f>
        <v>678710.92523000005</v>
      </c>
      <c r="E21" s="13">
        <v>578370.76928999997</v>
      </c>
    </row>
    <row r="22" spans="1:5" x14ac:dyDescent="0.25">
      <c r="A22" s="15">
        <v>2.1</v>
      </c>
      <c r="B22" s="16" t="s">
        <v>49</v>
      </c>
      <c r="C22" s="17" t="s">
        <v>50</v>
      </c>
      <c r="D22" s="13">
        <f>D23+D24</f>
        <v>451780.67861</v>
      </c>
      <c r="E22" s="13">
        <v>365532.66355000006</v>
      </c>
    </row>
    <row r="23" spans="1:5" x14ac:dyDescent="0.25">
      <c r="A23" s="15" t="s">
        <v>51</v>
      </c>
      <c r="B23" s="16" t="s">
        <v>52</v>
      </c>
      <c r="C23" s="17" t="s">
        <v>53</v>
      </c>
      <c r="D23" s="13">
        <f>[3]A3!C67+[3]A3!C74</f>
        <v>423485.36728000001</v>
      </c>
      <c r="E23" s="13">
        <v>330019.07401000004</v>
      </c>
    </row>
    <row r="24" spans="1:5" x14ac:dyDescent="0.25">
      <c r="A24" s="15" t="s">
        <v>54</v>
      </c>
      <c r="B24" s="16" t="s">
        <v>55</v>
      </c>
      <c r="C24" s="17" t="s">
        <v>56</v>
      </c>
      <c r="D24" s="13">
        <f>[3]A3!C70+[3]A3!C75</f>
        <v>28295.311330000004</v>
      </c>
      <c r="E24" s="13">
        <v>35513.589540000001</v>
      </c>
    </row>
    <row r="25" spans="1:5" x14ac:dyDescent="0.25">
      <c r="A25" s="15">
        <v>2.2000000000000002</v>
      </c>
      <c r="B25" s="16" t="s">
        <v>57</v>
      </c>
      <c r="C25" s="17" t="s">
        <v>58</v>
      </c>
      <c r="D25" s="13">
        <f>[3]A3!C76+[3]A3!C106+[3]A3!C107+[3]A3!C108</f>
        <v>42654.58094</v>
      </c>
      <c r="E25" s="13">
        <v>42654.58094</v>
      </c>
    </row>
    <row r="26" spans="1:5" x14ac:dyDescent="0.25">
      <c r="A26" s="15">
        <v>2.2999999999999998</v>
      </c>
      <c r="B26" s="16" t="s">
        <v>59</v>
      </c>
      <c r="C26" s="17" t="s">
        <v>60</v>
      </c>
      <c r="D26" s="13">
        <f>[3]A3!C81+[3]A3!C84+[3]A3!C85+[3]A3!C88+[3]A3!C95+[3]A3!C102</f>
        <v>137698.09581999999</v>
      </c>
      <c r="E26" s="13">
        <v>123669.29579999999</v>
      </c>
    </row>
    <row r="27" spans="1:5" x14ac:dyDescent="0.25">
      <c r="A27" s="15">
        <v>2.4</v>
      </c>
      <c r="B27" s="16" t="s">
        <v>61</v>
      </c>
      <c r="C27" s="17" t="s">
        <v>62</v>
      </c>
      <c r="D27" s="13">
        <f>[3]A3!C109</f>
        <v>0</v>
      </c>
      <c r="E27" s="13">
        <v>0</v>
      </c>
    </row>
    <row r="28" spans="1:5" x14ac:dyDescent="0.25">
      <c r="A28" s="15">
        <v>2.5</v>
      </c>
      <c r="B28" s="16" t="s">
        <v>63</v>
      </c>
      <c r="C28" s="17" t="s">
        <v>64</v>
      </c>
      <c r="D28" s="13">
        <f>[3]A8!C64</f>
        <v>9790.8533200000002</v>
      </c>
      <c r="E28" s="13">
        <v>12324.56653</v>
      </c>
    </row>
    <row r="29" spans="1:5" x14ac:dyDescent="0.25">
      <c r="A29" s="15">
        <v>2.6</v>
      </c>
      <c r="B29" s="16" t="s">
        <v>65</v>
      </c>
      <c r="C29" s="17" t="s">
        <v>66</v>
      </c>
      <c r="D29" s="13">
        <f>842934.07/1000</f>
        <v>842.93406999999991</v>
      </c>
      <c r="E29" s="13">
        <v>842.93406999999991</v>
      </c>
    </row>
    <row r="30" spans="1:5" x14ac:dyDescent="0.25">
      <c r="A30" s="15">
        <v>2.7</v>
      </c>
      <c r="B30" s="16" t="s">
        <v>67</v>
      </c>
      <c r="C30" s="17" t="s">
        <v>68</v>
      </c>
      <c r="D30" s="13">
        <f>[3]A8!C103+[3]A8!C104</f>
        <v>16724.99999</v>
      </c>
      <c r="E30" s="13">
        <v>16724.99999</v>
      </c>
    </row>
    <row r="31" spans="1:5" x14ac:dyDescent="0.25">
      <c r="A31" s="15">
        <v>2.8</v>
      </c>
      <c r="B31" s="16" t="s">
        <v>69</v>
      </c>
      <c r="C31" s="17" t="s">
        <v>70</v>
      </c>
      <c r="D31" s="13">
        <f>[3]A3!C110-MaliyyeVeziyyeti!D28-MaliyyeVeziyyeti!D29-MaliyyeVeziyyeti!D30</f>
        <v>19218.782479999998</v>
      </c>
      <c r="E31" s="13">
        <v>16621.728409999992</v>
      </c>
    </row>
    <row r="32" spans="1:5" x14ac:dyDescent="0.25">
      <c r="A32" s="10">
        <v>3</v>
      </c>
      <c r="B32" s="11" t="s">
        <v>71</v>
      </c>
      <c r="C32" s="12" t="s">
        <v>72</v>
      </c>
      <c r="D32" s="13">
        <f>SUM(D33:D36)</f>
        <v>137818.34912000012</v>
      </c>
      <c r="E32" s="13">
        <v>122860.79221999986</v>
      </c>
    </row>
    <row r="33" spans="1:5" x14ac:dyDescent="0.25">
      <c r="A33" s="15">
        <v>3.1</v>
      </c>
      <c r="B33" s="16" t="s">
        <v>73</v>
      </c>
      <c r="C33" s="17" t="s">
        <v>74</v>
      </c>
      <c r="D33" s="13">
        <f>[3]A3!C118+[3]A3!C119</f>
        <v>52870</v>
      </c>
      <c r="E33" s="13">
        <v>52870</v>
      </c>
    </row>
    <row r="34" spans="1:5" x14ac:dyDescent="0.25">
      <c r="A34" s="15">
        <v>3.2</v>
      </c>
      <c r="B34" s="16" t="s">
        <v>75</v>
      </c>
      <c r="C34" s="17" t="s">
        <v>76</v>
      </c>
      <c r="D34" s="13">
        <f>[3]A3!C120</f>
        <v>0</v>
      </c>
      <c r="E34" s="13">
        <v>0</v>
      </c>
    </row>
    <row r="35" spans="1:5" x14ac:dyDescent="0.25">
      <c r="A35" s="15">
        <v>3.3</v>
      </c>
      <c r="B35" s="16" t="s">
        <v>77</v>
      </c>
      <c r="C35" s="17" t="s">
        <v>78</v>
      </c>
      <c r="D35" s="13">
        <f>[3]A3!C121</f>
        <v>75734.138390000124</v>
      </c>
      <c r="E35" s="13">
        <v>61210.477369999855</v>
      </c>
    </row>
    <row r="36" spans="1:5" x14ac:dyDescent="0.25">
      <c r="A36" s="15">
        <v>3.4</v>
      </c>
      <c r="B36" s="16" t="s">
        <v>79</v>
      </c>
      <c r="C36" s="17" t="s">
        <v>80</v>
      </c>
      <c r="D36" s="13">
        <f>[3]A3!C125</f>
        <v>9214.2107300000007</v>
      </c>
      <c r="E36" s="13">
        <v>8780.3148499999988</v>
      </c>
    </row>
    <row r="37" spans="1:5" x14ac:dyDescent="0.25">
      <c r="A37" s="15" t="s">
        <v>81</v>
      </c>
      <c r="B37" s="16" t="s">
        <v>82</v>
      </c>
      <c r="C37" s="17" t="s">
        <v>83</v>
      </c>
      <c r="D37" s="13">
        <f>[3]A3!C126+[3]A3!C127</f>
        <v>5087.0934800000005</v>
      </c>
      <c r="E37" s="13">
        <v>4446.7682699999996</v>
      </c>
    </row>
    <row r="38" spans="1:5" x14ac:dyDescent="0.25">
      <c r="A38" s="15" t="s">
        <v>84</v>
      </c>
      <c r="B38" s="16" t="s">
        <v>85</v>
      </c>
      <c r="C38" s="17" t="s">
        <v>86</v>
      </c>
      <c r="D38" s="13">
        <f>[3]A3!C128</f>
        <v>3931.1562899999999</v>
      </c>
      <c r="E38" s="13">
        <v>4137.5856199999998</v>
      </c>
    </row>
    <row r="39" spans="1:5" x14ac:dyDescent="0.25">
      <c r="A39" s="15" t="s">
        <v>87</v>
      </c>
      <c r="B39" s="16" t="s">
        <v>88</v>
      </c>
      <c r="C39" s="17" t="s">
        <v>89</v>
      </c>
      <c r="D39" s="13">
        <f>[3]A3!C129</f>
        <v>195.96096</v>
      </c>
      <c r="E39" s="13">
        <v>195.96096</v>
      </c>
    </row>
    <row r="40" spans="1:5" x14ac:dyDescent="0.25">
      <c r="A40" s="18">
        <v>4</v>
      </c>
      <c r="B40" s="19" t="s">
        <v>90</v>
      </c>
      <c r="C40" s="12" t="s">
        <v>91</v>
      </c>
      <c r="D40" s="20">
        <f>D32+D21</f>
        <v>816529.2743500002</v>
      </c>
      <c r="E40" s="20">
        <v>701231.5615099998</v>
      </c>
    </row>
    <row r="42" spans="1:5" x14ac:dyDescent="0.25">
      <c r="D42" s="14"/>
    </row>
    <row r="46" spans="1:5" x14ac:dyDescent="0.25">
      <c r="E46" s="14"/>
    </row>
    <row r="50" spans="5:5" x14ac:dyDescent="0.25">
      <c r="E50" s="14"/>
    </row>
    <row r="51" spans="5:5" x14ac:dyDescent="0.25">
      <c r="E51" s="14"/>
    </row>
    <row r="52" spans="5:5" x14ac:dyDescent="0.25">
      <c r="E52" s="14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MaliyyeVeziyyeti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Agamusa F. Mammadov</dc:creator>
  <cp:lastModifiedBy>Agamusa F. Mammadov</cp:lastModifiedBy>
  <dcterms:created xsi:type="dcterms:W3CDTF">2023-10-13T11:13:40Z</dcterms:created>
  <dcterms:modified xsi:type="dcterms:W3CDTF">2023-10-13T15:27:44Z</dcterms:modified>
</cp:coreProperties>
</file>