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4-23\"/>
    </mc:Choice>
  </mc:AlternateContent>
  <xr:revisionPtr revIDLastSave="0" documentId="8_{DB3BC0AD-8C66-4296-9736-FAB8BDDDA86D}" xr6:coauthVersionLast="47" xr6:coauthVersionMax="47" xr10:uidLastSave="{00000000-0000-0000-0000-000000000000}"/>
  <bookViews>
    <workbookView xWindow="82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" l="1"/>
  <c r="E16" i="13"/>
  <c r="F21" i="13" l="1"/>
  <c r="F19" i="13"/>
  <c r="F18" i="13"/>
  <c r="C4" i="13"/>
  <c r="C5" i="12"/>
  <c r="F20" i="13"/>
  <c r="F17" i="13"/>
  <c r="F16" i="13"/>
  <c r="F15" i="13"/>
  <c r="F14" i="13"/>
  <c r="D13" i="13"/>
  <c r="F12" i="13"/>
  <c r="F11" i="13"/>
  <c r="F10" i="13"/>
  <c r="F9" i="13"/>
  <c r="F8" i="13"/>
  <c r="F7" i="13"/>
  <c r="F6" i="13"/>
  <c r="D4" i="13"/>
  <c r="B12" i="11"/>
  <c r="E13" i="13" l="1"/>
  <c r="C13" i="13"/>
  <c r="F13" i="13" s="1"/>
  <c r="F30" i="10"/>
  <c r="E30" i="10"/>
  <c r="E47" i="10"/>
  <c r="E17" i="10" l="1"/>
  <c r="E5" i="10"/>
  <c r="E27" i="10" l="1"/>
  <c r="E29" i="10" s="1"/>
  <c r="C22" i="5" l="1"/>
  <c r="C23" i="5"/>
  <c r="C24" i="5"/>
  <c r="C25" i="5"/>
  <c r="C21" i="5"/>
  <c r="F47" i="10" l="1"/>
  <c r="C11" i="5" l="1"/>
  <c r="F17" i="10"/>
  <c r="F5" i="10" l="1"/>
  <c r="F27" i="10" s="1"/>
  <c r="F29" i="10" s="1"/>
  <c r="F38" i="10"/>
  <c r="F49" i="10" l="1"/>
  <c r="F51" i="10" s="1"/>
  <c r="E38" i="10"/>
  <c r="E49" i="10" s="1"/>
  <c r="E51" i="10" s="1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  <c r="E4" i="13" l="1"/>
  <c r="F4" i="13" s="1"/>
  <c r="F5" i="13" l="1"/>
  <c r="E22" i="13"/>
  <c r="F22" i="13" s="1"/>
</calcChain>
</file>

<file path=xl/sharedStrings.xml><?xml version="1.0" encoding="utf-8"?>
<sst xmlns="http://schemas.openxmlformats.org/spreadsheetml/2006/main" count="831" uniqueCount="627">
  <si>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</si>
  <si>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</si>
  <si>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</si>
  <si>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</si>
  <si>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</si>
  <si>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</si>
  <si>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</si>
  <si>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</si>
  <si>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</si>
  <si>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</si>
  <si>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</si>
  <si>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</si>
  <si>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</si>
  <si>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</si>
  <si>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</si>
  <si>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</si>
  <si>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</si>
  <si>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</si>
  <si>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</si>
  <si>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</si>
  <si>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</si>
  <si>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</si>
  <si>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</si>
  <si>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</si>
  <si>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</si>
  <si>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</si>
  <si>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</si>
  <si>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</si>
  <si>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</si>
  <si>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</si>
  <si>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</si>
  <si>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</si>
  <si>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</si>
  <si>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</si>
  <si>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</si>
  <si>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</si>
  <si>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</si>
  <si>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</si>
  <si>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</si>
  <si>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</si>
  <si>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</si>
  <si>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</si>
  <si>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</si>
  <si>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</si>
  <si>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</si>
  <si>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</si>
  <si>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</si>
  <si>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</si>
  <si>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</si>
  <si>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</si>
  <si>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</si>
  <si>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</si>
  <si>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</si>
  <si>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</si>
  <si>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</si>
  <si>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</si>
  <si>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</si>
  <si>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</si>
  <si>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</si>
  <si>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</si>
  <si>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</si>
  <si>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</si>
  <si>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</si>
  <si>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</si>
  <si>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</si>
  <si>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</si>
  <si>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</si>
  <si>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</si>
  <si>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</si>
  <si>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</si>
  <si>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</si>
  <si>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</si>
  <si>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</si>
  <si>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</si>
  <si>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</si>
  <si>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</si>
  <si>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</si>
  <si>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</si>
  <si>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</si>
  <si>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</si>
  <si>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</si>
  <si>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</si>
  <si>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</si>
  <si>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</si>
  <si>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</si>
  <si>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</si>
  <si>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</si>
  <si>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</si>
  <si>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</si>
  <si>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</si>
  <si>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</si>
  <si>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</si>
  <si>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</si>
  <si>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</si>
  <si>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</si>
  <si>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</si>
  <si>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</si>
  <si>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</si>
  <si>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</si>
  <si>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</si>
  <si>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</si>
  <si>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</si>
  <si>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</si>
  <si>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</si>
  <si>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</si>
  <si>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</si>
  <si>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</si>
  <si>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</si>
  <si>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</si>
  <si>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</si>
  <si>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</si>
  <si>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</si>
  <si>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</si>
  <si>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</si>
  <si>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</si>
  <si>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</si>
  <si>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</si>
  <si>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</si>
  <si>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</si>
  <si>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</si>
  <si>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</si>
  <si>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</si>
  <si>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</si>
  <si>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</si>
  <si>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</si>
  <si>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</si>
  <si>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</si>
  <si>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</si>
  <si>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</si>
  <si>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</si>
  <si>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</si>
  <si>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</si>
  <si>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</si>
  <si>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</si>
  <si>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</si>
  <si>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</si>
  <si>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</si>
  <si>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</si>
  <si>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</si>
  <si>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</si>
  <si>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</si>
  <si>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</si>
  <si>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</si>
  <si>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</si>
  <si>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</si>
  <si>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</si>
  <si>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</si>
  <si>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</si>
  <si>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</si>
  <si>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</si>
  <si>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</si>
  <si>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</si>
  <si>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</si>
  <si>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</si>
  <si>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</si>
  <si>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</si>
  <si>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</si>
  <si>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</si>
  <si>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</si>
  <si>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</si>
  <si>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</si>
  <si>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</si>
  <si>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</si>
  <si>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</si>
  <si>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</si>
  <si>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</si>
  <si>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</si>
  <si>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</si>
  <si>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</si>
  <si>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</si>
  <si>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</si>
  <si>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</si>
  <si>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</si>
  <si>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</si>
  <si>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</si>
  <si>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</si>
  <si>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</si>
  <si>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</si>
  <si>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</si>
  <si>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</si>
  <si>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</si>
  <si>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</si>
  <si>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</si>
  <si>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</si>
  <si>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</si>
  <si>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</si>
  <si>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</si>
  <si>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</si>
  <si>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</si>
  <si>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</si>
  <si>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</si>
  <si>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</si>
  <si>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</si>
  <si>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</si>
  <si>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</si>
  <si>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</si>
  <si>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</si>
  <si>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</si>
  <si>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</si>
  <si>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</si>
  <si>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</si>
  <si>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</si>
  <si>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</si>
  <si>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</si>
  <si>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</si>
  <si>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</si>
  <si>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</si>
  <si>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</si>
  <si>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</si>
  <si>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</si>
  <si>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</si>
  <si>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</si>
  <si>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</si>
  <si>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</si>
  <si>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</si>
  <si>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</si>
  <si>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</si>
  <si>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</si>
  <si>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</si>
  <si>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</si>
  <si>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</si>
  <si>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</si>
  <si>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</si>
  <si>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</si>
  <si>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</si>
  <si>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</si>
  <si>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</si>
  <si>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</si>
  <si>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</si>
  <si>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</si>
  <si>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</si>
  <si>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</si>
  <si>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</si>
  <si>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</si>
  <si>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</si>
  <si>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</si>
  <si>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</si>
  <si>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</si>
  <si>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</si>
  <si>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</si>
  <si>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</si>
  <si>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</si>
  <si>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</si>
  <si>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</si>
  <si>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</si>
  <si>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</si>
  <si>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</si>
  <si>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</si>
  <si>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</si>
  <si>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</si>
  <si>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</si>
  <si>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</si>
  <si>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</si>
  <si>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</si>
  <si>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</si>
  <si>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</si>
  <si>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</si>
  <si>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</si>
  <si>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</si>
  <si>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</si>
  <si>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</si>
  <si>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</si>
  <si>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</si>
  <si>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</si>
  <si>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</si>
  <si>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</si>
  <si>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</si>
  <si>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</si>
  <si>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</si>
  <si>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</si>
  <si>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</si>
  <si>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</si>
  <si>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</si>
  <si>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</si>
  <si>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</si>
  <si>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</si>
  <si>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</si>
  <si>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</si>
  <si>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</si>
  <si>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</si>
  <si>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</si>
  <si>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</si>
  <si>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</si>
  <si>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</si>
  <si>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</si>
  <si>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</si>
  <si>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</si>
  <si>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</si>
  <si>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</si>
  <si>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</si>
  <si>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</si>
  <si>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</si>
  <si>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</si>
  <si>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</si>
  <si>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</si>
  <si>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</si>
  <si>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</si>
  <si>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</si>
  <si>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</si>
  <si>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</si>
  <si>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</si>
  <si>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</si>
  <si>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</si>
  <si>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</si>
  <si>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</si>
  <si>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</si>
  <si>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</si>
  <si>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</si>
  <si>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</si>
  <si>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</si>
  <si>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</si>
  <si>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</si>
  <si>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</si>
  <si>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</si>
  <si>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</si>
  <si>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</si>
  <si>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</si>
  <si>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</si>
  <si>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</si>
  <si>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</si>
  <si>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</si>
  <si>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</si>
  <si>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</si>
  <si>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</si>
  <si>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</si>
  <si>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</si>
  <si>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</si>
  <si>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</si>
  <si>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</si>
  <si>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</si>
  <si>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</si>
  <si>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</si>
  <si>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</si>
  <si>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</si>
  <si>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</si>
  <si>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</si>
  <si>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</si>
  <si>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</si>
  <si>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</si>
  <si>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</si>
  <si>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</si>
  <si>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</si>
  <si>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</si>
  <si>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</si>
  <si>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</si>
  <si>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</si>
  <si>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</si>
  <si>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</si>
  <si>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</si>
  <si>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</si>
  <si>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</si>
  <si>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</si>
  <si>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</si>
  <si>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</si>
  <si>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</si>
  <si>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</si>
  <si>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</si>
  <si>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</si>
  <si>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</si>
  <si>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</si>
  <si>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</si>
  <si>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</si>
  <si>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</si>
  <si>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</si>
  <si>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</si>
  <si>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</si>
  <si>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</si>
  <si>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</si>
  <si>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</si>
  <si>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</si>
  <si>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</si>
  <si>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</si>
  <si>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</si>
  <si>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</si>
  <si>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</si>
  <si>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</si>
  <si>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</si>
  <si>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</si>
  <si>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</si>
  <si>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</si>
  <si>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</si>
  <si>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</si>
  <si>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</si>
  <si>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</si>
  <si>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</si>
  <si>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</si>
  <si>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</si>
  <si>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</si>
  <si>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</si>
  <si>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</si>
  <si>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</si>
  <si>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</si>
  <si>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</si>
  <si>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</si>
  <si>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</si>
  <si>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</si>
  <si>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</si>
  <si>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</si>
  <si>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</si>
  <si>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</si>
  <si>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</si>
  <si>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</si>
  <si>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</si>
  <si>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</si>
  <si>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</si>
  <si>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</si>
  <si>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</si>
  <si>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</si>
  <si>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</si>
  <si>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</si>
  <si>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</si>
  <si>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</si>
  <si>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</si>
  <si>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</si>
  <si>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</si>
  <si>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</si>
  <si>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</si>
  <si>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</si>
  <si>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</si>
  <si>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</si>
  <si>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</si>
  <si>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</si>
  <si>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</si>
  <si>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</si>
  <si>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</si>
  <si>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</si>
  <si>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</si>
  <si>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</si>
  <si>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</si>
  <si>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</si>
  <si>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</si>
  <si>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</si>
  <si>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</si>
  <si>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</si>
  <si>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</si>
  <si>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</si>
  <si>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</si>
  <si>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</si>
  <si>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</si>
  <si>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</si>
  <si>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</si>
  <si>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</si>
  <si>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</si>
  <si>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</si>
  <si>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</si>
  <si>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</si>
  <si>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</si>
  <si>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</si>
  <si>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</si>
  <si>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</si>
  <si>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</si>
  <si>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</si>
  <si>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</si>
  <si>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</si>
  <si>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</si>
  <si>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</si>
  <si>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</si>
  <si>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</si>
  <si>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</si>
  <si>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</si>
  <si>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</si>
  <si>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</si>
  <si>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</si>
  <si>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</si>
  <si>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</si>
  <si>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</si>
  <si>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</si>
  <si>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</si>
  <si>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</si>
  <si>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</si>
  <si>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</si>
  <si>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</si>
  <si>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</si>
  <si>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</si>
  <si>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</si>
  <si>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</si>
  <si>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</si>
  <si>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</si>
  <si>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</si>
  <si>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</si>
  <si>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</si>
  <si>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</si>
  <si>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</si>
  <si>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</si>
  <si>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</si>
  <si>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</si>
  <si>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</si>
  <si>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</si>
  <si>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</si>
  <si>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</si>
  <si>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</si>
  <si>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</si>
  <si>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</si>
  <si>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</si>
  <si>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</si>
  <si>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</si>
  <si>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</si>
  <si>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</si>
  <si>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</si>
  <si>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</si>
  <si>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</si>
  <si>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</si>
  <si>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</si>
  <si>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</si>
  <si>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</si>
  <si>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</si>
  <si>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</si>
  <si>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</si>
  <si>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</si>
  <si>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</si>
  <si>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</si>
  <si>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</si>
  <si>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</si>
  <si>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</si>
  <si>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</si>
  <si>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</si>
  <si>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</si>
  <si>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</si>
  <si>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</si>
  <si>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</si>
  <si>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</si>
  <si>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</si>
  <si>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</si>
  <si>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</si>
  <si>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</si>
  <si>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</si>
  <si>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</si>
  <si>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</si>
  <si>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</si>
  <si>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</si>
  <si>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</si>
  <si>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</si>
  <si>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</si>
  <si>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</si>
  <si>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</si>
  <si>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</si>
  <si>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</si>
  <si>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</si>
  <si>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</si>
  <si>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</si>
  <si>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</si>
  <si>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</si>
  <si>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</si>
  <si>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</si>
  <si>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</si>
  <si>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</si>
  <si>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</si>
  <si>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</si>
  <si>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</si>
  <si>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</si>
  <si>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</si>
  <si>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</si>
  <si>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</si>
  <si>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</si>
  <si>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</si>
  <si>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</si>
  <si>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</si>
  <si>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</si>
  <si>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</si>
  <si>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</si>
  <si>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</si>
  <si>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</si>
  <si>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</si>
  <si>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</si>
  <si>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</si>
  <si>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</si>
  <si>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</si>
  <si>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</si>
  <si>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</si>
  <si>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</si>
  <si>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</si>
  <si>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</si>
  <si>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öhdəliklərin cəmi və növləri üzrə məbləği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</si>
  <si>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</si>
  <si>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</si>
  <si>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</si>
  <si>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</si>
  <si>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</si>
  <si>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</si>
  <si>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</si>
  <si>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</si>
  <si>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</si>
  <si>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</si>
  <si>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</si>
  <si>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</si>
  <si>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</si>
  <si>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</si>
  <si>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</si>
  <si>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və dəyişkən faizi olan aktiv və öhdəliklərin təsnifatı</t>
  </si>
  <si>
    <t>Sabit faizlə</t>
  </si>
  <si>
    <t>Dəyişkən faizlə</t>
  </si>
  <si>
    <t>Faizsiz</t>
  </si>
  <si>
    <t>Kapital</t>
  </si>
  <si>
    <t>Kreditlərin, o cümlədən vaxtı keçmiş kreditlərin regionlar üzrə coğrafi bölgüsü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</si>
  <si>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</si>
  <si>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</si>
  <si>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</si>
  <si>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</si>
  <si>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</si>
  <si>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</si>
  <si>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</si>
  <si>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</si>
  <si>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</si>
  <si>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</si>
  <si>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</si>
  <si>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</si>
  <si>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</si>
  <si>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</si>
  <si>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</si>
  <si>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</si>
  <si>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</si>
  <si>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</si>
  <si>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</si>
  <si>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</si>
  <si>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</si>
  <si>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</si>
  <si>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</si>
  <si>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</si>
  <si>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Kreditlərin, o cümlədən vaxtı keçmiş kreditlərin iqtisadi sektorlar üzrə  bölgüsü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</si>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</sst>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  <font>
      <b/>
      <u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</cellStyleXfs>
  <cellXfs count="200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165" fontId="6" fillId="0" borderId="0" xfId="2" applyNumberFormat="1" applyFont="1"/>
    <xf numFmtId="0" fontId="26" fillId="5" borderId="3" xfId="4" applyFont="1" applyFill="1" applyBorder="1" applyAlignment="1">
      <alignment vertical="center" wrapText="1"/>
    </xf>
    <xf numFmtId="0" fontId="26" fillId="5" borderId="3" xfId="4" applyFont="1" applyFill="1" applyBorder="1" applyAlignment="1">
      <alignment horizontal="right" vertical="center" wrapText="1"/>
    </xf>
    <xf numFmtId="0" fontId="12" fillId="0" borderId="3" xfId="4" applyFont="1" applyBorder="1" applyAlignment="1">
      <alignment horizontal="left" vertical="center" wrapText="1" indent="2"/>
    </xf>
    <xf numFmtId="165" fontId="6" fillId="0" borderId="3" xfId="1" applyNumberFormat="1" applyFont="1" applyFill="1" applyBorder="1" applyAlignment="1" applyProtection="1">
      <alignment horizontal="center" vertical="center" wrapText="1"/>
    </xf>
    <xf numFmtId="165" fontId="26" fillId="5" borderId="3" xfId="1" applyNumberFormat="1" applyFont="1" applyFill="1" applyBorder="1" applyAlignment="1">
      <alignment horizontal="right" vertical="center" wrapText="1"/>
    </xf>
    <xf numFmtId="0" fontId="27" fillId="0" borderId="0" xfId="0" applyFont="1"/>
    <xf numFmtId="0" fontId="4" fillId="5" borderId="3" xfId="0" applyFont="1" applyFill="1" applyBorder="1" applyAlignment="1">
      <alignment horizontal="center" vertical="center" wrapText="1"/>
    </xf>
    <xf numFmtId="166" fontId="6" fillId="4" borderId="3" xfId="2" applyNumberFormat="1" applyFont="1" applyFill="1" applyBorder="1" applyAlignment="1" applyProtection="1">
      <alignment horizontal="center" vertical="center" wrapText="1"/>
    </xf>
    <xf numFmtId="166" fontId="0" fillId="0" borderId="0" xfId="2" applyNumberFormat="1" applyFont="1"/>
    <xf numFmtId="0" fontId="27" fillId="0" borderId="0" xfId="0" applyFont="1" applyAlignment="1">
      <alignment horizontal="right"/>
    </xf>
    <xf numFmtId="165" fontId="4" fillId="5" borderId="3" xfId="0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vertical="center"/>
    </xf>
    <xf numFmtId="164" fontId="0" fillId="0" borderId="0" xfId="0" applyNumberFormat="1"/>
    <xf numFmtId="165" fontId="8" fillId="5" borderId="3" xfId="1" applyNumberFormat="1" applyFont="1" applyFill="1" applyBorder="1" applyAlignment="1">
      <alignment vertical="center"/>
    </xf>
    <xf numFmtId="167" fontId="0" fillId="0" borderId="0" xfId="0" applyNumberFormat="1"/>
    <xf numFmtId="0" fontId="29" fillId="0" borderId="0" xfId="0" applyFont="1" applyAlignment="1">
      <alignment horizontal="right"/>
    </xf>
    <xf numFmtId="0" fontId="11" fillId="5" borderId="3" xfId="4" applyFont="1" applyFill="1" applyBorder="1" applyAlignment="1">
      <alignment vertical="center"/>
    </xf>
    <xf numFmtId="0" fontId="11" fillId="5" borderId="3" xfId="4" applyFont="1" applyFill="1" applyBorder="1" applyAlignment="1">
      <alignment horizontal="center" vertical="center" wrapText="1"/>
    </xf>
    <xf numFmtId="0" fontId="12" fillId="0" borderId="3" xfId="4" applyFont="1" applyBorder="1" applyAlignment="1">
      <alignment horizontal="left" vertical="center"/>
    </xf>
    <xf numFmtId="168" fontId="12" fillId="0" borderId="3" xfId="1" applyNumberFormat="1" applyFont="1" applyBorder="1" applyAlignment="1">
      <alignment horizontal="left" vertical="center"/>
    </xf>
    <xf numFmtId="168" fontId="11" fillId="5" borderId="3" xfId="1" applyNumberFormat="1" applyFont="1" applyFill="1" applyBorder="1" applyAlignment="1">
      <alignment horizontal="center" vertical="center"/>
    </xf>
    <xf numFmtId="0" fontId="25" fillId="0" borderId="0" xfId="4" applyFont="1" applyAlignment="1">
      <alignment horizontal="center" wrapText="1"/>
    </xf>
    <xf numFmtId="0" fontId="11" fillId="5" borderId="3" xfId="4" applyFont="1" applyFill="1" applyBorder="1" applyAlignment="1">
      <alignment vertical="center" wrapText="1"/>
    </xf>
    <xf numFmtId="0" fontId="23" fillId="0" borderId="0" xfId="4" applyFont="1"/>
    <xf numFmtId="0" fontId="23" fillId="0" borderId="0" xfId="4" applyFont="1" applyAlignment="1">
      <alignment horizontal="center" wrapText="1"/>
    </xf>
    <xf numFmtId="0" fontId="12" fillId="0" borderId="3" xfId="4" applyFont="1" applyBorder="1" applyAlignment="1">
      <alignment horizontal="left" vertical="center" wrapText="1"/>
    </xf>
    <xf numFmtId="9" fontId="6" fillId="4" borderId="3" xfId="2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23" fillId="0" borderId="0" xfId="4" applyFont="1" applyFill="1" applyAlignment="1" applyProtection="1">
      <alignment horizontal="center"/>
    </xf>
    <xf numFmtId="0" fontId="25" fillId="0" borderId="0" xfId="4" applyFont="1" applyAlignment="1">
      <alignment horizontal="center" wrapText="1"/>
    </xf>
    <xf numFmtId="0" fontId="11" fillId="5" borderId="10" xfId="4" applyFont="1" applyFill="1" applyBorder="1" applyAlignment="1">
      <alignment horizontal="center" vertical="center" wrapText="1"/>
    </xf>
    <xf numFmtId="0" fontId="11" fillId="5" borderId="11" xfId="4" applyFont="1" applyFill="1" applyBorder="1" applyAlignment="1">
      <alignment horizontal="center" vertical="center" wrapText="1"/>
    </xf>
    <xf numFmtId="0" fontId="28" fillId="0" borderId="0" xfId="7" applyFont="1" applyAlignment="1" applyProtection="1">
      <alignment horizontal="left" vertical="top" wrapText="1"/>
      <protection locked="0"/>
    </xf>
    <xf numFmtId="0" fontId="25" fillId="0" borderId="0" xfId="4" applyFont="1" applyAlignment="1">
      <alignment horizontal="center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B3" sqref="B3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66" t="s">
        <v>94</v>
      </c>
      <c r="C1" s="166"/>
      <c r="D1" s="166"/>
      <c r="E1" s="166"/>
      <c r="F1" s="166"/>
    </row>
    <row r="2" spans="2:10" x14ac:dyDescent="0.25">
      <c r="B2" s="3"/>
      <c r="C2" s="3"/>
      <c r="D2" s="3"/>
      <c r="E2" s="167" t="s">
        <v>441</v>
      </c>
      <c r="F2" s="167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211955.23977000016</v>
      </c>
      <c r="F5" s="55">
        <v>163023.25813000262</v>
      </c>
      <c r="G5" s="18"/>
      <c r="H5" s="138"/>
      <c r="I5" s="13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201783.20577000018</v>
      </c>
      <c r="F6" s="59">
        <v>157350.8973800026</v>
      </c>
      <c r="G6" s="18"/>
      <c r="H6" s="138"/>
      <c r="I6" s="138"/>
      <c r="J6" s="14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37.920700000000004</v>
      </c>
      <c r="F7" s="59">
        <v>120.34431999999998</v>
      </c>
      <c r="G7" s="18"/>
      <c r="H7" s="138"/>
      <c r="I7" s="13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3120.71038</v>
      </c>
      <c r="F8" s="59">
        <v>462.62161000000003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4044.5246900000002</v>
      </c>
      <c r="F9" s="59">
        <v>3991.1789700000049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2968.8782299999998</v>
      </c>
      <c r="F10" s="59">
        <v>1098.2158500000078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-7148.8705519308896</v>
      </c>
      <c r="F11" s="59">
        <v>-2237.3926386337998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-71775.748819999964</v>
      </c>
      <c r="F12" s="55">
        <v>-56079.21712000027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-57444.008229999949</v>
      </c>
      <c r="F13" s="59">
        <v>-45769.555360000275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-16.470539999999996</v>
      </c>
      <c r="F14" s="59">
        <v>-25.22459000000002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-10132.088590000001</v>
      </c>
      <c r="F15" s="59">
        <v>-7426.733459999994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-4183.1814600000007</v>
      </c>
      <c r="F18" s="59">
        <v>-2857.703710000003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133030.6203980693</v>
      </c>
      <c r="F20" s="55">
        <v>104706.64837136854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107195.26707000019</v>
      </c>
      <c r="F21" s="55">
        <v>69613.471130000224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91257.682740000178</v>
      </c>
      <c r="F22" s="59">
        <v>55946.333100000295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13764.636240000053</v>
      </c>
      <c r="F23" s="59">
        <v>4289.8152899999386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-1394.0493100000001</v>
      </c>
      <c r="F24" s="59">
        <v>6.2751700000000987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3566.9973999999611</v>
      </c>
      <c r="F25" s="59">
        <v>9371.0475699999843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-165128.66826999999</v>
      </c>
      <c r="F26" s="55">
        <v>-149806.81115000005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-60659.901930000036</v>
      </c>
      <c r="F27" s="59">
        <v>-52406.952889999986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-36716.519289999975</v>
      </c>
      <c r="F28" s="59">
        <v>-35620.565560000068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-8573.3149900000008</v>
      </c>
      <c r="F29" s="59">
        <v>-7271.5472599999966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-59178.93205999997</v>
      </c>
      <c r="F30" s="59">
        <v>-54507.745439999992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75097.219198069506</v>
      </c>
      <c r="F31" s="55">
        <v>24513.308351368731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-33590.793048069201</v>
      </c>
      <c r="F32" s="55">
        <v>-23564.820361366343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41506.426150000305</v>
      </c>
      <c r="F33" s="55">
        <v>948.48799000238796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-8575.5907999999999</v>
      </c>
      <c r="F34" s="59">
        <v>-391.85444000000001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32930.835350000307</v>
      </c>
      <c r="F35" s="55">
        <v>556.63355000238789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A1:D15"/>
  <sheetViews>
    <sheetView showGridLines="0" workbookViewId="0">
      <selection activeCell="C5" sqref="C5"/>
    </sheetView>
  </sheetViews>
  <sheetFormatPr defaultRowHeight="14.4" x14ac:dyDescent="0.3"/>
  <cols>
    <col min="1" max="1" width="93.5546875" customWidth="1"/>
    <col min="2" max="2" width="19.6640625" customWidth="1"/>
    <col min="3" max="3" width="19.33203125" customWidth="1"/>
  </cols>
  <sheetData>
    <row r="1" spans="1:4" ht="24.6" customHeight="1" x14ac:dyDescent="0.3">
      <c r="A1" s="195" t="s">
        <v>583</v>
      </c>
      <c r="B1" s="195"/>
    </row>
    <row r="3" spans="1:4" x14ac:dyDescent="0.3">
      <c r="B3" s="144"/>
    </row>
    <row r="4" spans="1:4" ht="29.4" customHeight="1" x14ac:dyDescent="0.3">
      <c r="A4" s="196" t="s">
        <v>584</v>
      </c>
      <c r="B4" s="145" t="s">
        <v>585</v>
      </c>
      <c r="C4" s="145" t="s">
        <v>586</v>
      </c>
      <c r="D4" s="144"/>
    </row>
    <row r="5" spans="1:4" ht="27" customHeight="1" x14ac:dyDescent="0.3">
      <c r="A5" s="197"/>
      <c r="B5" s="129">
        <v>57950.50427194732</v>
      </c>
      <c r="C5" s="165">
        <f>B5/Kapital!E28</f>
        <v>0.36191439251596602</v>
      </c>
    </row>
    <row r="7" spans="1:4" ht="45" customHeight="1" x14ac:dyDescent="0.3">
      <c r="A7" s="198" t="s">
        <v>587</v>
      </c>
      <c r="B7" s="198"/>
      <c r="C7" s="198"/>
    </row>
    <row r="15" spans="1:4" x14ac:dyDescent="0.3">
      <c r="B15" s="147"/>
    </row>
  </sheetData>
  <mergeCells count="3">
    <mergeCell ref="A1:B1"/>
    <mergeCell ref="A4:A5"/>
    <mergeCell ref="A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A1:H22"/>
  <sheetViews>
    <sheetView showGridLines="0" workbookViewId="0">
      <selection activeCell="A3" sqref="A3"/>
    </sheetView>
  </sheetViews>
  <sheetFormatPr defaultRowHeight="14.4" x14ac:dyDescent="0.3"/>
  <cols>
    <col min="1" max="1" width="4.88671875" customWidth="1"/>
    <col min="2" max="2" width="53.6640625" customWidth="1"/>
    <col min="3" max="3" width="12.6640625" bestFit="1" customWidth="1"/>
    <col min="4" max="4" width="12.5546875" customWidth="1"/>
    <col min="5" max="5" width="11.6640625" customWidth="1"/>
    <col min="6" max="6" width="14" customWidth="1"/>
    <col min="7" max="7" width="13.6640625" customWidth="1"/>
    <col min="8" max="8" width="12" bestFit="1" customWidth="1"/>
  </cols>
  <sheetData>
    <row r="1" spans="1:8" ht="30" customHeight="1" x14ac:dyDescent="0.3">
      <c r="A1" s="195" t="s">
        <v>588</v>
      </c>
      <c r="B1" s="195"/>
      <c r="C1" s="195"/>
      <c r="D1" s="195"/>
      <c r="E1" s="195"/>
    </row>
    <row r="2" spans="1:8" x14ac:dyDescent="0.3">
      <c r="F2" s="148" t="s">
        <v>441</v>
      </c>
    </row>
    <row r="3" spans="1:8" ht="26.4" x14ac:dyDescent="0.3">
      <c r="A3" s="107"/>
      <c r="B3" s="37"/>
      <c r="C3" s="145" t="s">
        <v>589</v>
      </c>
      <c r="D3" s="145" t="s">
        <v>590</v>
      </c>
      <c r="E3" s="145" t="s">
        <v>591</v>
      </c>
      <c r="F3" s="145" t="s">
        <v>351</v>
      </c>
    </row>
    <row r="4" spans="1:8" x14ac:dyDescent="0.3">
      <c r="A4" s="107">
        <v>1</v>
      </c>
      <c r="B4" s="37" t="s">
        <v>364</v>
      </c>
      <c r="C4" s="149">
        <f>SUM(C5:C12)</f>
        <v>1170052.1827917797</v>
      </c>
      <c r="D4" s="149">
        <f t="shared" ref="D4" si="0">SUM(D5:D12)</f>
        <v>0</v>
      </c>
      <c r="E4" s="149">
        <f>SUM(E5:E12)</f>
        <v>420607.22268452455</v>
      </c>
      <c r="F4" s="149">
        <f>SUM(C4:E4)</f>
        <v>1590659.4054763042</v>
      </c>
    </row>
    <row r="5" spans="1:8" x14ac:dyDescent="0.3">
      <c r="A5" s="101" t="s">
        <v>524</v>
      </c>
      <c r="B5" s="41" t="s">
        <v>365</v>
      </c>
      <c r="C5" s="42"/>
      <c r="D5" s="42"/>
      <c r="E5" s="42">
        <v>185317.77130000008</v>
      </c>
      <c r="F5" s="150">
        <f t="shared" ref="F5:F21" si="1">SUM(C5:E5)</f>
        <v>185317.77130000008</v>
      </c>
      <c r="G5" s="131"/>
    </row>
    <row r="6" spans="1:8" x14ac:dyDescent="0.3">
      <c r="A6" s="101" t="s">
        <v>525</v>
      </c>
      <c r="B6" s="41" t="s">
        <v>367</v>
      </c>
      <c r="C6" s="42">
        <v>66214.559550000005</v>
      </c>
      <c r="D6" s="42"/>
      <c r="E6" s="42"/>
      <c r="F6" s="150">
        <f t="shared" si="1"/>
        <v>66214.559550000005</v>
      </c>
      <c r="G6" s="131"/>
    </row>
    <row r="7" spans="1:8" x14ac:dyDescent="0.3">
      <c r="A7" s="101" t="s">
        <v>526</v>
      </c>
      <c r="B7" s="44" t="s">
        <v>37</v>
      </c>
      <c r="C7" s="42">
        <v>978524.10977453378</v>
      </c>
      <c r="D7" s="42"/>
      <c r="E7" s="42">
        <v>0</v>
      </c>
      <c r="F7" s="150">
        <f t="shared" si="1"/>
        <v>978524.10977453378</v>
      </c>
      <c r="G7" s="131"/>
    </row>
    <row r="8" spans="1:8" ht="26.4" x14ac:dyDescent="0.3">
      <c r="A8" s="101" t="s">
        <v>527</v>
      </c>
      <c r="B8" s="44" t="s">
        <v>369</v>
      </c>
      <c r="C8" s="42">
        <v>241.62153000000001</v>
      </c>
      <c r="D8" s="42"/>
      <c r="E8" s="42"/>
      <c r="F8" s="150">
        <f t="shared" si="1"/>
        <v>241.62153000000001</v>
      </c>
      <c r="G8" s="131"/>
    </row>
    <row r="9" spans="1:8" x14ac:dyDescent="0.3">
      <c r="A9" s="101" t="s">
        <v>528</v>
      </c>
      <c r="B9" s="41" t="s">
        <v>371</v>
      </c>
      <c r="C9" s="42">
        <v>72136.2</v>
      </c>
      <c r="D9" s="42"/>
      <c r="E9" s="42"/>
      <c r="F9" s="150">
        <f t="shared" si="1"/>
        <v>72136.2</v>
      </c>
      <c r="G9" s="131"/>
    </row>
    <row r="10" spans="1:8" x14ac:dyDescent="0.3">
      <c r="A10" s="101" t="s">
        <v>544</v>
      </c>
      <c r="B10" s="41" t="s">
        <v>373</v>
      </c>
      <c r="C10" s="42">
        <v>0</v>
      </c>
      <c r="D10" s="42"/>
      <c r="E10" s="42"/>
      <c r="F10" s="150">
        <f t="shared" si="1"/>
        <v>0</v>
      </c>
      <c r="G10" s="131"/>
    </row>
    <row r="11" spans="1:8" x14ac:dyDescent="0.3">
      <c r="A11" s="101" t="s">
        <v>545</v>
      </c>
      <c r="B11" s="41" t="s">
        <v>375</v>
      </c>
      <c r="C11" s="42">
        <v>52935.691937245996</v>
      </c>
      <c r="D11" s="42"/>
      <c r="E11" s="42"/>
      <c r="F11" s="150">
        <f t="shared" si="1"/>
        <v>52935.691937245996</v>
      </c>
      <c r="G11" s="131"/>
    </row>
    <row r="12" spans="1:8" x14ac:dyDescent="0.3">
      <c r="A12" s="101" t="s">
        <v>546</v>
      </c>
      <c r="B12" s="41" t="s">
        <v>48</v>
      </c>
      <c r="C12" s="42"/>
      <c r="D12" s="42"/>
      <c r="E12" s="42">
        <v>235289.45138452447</v>
      </c>
      <c r="F12" s="150">
        <f t="shared" si="1"/>
        <v>235289.45138452447</v>
      </c>
      <c r="G12" s="131"/>
      <c r="H12" s="151"/>
    </row>
    <row r="13" spans="1:8" x14ac:dyDescent="0.3">
      <c r="A13" s="107">
        <v>2</v>
      </c>
      <c r="B13" s="37" t="s">
        <v>378</v>
      </c>
      <c r="C13" s="38">
        <f>SUM(C14:C21)-C16</f>
        <v>1126940.5429199999</v>
      </c>
      <c r="D13" s="38">
        <f t="shared" ref="D13:E13" si="2">SUM(D14:D21)-D16</f>
        <v>0</v>
      </c>
      <c r="E13" s="38">
        <f t="shared" si="2"/>
        <v>314889.26315999968</v>
      </c>
      <c r="F13" s="38">
        <f t="shared" si="1"/>
        <v>1441829.8060799995</v>
      </c>
      <c r="G13" s="131"/>
    </row>
    <row r="14" spans="1:8" x14ac:dyDescent="0.3">
      <c r="A14" s="101" t="s">
        <v>529</v>
      </c>
      <c r="B14" s="44" t="s">
        <v>380</v>
      </c>
      <c r="C14" s="42">
        <v>8681.3679799999991</v>
      </c>
      <c r="D14" s="42"/>
      <c r="E14" s="42"/>
      <c r="F14" s="150">
        <f t="shared" si="1"/>
        <v>8681.3679799999991</v>
      </c>
      <c r="G14" s="131"/>
    </row>
    <row r="15" spans="1:8" ht="26.4" x14ac:dyDescent="0.3">
      <c r="A15" s="101" t="s">
        <v>530</v>
      </c>
      <c r="B15" s="44" t="s">
        <v>62</v>
      </c>
      <c r="C15" s="42">
        <v>108935.58530000001</v>
      </c>
      <c r="D15" s="42"/>
      <c r="E15" s="42"/>
      <c r="F15" s="150">
        <f t="shared" si="1"/>
        <v>108935.58530000001</v>
      </c>
      <c r="G15" s="131"/>
    </row>
    <row r="16" spans="1:8" x14ac:dyDescent="0.3">
      <c r="A16" s="101" t="s">
        <v>531</v>
      </c>
      <c r="B16" s="44" t="s">
        <v>382</v>
      </c>
      <c r="C16" s="42">
        <f>C17+C18</f>
        <v>948673.68964</v>
      </c>
      <c r="D16" s="42">
        <v>0</v>
      </c>
      <c r="E16" s="42">
        <f>E17</f>
        <v>267218.16366000002</v>
      </c>
      <c r="F16" s="150">
        <f t="shared" si="1"/>
        <v>1215891.8533000001</v>
      </c>
      <c r="G16" s="131"/>
    </row>
    <row r="17" spans="1:8" ht="15" customHeight="1" x14ac:dyDescent="0.3">
      <c r="A17" s="101" t="s">
        <v>383</v>
      </c>
      <c r="B17" s="103" t="s">
        <v>385</v>
      </c>
      <c r="C17" s="70">
        <v>251200.76110000006</v>
      </c>
      <c r="D17" s="70"/>
      <c r="E17" s="70">
        <v>267218.16366000002</v>
      </c>
      <c r="F17" s="152">
        <f t="shared" si="1"/>
        <v>518418.92476000008</v>
      </c>
      <c r="G17" s="131"/>
      <c r="H17" s="131"/>
    </row>
    <row r="18" spans="1:8" ht="13.95" customHeight="1" x14ac:dyDescent="0.3">
      <c r="A18" s="101" t="s">
        <v>386</v>
      </c>
      <c r="B18" s="103" t="s">
        <v>388</v>
      </c>
      <c r="C18" s="70">
        <v>697472.92853999999</v>
      </c>
      <c r="D18" s="70"/>
      <c r="E18" s="70"/>
      <c r="F18" s="152">
        <f t="shared" si="1"/>
        <v>697472.92853999999</v>
      </c>
      <c r="G18" s="131"/>
    </row>
    <row r="19" spans="1:8" x14ac:dyDescent="0.3">
      <c r="A19" s="101" t="s">
        <v>532</v>
      </c>
      <c r="B19" s="44" t="s">
        <v>390</v>
      </c>
      <c r="C19" s="42">
        <v>44424.4</v>
      </c>
      <c r="D19" s="42"/>
      <c r="E19" s="42"/>
      <c r="F19" s="150">
        <f t="shared" si="1"/>
        <v>44424.4</v>
      </c>
      <c r="G19" s="131"/>
    </row>
    <row r="20" spans="1:8" x14ac:dyDescent="0.3">
      <c r="A20" s="101" t="s">
        <v>533</v>
      </c>
      <c r="B20" s="41" t="s">
        <v>64</v>
      </c>
      <c r="C20" s="42">
        <v>16225.5</v>
      </c>
      <c r="D20" s="42"/>
      <c r="E20" s="42"/>
      <c r="F20" s="150">
        <f t="shared" si="1"/>
        <v>16225.5</v>
      </c>
      <c r="G20" s="131"/>
    </row>
    <row r="21" spans="1:8" x14ac:dyDescent="0.3">
      <c r="A21" s="101" t="s">
        <v>534</v>
      </c>
      <c r="B21" s="41" t="s">
        <v>72</v>
      </c>
      <c r="C21" s="42"/>
      <c r="D21" s="42"/>
      <c r="E21" s="42">
        <v>47671.099499999626</v>
      </c>
      <c r="F21" s="150">
        <f t="shared" si="1"/>
        <v>47671.099499999626</v>
      </c>
      <c r="G21" s="131"/>
    </row>
    <row r="22" spans="1:8" x14ac:dyDescent="0.3">
      <c r="A22" s="107">
        <v>3</v>
      </c>
      <c r="B22" s="37" t="s">
        <v>592</v>
      </c>
      <c r="C22" s="38"/>
      <c r="D22" s="38"/>
      <c r="E22" s="38">
        <f>F4-F13</f>
        <v>148829.59939630469</v>
      </c>
      <c r="F22" s="38">
        <f>E22</f>
        <v>148829.59939630469</v>
      </c>
      <c r="G22" s="153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C15"/>
  <sheetViews>
    <sheetView showGridLines="0" workbookViewId="0">
      <selection activeCell="N25" sqref="N25"/>
    </sheetView>
  </sheetViews>
  <sheetFormatPr defaultRowHeight="14.4" x14ac:dyDescent="0.3"/>
  <cols>
    <col min="1" max="1" width="27.6640625" customWidth="1"/>
    <col min="2" max="2" width="29.33203125" customWidth="1"/>
    <col min="3" max="3" width="23.109375" customWidth="1"/>
  </cols>
  <sheetData>
    <row r="1" spans="1:3" ht="32.4" customHeight="1" x14ac:dyDescent="0.3">
      <c r="A1" s="199" t="s">
        <v>593</v>
      </c>
      <c r="B1" s="199"/>
      <c r="C1" s="199"/>
    </row>
    <row r="2" spans="1:3" ht="11.4" customHeight="1" x14ac:dyDescent="0.3">
      <c r="C2" s="154" t="s">
        <v>441</v>
      </c>
    </row>
    <row r="3" spans="1:3" ht="26.4" x14ac:dyDescent="0.3">
      <c r="A3" s="155" t="s">
        <v>594</v>
      </c>
      <c r="B3" s="156" t="s">
        <v>595</v>
      </c>
      <c r="C3" s="156" t="s">
        <v>596</v>
      </c>
    </row>
    <row r="4" spans="1:3" x14ac:dyDescent="0.3">
      <c r="A4" s="157" t="s">
        <v>597</v>
      </c>
      <c r="B4" s="158">
        <v>87658.211441929117</v>
      </c>
      <c r="C4" s="158">
        <v>5629.3468350000021</v>
      </c>
    </row>
    <row r="5" spans="1:3" x14ac:dyDescent="0.3">
      <c r="A5" s="157" t="s">
        <v>598</v>
      </c>
      <c r="B5" s="158">
        <v>668191.21649233194</v>
      </c>
      <c r="C5" s="158">
        <v>48237.212441409996</v>
      </c>
    </row>
    <row r="6" spans="1:3" x14ac:dyDescent="0.3">
      <c r="A6" s="157" t="s">
        <v>599</v>
      </c>
      <c r="B6" s="158">
        <v>17986.36964413014</v>
      </c>
      <c r="C6" s="158">
        <v>1705.8001240000015</v>
      </c>
    </row>
    <row r="7" spans="1:3" x14ac:dyDescent="0.3">
      <c r="A7" s="157" t="s">
        <v>600</v>
      </c>
      <c r="B7" s="158">
        <v>59205.571469427239</v>
      </c>
      <c r="C7" s="158">
        <v>4091.2390039999996</v>
      </c>
    </row>
    <row r="8" spans="1:3" x14ac:dyDescent="0.3">
      <c r="A8" s="157" t="s">
        <v>601</v>
      </c>
      <c r="B8" s="158">
        <v>21399.573770446194</v>
      </c>
      <c r="C8" s="158">
        <v>1238.096659000001</v>
      </c>
    </row>
    <row r="9" spans="1:3" x14ac:dyDescent="0.3">
      <c r="A9" s="157" t="s">
        <v>602</v>
      </c>
      <c r="B9" s="158">
        <v>21892.438356551942</v>
      </c>
      <c r="C9" s="158">
        <v>1928.5071929999999</v>
      </c>
    </row>
    <row r="10" spans="1:3" x14ac:dyDescent="0.3">
      <c r="A10" s="157" t="s">
        <v>603</v>
      </c>
      <c r="B10" s="158">
        <v>43035.375002296751</v>
      </c>
      <c r="C10" s="158">
        <v>2911.44731</v>
      </c>
    </row>
    <row r="11" spans="1:3" x14ac:dyDescent="0.3">
      <c r="A11" s="157" t="s">
        <v>604</v>
      </c>
      <c r="B11" s="158">
        <v>49837.494852418429</v>
      </c>
      <c r="C11" s="158">
        <v>2075.1763099999994</v>
      </c>
    </row>
    <row r="12" spans="1:3" x14ac:dyDescent="0.3">
      <c r="A12" s="157" t="s">
        <v>605</v>
      </c>
      <c r="B12" s="158">
        <v>32926.859246725347</v>
      </c>
      <c r="C12" s="158">
        <v>2443.281825</v>
      </c>
    </row>
    <row r="13" spans="1:3" x14ac:dyDescent="0.3">
      <c r="A13" s="157" t="s">
        <v>606</v>
      </c>
      <c r="B13" s="158">
        <v>18542.103472386854</v>
      </c>
      <c r="C13" s="158">
        <v>1169.9176129999998</v>
      </c>
    </row>
    <row r="14" spans="1:3" x14ac:dyDescent="0.3">
      <c r="A14" s="157" t="s">
        <v>607</v>
      </c>
      <c r="B14" s="158">
        <v>27065.954161355905</v>
      </c>
      <c r="C14" s="158">
        <v>2227.8573900000029</v>
      </c>
    </row>
    <row r="15" spans="1:3" x14ac:dyDescent="0.3">
      <c r="A15" s="155" t="s">
        <v>280</v>
      </c>
      <c r="B15" s="159">
        <v>1047741.1679099997</v>
      </c>
      <c r="C15" s="159">
        <v>73657.882704410003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A1:C12"/>
  <sheetViews>
    <sheetView showGridLines="0" zoomScaleNormal="100" workbookViewId="0">
      <selection activeCell="H21" sqref="H21"/>
    </sheetView>
  </sheetViews>
  <sheetFormatPr defaultRowHeight="14.4" x14ac:dyDescent="0.3"/>
  <cols>
    <col min="1" max="1" width="35.5546875" customWidth="1"/>
    <col min="2" max="2" width="19" customWidth="1"/>
    <col min="3" max="3" width="20" customWidth="1"/>
  </cols>
  <sheetData>
    <row r="1" spans="1:3" ht="32.4" customHeight="1" x14ac:dyDescent="0.3">
      <c r="A1" s="195" t="s">
        <v>618</v>
      </c>
      <c r="B1" s="195"/>
      <c r="C1" s="195"/>
    </row>
    <row r="2" spans="1:3" ht="11.4" customHeight="1" x14ac:dyDescent="0.3">
      <c r="C2" s="154" t="s">
        <v>441</v>
      </c>
    </row>
    <row r="3" spans="1:3" ht="26.4" x14ac:dyDescent="0.3">
      <c r="A3" s="155" t="s">
        <v>594</v>
      </c>
      <c r="B3" s="156" t="s">
        <v>595</v>
      </c>
      <c r="C3" s="156" t="s">
        <v>596</v>
      </c>
    </row>
    <row r="4" spans="1:3" x14ac:dyDescent="0.3">
      <c r="A4" s="157" t="s">
        <v>619</v>
      </c>
      <c r="B4" s="158">
        <v>42650.933575999996</v>
      </c>
      <c r="C4" s="158">
        <v>4289.0469810000004</v>
      </c>
    </row>
    <row r="5" spans="1:3" x14ac:dyDescent="0.3">
      <c r="A5" s="157" t="s">
        <v>620</v>
      </c>
      <c r="B5" s="158">
        <v>118969.58173699985</v>
      </c>
      <c r="C5" s="158">
        <v>1981.69912</v>
      </c>
    </row>
    <row r="6" spans="1:3" x14ac:dyDescent="0.3">
      <c r="A6" s="157" t="s">
        <v>621</v>
      </c>
      <c r="B6" s="158">
        <v>4136.8477570000014</v>
      </c>
      <c r="C6" s="158">
        <v>89.589746999999988</v>
      </c>
    </row>
    <row r="7" spans="1:3" x14ac:dyDescent="0.3">
      <c r="A7" s="157" t="s">
        <v>622</v>
      </c>
      <c r="B7" s="158">
        <v>15267.239829999997</v>
      </c>
      <c r="C7" s="158">
        <v>119.30051</v>
      </c>
    </row>
    <row r="8" spans="1:3" x14ac:dyDescent="0.3">
      <c r="A8" s="157" t="s">
        <v>623</v>
      </c>
      <c r="B8" s="158">
        <v>4993.0010899999997</v>
      </c>
      <c r="C8" s="158">
        <v>0</v>
      </c>
    </row>
    <row r="9" spans="1:3" x14ac:dyDescent="0.3">
      <c r="A9" s="164" t="s">
        <v>624</v>
      </c>
      <c r="B9" s="158">
        <v>115783.49692564804</v>
      </c>
      <c r="C9" s="158">
        <v>9329.8548330000012</v>
      </c>
    </row>
    <row r="10" spans="1:3" ht="26.4" x14ac:dyDescent="0.3">
      <c r="A10" s="164" t="s">
        <v>625</v>
      </c>
      <c r="B10" s="158">
        <v>27595.916673000007</v>
      </c>
      <c r="C10" s="158">
        <v>650.84329300000002</v>
      </c>
    </row>
    <row r="11" spans="1:3" ht="26.4" x14ac:dyDescent="0.3">
      <c r="A11" s="164" t="s">
        <v>626</v>
      </c>
      <c r="B11" s="158">
        <v>718344.1503213523</v>
      </c>
      <c r="C11" s="158">
        <v>57197.54822040999</v>
      </c>
    </row>
    <row r="12" spans="1:3" x14ac:dyDescent="0.3">
      <c r="A12" s="155" t="s">
        <v>280</v>
      </c>
      <c r="B12" s="159">
        <v>1047741.1679100003</v>
      </c>
      <c r="C12" s="159">
        <v>73657.882704409989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A1:C20"/>
  <sheetViews>
    <sheetView showGridLines="0" workbookViewId="0">
      <selection activeCell="B25" sqref="B25"/>
    </sheetView>
  </sheetViews>
  <sheetFormatPr defaultRowHeight="14.4" x14ac:dyDescent="0.3"/>
  <cols>
    <col min="1" max="1" width="65.88671875" customWidth="1"/>
    <col min="2" max="2" width="11.5546875" customWidth="1"/>
  </cols>
  <sheetData>
    <row r="1" spans="1:3" ht="28.2" x14ac:dyDescent="0.3">
      <c r="A1" s="160" t="s">
        <v>608</v>
      </c>
    </row>
    <row r="2" spans="1:3" x14ac:dyDescent="0.3">
      <c r="B2" s="144" t="s">
        <v>441</v>
      </c>
    </row>
    <row r="3" spans="1:3" ht="25.2" customHeight="1" x14ac:dyDescent="0.3">
      <c r="A3" s="161" t="s">
        <v>608</v>
      </c>
      <c r="B3" s="129">
        <v>73657.882704409989</v>
      </c>
      <c r="C3" s="146">
        <v>7.0301602113564288E-2</v>
      </c>
    </row>
    <row r="7" spans="1:3" ht="28.2" x14ac:dyDescent="0.3">
      <c r="A7" s="160" t="s">
        <v>609</v>
      </c>
      <c r="B7" s="162"/>
      <c r="C7" s="162"/>
    </row>
    <row r="8" spans="1:3" x14ac:dyDescent="0.3">
      <c r="B8" s="144" t="s">
        <v>441</v>
      </c>
    </row>
    <row r="9" spans="1:3" ht="20.399999999999999" customHeight="1" x14ac:dyDescent="0.3">
      <c r="A9" s="161" t="s">
        <v>610</v>
      </c>
      <c r="B9" s="129">
        <v>119275.25307127359</v>
      </c>
      <c r="C9" s="146">
        <v>0.11384038035767932</v>
      </c>
    </row>
    <row r="10" spans="1:3" x14ac:dyDescent="0.3">
      <c r="A10" s="141" t="s">
        <v>611</v>
      </c>
      <c r="B10" s="129">
        <v>59261.377646410205</v>
      </c>
      <c r="C10" s="146">
        <v>5.6561085372471197E-2</v>
      </c>
    </row>
    <row r="11" spans="1:3" x14ac:dyDescent="0.3">
      <c r="A11" s="141" t="s">
        <v>612</v>
      </c>
      <c r="B11" s="129">
        <v>7308.7592000000041</v>
      </c>
      <c r="C11" s="146">
        <v>6.9757297163184654E-3</v>
      </c>
    </row>
    <row r="12" spans="1:3" x14ac:dyDescent="0.3">
      <c r="A12" s="141" t="s">
        <v>613</v>
      </c>
      <c r="B12" s="129">
        <v>52705.116224863385</v>
      </c>
      <c r="C12" s="146">
        <v>5.0303565268889662E-2</v>
      </c>
    </row>
    <row r="16" spans="1:3" ht="28.2" x14ac:dyDescent="0.3">
      <c r="A16" s="160" t="s">
        <v>614</v>
      </c>
    </row>
    <row r="17" spans="1:3" x14ac:dyDescent="0.3">
      <c r="A17" s="163"/>
      <c r="B17" s="144" t="s">
        <v>441</v>
      </c>
    </row>
    <row r="18" spans="1:3" x14ac:dyDescent="0.3">
      <c r="A18" s="161" t="s">
        <v>615</v>
      </c>
      <c r="B18" s="129">
        <v>79958.898983725434</v>
      </c>
      <c r="C18" s="146">
        <v>7.6315507524844922E-2</v>
      </c>
    </row>
    <row r="19" spans="1:3" x14ac:dyDescent="0.3">
      <c r="A19" s="141" t="s">
        <v>616</v>
      </c>
      <c r="B19" s="129">
        <v>10741.840848259495</v>
      </c>
      <c r="C19" s="146">
        <v>1.0252380241664997E-2</v>
      </c>
    </row>
    <row r="20" spans="1:3" x14ac:dyDescent="0.3">
      <c r="A20" s="141" t="s">
        <v>617</v>
      </c>
      <c r="B20" s="129">
        <v>69217.058135465937</v>
      </c>
      <c r="C20" s="146">
        <v>6.6063127283179923E-2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B3" sqref="B3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68" t="s">
        <v>0</v>
      </c>
      <c r="C1" s="168"/>
      <c r="D1" s="168"/>
      <c r="E1" s="168"/>
      <c r="F1" s="168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1590659.4054790586</v>
      </c>
      <c r="F5" s="55">
        <v>1440643.8373255886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185317.77130000008</v>
      </c>
      <c r="F6" s="42">
        <v>242148.14617999992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66214.559549999991</v>
      </c>
      <c r="F7" s="42">
        <v>73130.614300000001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125071.89193999999</v>
      </c>
      <c r="F8" s="42">
        <v>63285.16143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241.62153000000001</v>
      </c>
      <c r="F9" s="42">
        <v>180.95132999999998</v>
      </c>
      <c r="G9" s="14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1047741.1679099998</v>
      </c>
      <c r="F10" s="42">
        <v>889593.55386999703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627605.87649535167</v>
      </c>
      <c r="F11" s="70">
        <v>547205.77057900012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329397.01758864801</v>
      </c>
      <c r="F12" s="70">
        <v>274325.37214200024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90738.273826000208</v>
      </c>
      <c r="F13" s="70">
        <v>68062.411148999934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69217.058135465937</v>
      </c>
      <c r="F15" s="42">
        <v>54516.365789866613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978524.10977453389</v>
      </c>
      <c r="F16" s="42">
        <v>835077.18808013038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95796.392269999982</v>
      </c>
      <c r="F17" s="42">
        <v>87388.416827499983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18231.126579999607</v>
      </c>
      <c r="F18" s="42">
        <v>14855.508202502928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0</v>
      </c>
      <c r="F19" s="42">
        <v>3975.5907999999999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121261.93253452484</v>
      </c>
      <c r="F21" s="42">
        <v>120602.26017545549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1441829.8060799995</v>
      </c>
      <c r="F22" s="55">
        <v>1327248.4638199997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1215891.8533000001</v>
      </c>
      <c r="F23" s="42">
        <v>989744.45942999981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941280.16094000009</v>
      </c>
      <c r="F24" s="70">
        <v>771356.57350999978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274611.69236000004</v>
      </c>
      <c r="F25" s="70">
        <v>218387.88591999997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8681.3679800000009</v>
      </c>
      <c r="F26" s="42">
        <v>17362.735969999998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108935.58530000001</v>
      </c>
      <c r="F27" s="42">
        <v>198945.76574999999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16225.5</v>
      </c>
      <c r="F28" s="42">
        <v>15608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44424.4</v>
      </c>
      <c r="F31" s="42">
        <v>39506.300000000003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47671.099499999626</v>
      </c>
      <c r="F32" s="42">
        <v>66081.202669999751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148829.5993990585</v>
      </c>
      <c r="F33" s="55">
        <v>113395.37350558866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138200.39296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-2102.9898800001101</v>
      </c>
      <c r="F36" s="42">
        <v>-35038.698230000155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12248.426269058602</v>
      </c>
      <c r="F37" s="42">
        <v>9749.9087255888298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12248.426269058602</v>
      </c>
      <c r="F38" s="42">
        <v>9749.9087255888298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1590659.4054790582</v>
      </c>
      <c r="F41" s="55">
        <v>1440643.8373255883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zoomScale="90" zoomScaleNormal="90" workbookViewId="0">
      <selection activeCell="D51" sqref="D51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69" t="s">
        <v>154</v>
      </c>
      <c r="C1" s="169"/>
      <c r="D1" s="169"/>
      <c r="E1" s="169"/>
      <c r="F1" s="169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85642.024011997302</v>
      </c>
      <c r="F5" s="55">
        <f>SUM(F6:F16)</f>
        <v>42932.122199999998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207165.69293199724</v>
      </c>
      <c r="F6" s="75">
        <v>167957.56452000001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-67680.780299999999</v>
      </c>
      <c r="F7" s="75">
        <v>-53752.940800000004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91257.682740000047</v>
      </c>
      <c r="F8" s="75">
        <v>55946.340000000004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-64475.981790000005</v>
      </c>
      <c r="F9" s="75">
        <v>-47924.961600000002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13942.764640000001</v>
      </c>
      <c r="F10" s="75">
        <v>3622.78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-60659.901929999985</v>
      </c>
      <c r="F12" s="75">
        <v>-52406.95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-11970.862640000001</v>
      </c>
      <c r="F13" s="75">
        <v>-10885.39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3415.1251779999998</v>
      </c>
      <c r="F14" s="75">
        <v>3422.62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-1692.1770879999995</v>
      </c>
      <c r="F15" s="75">
        <v>4953.4400000000032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-23659.537730000004</v>
      </c>
      <c r="F16" s="75">
        <v>-28000.379919999992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>
        <f>E18+E22</f>
        <v>-133090.17920450016</v>
      </c>
      <c r="F17" s="55">
        <f>F18+F22</f>
        <v>64385.829634002235</v>
      </c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v>-233701.33404450031</v>
      </c>
      <c r="F18" s="76">
        <v>-293265.25137599767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-62557.699229999984</v>
      </c>
      <c r="F19" s="75">
        <v>-35811.623289999989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-181652.60561620406</v>
      </c>
      <c r="F20" s="75">
        <v>-194426.6142560177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10508.970801703752</v>
      </c>
      <c r="F21" s="75">
        <v>-63027.013829980016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100611.15484000013</v>
      </c>
      <c r="F22" s="76">
        <v>357651.08100999991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-90010.18045</v>
      </c>
      <c r="F23" s="75">
        <v>43861.952919999996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-8681.367989999997</v>
      </c>
      <c r="F24" s="75">
        <v>-8681.363949999999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226147.39387000026</v>
      </c>
      <c r="F25" s="75">
        <v>286208.07711999991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-26844.690590000129</v>
      </c>
      <c r="F26" s="75">
        <v>36262.414919999988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-47448.155192502876</v>
      </c>
      <c r="F27" s="55">
        <f>F5+F18+F22</f>
        <v>107317.95183400222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0</v>
      </c>
      <c r="F28" s="75">
        <v>-203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-47448.155192502876</v>
      </c>
      <c r="F29" s="55">
        <f>SUM(F27:F28)</f>
        <v>107114.95183400222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>
        <f>SUM(E31:E37)</f>
        <v>-14739.694287496664</v>
      </c>
      <c r="F30" s="55">
        <f>SUM(F31:F37)</f>
        <v>-31942.323104002266</v>
      </c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-13356.953689999998</v>
      </c>
      <c r="F31" s="75">
        <v>-15962.640290000016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3.5573800000000046</v>
      </c>
      <c r="F32" s="75">
        <v>8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-8751.4061999999976</v>
      </c>
      <c r="F33" s="75">
        <v>-5902.52369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0.39529250331906951</v>
      </c>
      <c r="F34" s="75">
        <v>0.3642159977580377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450</v>
      </c>
      <c r="F35" s="75">
        <v>1001.25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6916.0547500000102</v>
      </c>
      <c r="F36" s="75">
        <v>-11089.140710000007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-1.3418199999999842</v>
      </c>
      <c r="F37" s="75">
        <v>2.3673700000000508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-14739.694287496664</v>
      </c>
      <c r="F38" s="55">
        <f>SUM(F31:F37)</f>
        <v>-31942.323104002266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5535.5999999999985</v>
      </c>
      <c r="F43" s="75">
        <v>29711.200000000004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>
        <v>7514.0324000000401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/>
      <c r="F46" s="75">
        <v>0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5535.5999999999985</v>
      </c>
      <c r="F47" s="55">
        <f>SUM(F40:F46)</f>
        <v>37225.232400000044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242148.14617999992</v>
      </c>
      <c r="F48" s="55">
        <v>129083.23713999997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-56652.24947999954</v>
      </c>
      <c r="F49" s="55">
        <f>F29+F38+F47</f>
        <v>112397.86113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-178.12839999998408</v>
      </c>
      <c r="F50" s="78">
        <v>667.04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185317.7683000004</v>
      </c>
      <c r="F51" s="55">
        <f>SUM(F48:F50)</f>
        <v>242148.13826999997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B3" sqref="B3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70" t="s">
        <v>256</v>
      </c>
      <c r="C1" s="170"/>
      <c r="D1" s="170"/>
      <c r="E1" s="170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1170052.1827917797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247235.49612548933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87199.204774887869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179472.33370310333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365805.24221953482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209015.32747428503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81324.578494479472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865511.0512949999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165952.65958999997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154080.4437999998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333914.17726500012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68941.548199999947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30026.831230000011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112595.39121000003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304541.13149677985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81282.836535489361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-66881.239025111936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-154441.84356189679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296863.69401953486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178988.49624428502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-31270.812715520558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H11" sqref="H11:Q11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69" t="s">
        <v>276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72" t="s">
        <v>278</v>
      </c>
      <c r="B4" s="172"/>
      <c r="C4" s="172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73" t="s">
        <v>279</v>
      </c>
      <c r="B5" s="82"/>
      <c r="C5" s="176" t="s">
        <v>280</v>
      </c>
      <c r="D5" s="176" t="s">
        <v>281</v>
      </c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</row>
    <row r="6" spans="1:17" ht="12.75" hidden="1" customHeight="1" x14ac:dyDescent="0.25">
      <c r="A6" s="174"/>
      <c r="B6" s="82"/>
      <c r="C6" s="176"/>
      <c r="D6" s="82"/>
      <c r="E6" s="82"/>
      <c r="F6" s="82"/>
      <c r="G6" s="82"/>
      <c r="H6" s="171" t="s">
        <v>282</v>
      </c>
      <c r="I6" s="171"/>
      <c r="J6" s="171"/>
      <c r="K6" s="171"/>
      <c r="L6" s="82"/>
      <c r="M6" s="82"/>
      <c r="N6" s="82"/>
      <c r="O6" s="82"/>
      <c r="P6" s="82"/>
      <c r="Q6" s="82"/>
    </row>
    <row r="7" spans="1:17" x14ac:dyDescent="0.25">
      <c r="A7" s="174"/>
      <c r="B7" s="82"/>
      <c r="C7" s="176"/>
      <c r="D7" s="176" t="s">
        <v>283</v>
      </c>
      <c r="E7" s="176" t="s">
        <v>284</v>
      </c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</row>
    <row r="8" spans="1:17" ht="12.75" hidden="1" customHeight="1" x14ac:dyDescent="0.25">
      <c r="A8" s="174"/>
      <c r="B8" s="82"/>
      <c r="C8" s="176"/>
      <c r="D8" s="176"/>
      <c r="E8" s="82"/>
      <c r="F8" s="82"/>
      <c r="G8" s="82"/>
      <c r="H8" s="171" t="s">
        <v>285</v>
      </c>
      <c r="I8" s="171"/>
      <c r="J8" s="171"/>
      <c r="K8" s="171"/>
      <c r="L8" s="82"/>
      <c r="M8" s="82"/>
      <c r="N8" s="82"/>
      <c r="O8" s="82"/>
      <c r="P8" s="82"/>
      <c r="Q8" s="82"/>
    </row>
    <row r="9" spans="1:17" ht="26.4" x14ac:dyDescent="0.25">
      <c r="A9" s="175"/>
      <c r="B9" s="82"/>
      <c r="C9" s="176"/>
      <c r="D9" s="176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1047741.1679099998</v>
      </c>
      <c r="D11" s="87">
        <v>927939.27840559033</v>
      </c>
      <c r="E11" s="87">
        <v>46144.006799999755</v>
      </c>
      <c r="F11" s="87">
        <v>14216.247746410003</v>
      </c>
      <c r="G11" s="87">
        <v>8274.9508099999912</v>
      </c>
      <c r="H11" s="87">
        <v>7545.5058799999961</v>
      </c>
      <c r="I11" s="87">
        <v>4022.9643100000012</v>
      </c>
      <c r="J11" s="87">
        <v>3080.7816600000006</v>
      </c>
      <c r="K11" s="87">
        <v>3744.9158299999999</v>
      </c>
      <c r="L11" s="87">
        <v>2990.6874000000012</v>
      </c>
      <c r="M11" s="87">
        <v>3085.8867200000018</v>
      </c>
      <c r="N11" s="87">
        <v>2578.4174099999982</v>
      </c>
      <c r="O11" s="87">
        <v>2932.7761449999994</v>
      </c>
      <c r="P11" s="87">
        <v>2944.8690099999994</v>
      </c>
      <c r="Q11" s="87">
        <v>18239.879782999997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329397.01758864796</v>
      </c>
      <c r="D12" s="42">
        <v>305939.86523464788</v>
      </c>
      <c r="E12" s="42">
        <v>6996.8178699999989</v>
      </c>
      <c r="F12" s="42">
        <v>3128.9328609999993</v>
      </c>
      <c r="G12" s="42">
        <v>655.55014999999912</v>
      </c>
      <c r="H12" s="42">
        <v>494.26936999999998</v>
      </c>
      <c r="I12" s="42">
        <v>191.29331000000002</v>
      </c>
      <c r="J12" s="42">
        <v>200.75676000000021</v>
      </c>
      <c r="K12" s="42">
        <v>627.9360200000001</v>
      </c>
      <c r="L12" s="42">
        <v>131.29818999999998</v>
      </c>
      <c r="M12" s="42">
        <v>244.57256999999981</v>
      </c>
      <c r="N12" s="42">
        <v>170.96460000000025</v>
      </c>
      <c r="O12" s="42">
        <v>240.76686000000018</v>
      </c>
      <c r="P12" s="42">
        <v>116.48198000000002</v>
      </c>
      <c r="Q12" s="42">
        <v>10257.511812999999</v>
      </c>
    </row>
    <row r="13" spans="1:17" x14ac:dyDescent="0.25">
      <c r="A13" s="35" t="s">
        <v>318</v>
      </c>
      <c r="B13" s="43" t="s">
        <v>319</v>
      </c>
      <c r="C13" s="87">
        <f t="shared" si="0"/>
        <v>627605.87649535201</v>
      </c>
      <c r="D13" s="42">
        <v>533006.59911094233</v>
      </c>
      <c r="E13" s="42">
        <v>38087.457459999758</v>
      </c>
      <c r="F13" s="42">
        <v>10927.491765410005</v>
      </c>
      <c r="G13" s="42">
        <v>7599.2019599999921</v>
      </c>
      <c r="H13" s="42">
        <v>7051.2365099999961</v>
      </c>
      <c r="I13" s="42">
        <v>3831.6710000000012</v>
      </c>
      <c r="J13" s="42">
        <v>2880.0249000000003</v>
      </c>
      <c r="K13" s="42">
        <v>3100.2577099999999</v>
      </c>
      <c r="L13" s="42">
        <v>2859.3892100000012</v>
      </c>
      <c r="M13" s="42">
        <v>2841.314150000002</v>
      </c>
      <c r="N13" s="42">
        <v>2407.452809999998</v>
      </c>
      <c r="O13" s="42">
        <v>2691.239779999999</v>
      </c>
      <c r="P13" s="42">
        <v>2828.3870299999994</v>
      </c>
      <c r="Q13" s="42">
        <v>7494.1530989999974</v>
      </c>
    </row>
    <row r="14" spans="1:17" x14ac:dyDescent="0.25">
      <c r="A14" s="88" t="s">
        <v>320</v>
      </c>
      <c r="B14" s="89" t="s">
        <v>321</v>
      </c>
      <c r="C14" s="87">
        <f t="shared" si="0"/>
        <v>90738.273826000135</v>
      </c>
      <c r="D14" s="42">
        <v>88992.814060000135</v>
      </c>
      <c r="E14" s="42">
        <v>1059.7314699999999</v>
      </c>
      <c r="F14" s="42">
        <v>159.82311999999999</v>
      </c>
      <c r="G14" s="42">
        <v>20.198700000000002</v>
      </c>
      <c r="H14" s="42">
        <v>0</v>
      </c>
      <c r="I14" s="42">
        <v>0</v>
      </c>
      <c r="J14" s="42">
        <v>0</v>
      </c>
      <c r="K14" s="42">
        <v>16.722099999999998</v>
      </c>
      <c r="L14" s="42">
        <v>0</v>
      </c>
      <c r="M14" s="42">
        <v>0</v>
      </c>
      <c r="N14" s="42">
        <v>0</v>
      </c>
      <c r="O14" s="42">
        <v>0.76950499999999999</v>
      </c>
      <c r="P14" s="42">
        <v>0</v>
      </c>
      <c r="Q14" s="42">
        <v>488.21487099999996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1047741.1679099998</v>
      </c>
      <c r="D21" s="91">
        <v>789983.91861273977</v>
      </c>
      <c r="E21" s="91">
        <v>14208.33956526001</v>
      </c>
      <c r="F21" s="91">
        <v>0</v>
      </c>
      <c r="G21" s="91">
        <v>231928.09831300005</v>
      </c>
      <c r="H21" s="91">
        <v>4399.6641089999994</v>
      </c>
      <c r="I21" s="91">
        <v>7221.1473100000003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329397.01758864883</v>
      </c>
      <c r="D22" s="42">
        <v>176414.08638464875</v>
      </c>
      <c r="E22" s="42">
        <v>2699.7166000000002</v>
      </c>
      <c r="F22" s="42">
        <v>0</v>
      </c>
      <c r="G22" s="42">
        <v>139510.49407100005</v>
      </c>
      <c r="H22" s="42">
        <v>4300.1931099999993</v>
      </c>
      <c r="I22" s="42">
        <v>6472.5274230000005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627605.87649535108</v>
      </c>
      <c r="D23" s="42">
        <v>612471.17762309103</v>
      </c>
      <c r="E23" s="42">
        <v>11508.62296526001</v>
      </c>
      <c r="F23" s="42">
        <v>0</v>
      </c>
      <c r="G23" s="42">
        <v>3015.1573809999973</v>
      </c>
      <c r="H23" s="42">
        <v>99.470999000000006</v>
      </c>
      <c r="I23" s="42">
        <v>511.44752699999992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90738.273826000004</v>
      </c>
      <c r="D24" s="42">
        <v>1098.6546049999999</v>
      </c>
      <c r="E24" s="42">
        <v>0</v>
      </c>
      <c r="F24" s="42">
        <v>0</v>
      </c>
      <c r="G24" s="42">
        <v>89402.446861000004</v>
      </c>
      <c r="H24" s="42">
        <v>0</v>
      </c>
      <c r="I24" s="42">
        <v>237.17236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D4" sqref="D4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68" t="s">
        <v>339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2:17" hidden="1" x14ac:dyDescent="0.25">
      <c r="B3" s="17"/>
      <c r="C3" s="17"/>
      <c r="D3" s="177" t="s">
        <v>340</v>
      </c>
      <c r="E3" s="177"/>
      <c r="F3" s="177"/>
      <c r="G3" s="3"/>
      <c r="H3" s="3"/>
      <c r="I3" s="3"/>
      <c r="J3" s="3"/>
      <c r="K3" s="3"/>
      <c r="L3" s="3"/>
      <c r="M3" s="178" t="s">
        <v>1</v>
      </c>
      <c r="N3" s="178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142287.84974000009</v>
      </c>
      <c r="F6" s="38">
        <v>76128.95774427391</v>
      </c>
      <c r="G6" s="38">
        <v>30684.41924480856</v>
      </c>
      <c r="H6" s="38">
        <v>111300.39520457623</v>
      </c>
      <c r="I6" s="38">
        <v>87199.204774887869</v>
      </c>
      <c r="J6" s="38">
        <v>82341.330070226933</v>
      </c>
      <c r="K6" s="38">
        <v>97131.003632876411</v>
      </c>
      <c r="L6" s="38">
        <v>365805.24221953482</v>
      </c>
      <c r="M6" s="38">
        <v>245087.35402566232</v>
      </c>
      <c r="N6" s="38">
        <v>352693.64881945727</v>
      </c>
      <c r="O6" s="38">
        <v>1590659.4054763045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103486.63895000008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81831.13235</v>
      </c>
      <c r="O7" s="91">
        <v>185317.77130000008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38801.210790000012</v>
      </c>
      <c r="F8" s="42">
        <v>0</v>
      </c>
      <c r="G8" s="42">
        <v>2449.57375</v>
      </c>
      <c r="H8" s="42">
        <v>10617.11953</v>
      </c>
      <c r="I8" s="42">
        <v>8944.880000000001</v>
      </c>
      <c r="J8" s="42">
        <v>1609.9754800000001</v>
      </c>
      <c r="K8" s="42">
        <v>0</v>
      </c>
      <c r="L8" s="42">
        <v>3156</v>
      </c>
      <c r="M8" s="42">
        <v>635.79999999999995</v>
      </c>
      <c r="N8" s="42">
        <v>0</v>
      </c>
      <c r="O8" s="91">
        <v>66214.55955000002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3992.7577442739139</v>
      </c>
      <c r="G9" s="42">
        <v>18555.358636639179</v>
      </c>
      <c r="H9" s="42">
        <v>52919.375674576222</v>
      </c>
      <c r="I9" s="42">
        <v>77686.373661487858</v>
      </c>
      <c r="J9" s="42">
        <v>80196.940078226937</v>
      </c>
      <c r="K9" s="42">
        <v>96239.8654777724</v>
      </c>
      <c r="L9" s="42">
        <v>359385.43253279279</v>
      </c>
      <c r="M9" s="42">
        <v>244351.55402566234</v>
      </c>
      <c r="N9" s="42">
        <v>45196.451943102191</v>
      </c>
      <c r="O9" s="91">
        <v>978524.10977453378</v>
      </c>
    </row>
    <row r="10" spans="2:17" ht="13.2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7.5215299999999994</v>
      </c>
      <c r="K10" s="42">
        <v>134.1</v>
      </c>
      <c r="L10" s="42">
        <v>0</v>
      </c>
      <c r="M10" s="42">
        <v>100</v>
      </c>
      <c r="N10" s="42">
        <v>0</v>
      </c>
      <c r="O10" s="91">
        <v>241.62153000000001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72136.2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72136.2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0</v>
      </c>
      <c r="H13" s="42">
        <v>47763.9</v>
      </c>
      <c r="I13" s="42">
        <v>567.95111340000005</v>
      </c>
      <c r="J13" s="42">
        <v>526.89298199999996</v>
      </c>
      <c r="K13" s="42">
        <v>757.038155104</v>
      </c>
      <c r="L13" s="42">
        <v>3263.8096867419999</v>
      </c>
      <c r="M13" s="42">
        <v>0</v>
      </c>
      <c r="N13" s="42">
        <v>56.1</v>
      </c>
      <c r="O13" s="91">
        <v>52935.691937245996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9679.4868581693809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225609.96452635509</v>
      </c>
      <c r="O14" s="91">
        <v>235289.45138452447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532515.13116500014</v>
      </c>
      <c r="F15" s="38">
        <v>5368.5874500000018</v>
      </c>
      <c r="G15" s="38">
        <v>71239.763630000016</v>
      </c>
      <c r="H15" s="38">
        <v>102859.15114499995</v>
      </c>
      <c r="I15" s="38">
        <v>154080.44379999978</v>
      </c>
      <c r="J15" s="38">
        <v>156074.67895189996</v>
      </c>
      <c r="K15" s="38">
        <v>177839.49831310022</v>
      </c>
      <c r="L15" s="38">
        <v>68941.548199999947</v>
      </c>
      <c r="M15" s="38">
        <v>76049.028820000021</v>
      </c>
      <c r="N15" s="38">
        <v>96861.974599999623</v>
      </c>
      <c r="O15" s="38">
        <v>1441829.8060749997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8681.3679799999991</v>
      </c>
      <c r="L16" s="42">
        <v>0</v>
      </c>
      <c r="M16" s="42">
        <v>0</v>
      </c>
      <c r="N16" s="42">
        <v>0</v>
      </c>
      <c r="O16" s="91">
        <v>8681.3679799999991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10228.730519999996</v>
      </c>
      <c r="F17" s="42">
        <v>39.851069999999993</v>
      </c>
      <c r="G17" s="42">
        <v>2451.0023099999999</v>
      </c>
      <c r="H17" s="42">
        <v>9032.4729399999997</v>
      </c>
      <c r="I17" s="42">
        <v>668.56606000000011</v>
      </c>
      <c r="J17" s="42">
        <v>747.27400000000011</v>
      </c>
      <c r="K17" s="42">
        <v>3477.4866099999999</v>
      </c>
      <c r="L17" s="42">
        <v>7004.1025100000033</v>
      </c>
      <c r="M17" s="42">
        <v>8712.9056600000004</v>
      </c>
      <c r="N17" s="42">
        <v>66573.193620000005</v>
      </c>
      <c r="O17" s="91">
        <v>108935.58530000001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522286.4006450001</v>
      </c>
      <c r="F18" s="42">
        <v>5328.736380000003</v>
      </c>
      <c r="G18" s="42">
        <v>51406.442800000019</v>
      </c>
      <c r="H18" s="42">
        <v>93826.678204999946</v>
      </c>
      <c r="I18" s="42">
        <v>153411.87773999979</v>
      </c>
      <c r="J18" s="42">
        <v>139101.90495189992</v>
      </c>
      <c r="K18" s="42">
        <v>165680.64372310022</v>
      </c>
      <c r="L18" s="42">
        <v>61937.44568999995</v>
      </c>
      <c r="M18" s="42">
        <v>22911.723160000009</v>
      </c>
      <c r="N18" s="42">
        <v>0</v>
      </c>
      <c r="O18" s="91">
        <v>1215891.853295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518418.92476000008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518418.92476000008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3867.4758849999994</v>
      </c>
      <c r="F20" s="70">
        <v>5328.736380000003</v>
      </c>
      <c r="G20" s="70">
        <v>51406.442800000019</v>
      </c>
      <c r="H20" s="70">
        <v>93826.678204999946</v>
      </c>
      <c r="I20" s="70">
        <v>153411.87773999979</v>
      </c>
      <c r="J20" s="70">
        <v>139101.90495189992</v>
      </c>
      <c r="K20" s="70">
        <v>165680.64372310022</v>
      </c>
      <c r="L20" s="70">
        <v>61937.44568999995</v>
      </c>
      <c r="M20" s="70">
        <v>22911.723160000009</v>
      </c>
      <c r="N20" s="70">
        <v>0</v>
      </c>
      <c r="O20" s="91">
        <v>697472.92853499984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16225.5</v>
      </c>
      <c r="K21" s="42">
        <v>0</v>
      </c>
      <c r="L21" s="42">
        <v>0</v>
      </c>
      <c r="M21" s="42">
        <v>44424.4</v>
      </c>
      <c r="N21" s="42">
        <v>0</v>
      </c>
      <c r="O21" s="91">
        <v>60649.9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17382.318520000004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30288.780979999621</v>
      </c>
      <c r="O23" s="91">
        <v>47671.099499999626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-390227.28142500005</v>
      </c>
      <c r="F24" s="38">
        <v>70760.370294273904</v>
      </c>
      <c r="G24" s="38">
        <v>-40555.344385191456</v>
      </c>
      <c r="H24" s="38">
        <v>8441.2440595762746</v>
      </c>
      <c r="I24" s="38">
        <v>-66881.239025111907</v>
      </c>
      <c r="J24" s="38">
        <v>-73733.348881673024</v>
      </c>
      <c r="K24" s="38">
        <v>-80708.494680223812</v>
      </c>
      <c r="L24" s="38">
        <v>296863.69401953486</v>
      </c>
      <c r="M24" s="38">
        <v>169038.32520566229</v>
      </c>
      <c r="N24" s="38">
        <v>255831.67421945767</v>
      </c>
      <c r="O24" s="38">
        <v>148829.59940130473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zoomScaleNormal="100" workbookViewId="0">
      <selection activeCell="I9" sqref="I9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79" t="s">
        <v>394</v>
      </c>
      <c r="C1" s="179"/>
      <c r="D1" s="179"/>
      <c r="E1" s="179"/>
      <c r="F1" s="179"/>
      <c r="G1" s="179"/>
      <c r="H1" s="179"/>
      <c r="I1" s="179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80" t="s">
        <v>395</v>
      </c>
      <c r="E3" s="180"/>
      <c r="F3" s="20"/>
      <c r="G3" s="20"/>
      <c r="H3" s="181" t="s">
        <v>1</v>
      </c>
      <c r="I3" s="181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1590659.4054790582</v>
      </c>
      <c r="F6" s="108">
        <v>1317376.5593090581</v>
      </c>
      <c r="G6" s="108">
        <v>205790.13472900004</v>
      </c>
      <c r="H6" s="108">
        <v>65128.015907854002</v>
      </c>
      <c r="I6" s="108">
        <v>2364.6955331460058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185317.77130000008</v>
      </c>
      <c r="F7" s="104">
        <v>101651.83267000009</v>
      </c>
      <c r="G7" s="104">
        <v>66080.203395999997</v>
      </c>
      <c r="H7" s="104">
        <v>15192.548742316001</v>
      </c>
      <c r="I7" s="104">
        <v>2393.1864916840013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66214.559550000005</v>
      </c>
      <c r="F8" s="104">
        <v>12438.784540000001</v>
      </c>
      <c r="G8" s="104">
        <v>53775.775010999998</v>
      </c>
      <c r="H8" s="104">
        <v>0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978524.10977453378</v>
      </c>
      <c r="F9" s="104">
        <v>935790.17391453369</v>
      </c>
      <c r="G9" s="104">
        <v>42582.688030000034</v>
      </c>
      <c r="H9" s="104">
        <v>151.19343819400001</v>
      </c>
      <c r="I9" s="104">
        <v>5.4391806003732349E-2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53177.313470000008</v>
      </c>
      <c r="F10" s="104">
        <v>10241.62153</v>
      </c>
      <c r="G10" s="104">
        <v>6856.1</v>
      </c>
      <c r="H10" s="104">
        <v>36079.591937246005</v>
      </c>
      <c r="I10" s="104">
        <v>2.7539999791770242E-6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72136.2</v>
      </c>
      <c r="F12" s="104">
        <v>50500</v>
      </c>
      <c r="G12" s="104">
        <v>8500</v>
      </c>
      <c r="H12" s="104">
        <v>13136.2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116209.77434000003</v>
      </c>
      <c r="F13" s="104">
        <v>116209.77434000003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119079.67704452443</v>
      </c>
      <c r="F14" s="104">
        <v>90544.372314524429</v>
      </c>
      <c r="G14" s="104">
        <v>27995.368292000003</v>
      </c>
      <c r="H14" s="104">
        <v>539.93643799999961</v>
      </c>
      <c r="I14" s="104">
        <v>0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1441829.8060799993</v>
      </c>
      <c r="F15" s="108">
        <v>1104516.7145199995</v>
      </c>
      <c r="G15" s="108">
        <v>259217.58555600001</v>
      </c>
      <c r="H15" s="108">
        <v>76027.398549167992</v>
      </c>
      <c r="I15" s="108">
        <v>2068.1074548319843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8681.3679800000009</v>
      </c>
      <c r="F16" s="104">
        <v>8681.3679800000009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108935.58529999999</v>
      </c>
      <c r="F17" s="104">
        <v>104960.68554999999</v>
      </c>
      <c r="G17" s="104">
        <v>3805.4500849999999</v>
      </c>
      <c r="H17" s="104">
        <v>85.196514040000011</v>
      </c>
      <c r="I17" s="104">
        <v>84.253150960000212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1215891.8533000001</v>
      </c>
      <c r="F18" s="104">
        <v>938329.75628000009</v>
      </c>
      <c r="G18" s="104">
        <v>200574.71862</v>
      </c>
      <c r="H18" s="104">
        <v>75018.212329917995</v>
      </c>
      <c r="I18" s="104">
        <v>1969.1660700819825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518418.92476000008</v>
      </c>
      <c r="F19" s="104">
        <v>373016.55938000011</v>
      </c>
      <c r="G19" s="104">
        <v>73327.030801000001</v>
      </c>
      <c r="H19" s="104">
        <v>70106.168649351996</v>
      </c>
      <c r="I19" s="104">
        <v>1969.1659296479902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697472.92853999999</v>
      </c>
      <c r="F20" s="104">
        <v>565313.19689999998</v>
      </c>
      <c r="G20" s="104">
        <v>127247.687819</v>
      </c>
      <c r="H20" s="104">
        <v>4912.0436805660001</v>
      </c>
      <c r="I20" s="104">
        <v>1.4043399241359111E-4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44424.4</v>
      </c>
      <c r="F21" s="104">
        <v>0</v>
      </c>
      <c r="G21" s="104">
        <v>44424.4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16225.5</v>
      </c>
      <c r="F22" s="104">
        <v>16225.5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47671.099499999626</v>
      </c>
      <c r="F23" s="104">
        <v>36319.404709999624</v>
      </c>
      <c r="G23" s="104">
        <v>10413.016850999998</v>
      </c>
      <c r="H23" s="104">
        <v>923.98970521000001</v>
      </c>
      <c r="I23" s="104">
        <v>14.688233790001389</v>
      </c>
    </row>
    <row r="24" spans="2:9" x14ac:dyDescent="0.25">
      <c r="B24" s="182" t="s">
        <v>420</v>
      </c>
      <c r="C24" s="182"/>
      <c r="D24" s="182"/>
      <c r="E24" s="182"/>
      <c r="F24" s="182"/>
      <c r="G24" s="182"/>
      <c r="H24" s="182"/>
      <c r="I24" s="182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-3.6709332294600251E-2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1.6105618341449737E-4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6.1511641145418189E-4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2.3861453976330542E-2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83" t="s">
        <v>431</v>
      </c>
      <c r="E32" s="183"/>
      <c r="F32" s="183"/>
      <c r="G32" s="183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3"/>
  <sheetViews>
    <sheetView showGridLines="0" zoomScaleNormal="100" zoomScaleSheetLayoutView="100" workbookViewId="0">
      <selection activeCell="C4" sqref="C4:D4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94" t="s">
        <v>440</v>
      </c>
      <c r="D1" s="194"/>
      <c r="E1" s="194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86" t="s">
        <v>443</v>
      </c>
      <c r="D4" s="186"/>
      <c r="E4" s="127">
        <v>103650.33777999983</v>
      </c>
    </row>
    <row r="5" spans="2:6" ht="16.5" customHeight="1" x14ac:dyDescent="0.25">
      <c r="B5" s="114" t="s">
        <v>444</v>
      </c>
      <c r="C5" s="193" t="s">
        <v>445</v>
      </c>
      <c r="D5" s="193"/>
      <c r="E5" s="128">
        <v>138200.39296</v>
      </c>
    </row>
    <row r="6" spans="2:6" ht="16.5" customHeight="1" x14ac:dyDescent="0.25">
      <c r="B6" s="114" t="s">
        <v>446</v>
      </c>
      <c r="C6" s="193" t="s">
        <v>447</v>
      </c>
      <c r="D6" s="193"/>
      <c r="E6" s="128">
        <v>0</v>
      </c>
    </row>
    <row r="7" spans="2:6" ht="16.5" customHeight="1" x14ac:dyDescent="0.25">
      <c r="B7" s="114" t="s">
        <v>448</v>
      </c>
      <c r="C7" s="193" t="s">
        <v>449</v>
      </c>
      <c r="D7" s="193"/>
      <c r="E7" s="128">
        <v>483.77005000000003</v>
      </c>
    </row>
    <row r="8" spans="2:6" ht="16.5" customHeight="1" x14ac:dyDescent="0.25">
      <c r="B8" s="114" t="s">
        <v>450</v>
      </c>
      <c r="C8" s="193" t="s">
        <v>451</v>
      </c>
      <c r="D8" s="193"/>
      <c r="E8" s="129">
        <v>-35033.825230000155</v>
      </c>
    </row>
    <row r="9" spans="2:6" ht="16.5" customHeight="1" x14ac:dyDescent="0.25">
      <c r="B9" s="114" t="s">
        <v>452</v>
      </c>
      <c r="C9" s="184" t="s">
        <v>453</v>
      </c>
      <c r="D9" s="184"/>
      <c r="E9" s="129">
        <v>-35033.825230000155</v>
      </c>
    </row>
    <row r="10" spans="2:6" ht="16.5" customHeight="1" x14ac:dyDescent="0.25">
      <c r="B10" s="114" t="s">
        <v>454</v>
      </c>
      <c r="C10" s="184" t="s">
        <v>455</v>
      </c>
      <c r="D10" s="184"/>
      <c r="E10" s="129">
        <v>0</v>
      </c>
    </row>
    <row r="11" spans="2:6" ht="16.5" customHeight="1" x14ac:dyDescent="0.25">
      <c r="B11" s="114" t="s">
        <v>456</v>
      </c>
      <c r="C11" s="184" t="s">
        <v>457</v>
      </c>
      <c r="D11" s="184"/>
      <c r="E11" s="129">
        <v>0</v>
      </c>
    </row>
    <row r="12" spans="2:6" ht="16.5" customHeight="1" x14ac:dyDescent="0.25">
      <c r="B12" s="114" t="s">
        <v>402</v>
      </c>
      <c r="C12" s="187" t="s">
        <v>458</v>
      </c>
      <c r="D12" s="188"/>
      <c r="E12" s="128">
        <v>0</v>
      </c>
    </row>
    <row r="13" spans="2:6" ht="16.5" customHeight="1" x14ac:dyDescent="0.25">
      <c r="B13" s="114" t="s">
        <v>459</v>
      </c>
      <c r="C13" s="186" t="s">
        <v>460</v>
      </c>
      <c r="D13" s="186"/>
      <c r="E13" s="127">
        <v>18231.126579999607</v>
      </c>
    </row>
    <row r="14" spans="2:6" ht="16.5" customHeight="1" x14ac:dyDescent="0.25">
      <c r="B14" s="114" t="s">
        <v>461</v>
      </c>
      <c r="C14" s="193" t="s">
        <v>462</v>
      </c>
      <c r="D14" s="193"/>
      <c r="E14" s="129">
        <v>18231.126579999607</v>
      </c>
    </row>
    <row r="15" spans="2:6" ht="16.5" customHeight="1" x14ac:dyDescent="0.25">
      <c r="B15" s="114" t="s">
        <v>463</v>
      </c>
      <c r="C15" s="193" t="s">
        <v>464</v>
      </c>
      <c r="D15" s="193"/>
      <c r="E15" s="128">
        <v>0</v>
      </c>
    </row>
    <row r="16" spans="2:6" ht="16.5" customHeight="1" x14ac:dyDescent="0.25">
      <c r="B16" s="114" t="s">
        <v>465</v>
      </c>
      <c r="C16" s="186" t="s">
        <v>466</v>
      </c>
      <c r="D16" s="186"/>
      <c r="E16" s="127">
        <v>85419.211200000223</v>
      </c>
    </row>
    <row r="17" spans="2:11" ht="16.5" customHeight="1" x14ac:dyDescent="0.25">
      <c r="B17" s="114" t="s">
        <v>467</v>
      </c>
      <c r="C17" s="192" t="s">
        <v>468</v>
      </c>
      <c r="D17" s="192"/>
      <c r="E17" s="130">
        <v>75691.54161905864</v>
      </c>
    </row>
    <row r="18" spans="2:11" ht="16.5" customHeight="1" x14ac:dyDescent="0.25">
      <c r="B18" s="114" t="s">
        <v>469</v>
      </c>
      <c r="C18" s="193" t="s">
        <v>470</v>
      </c>
      <c r="D18" s="193"/>
      <c r="E18" s="129">
        <v>32930.835350000045</v>
      </c>
    </row>
    <row r="19" spans="2:11" ht="16.5" customHeight="1" x14ac:dyDescent="0.25">
      <c r="B19" s="114" t="s">
        <v>471</v>
      </c>
      <c r="C19" s="193" t="s">
        <v>472</v>
      </c>
      <c r="D19" s="193"/>
      <c r="E19" s="129">
        <v>12248.426269058602</v>
      </c>
    </row>
    <row r="20" spans="2:11" ht="16.5" customHeight="1" x14ac:dyDescent="0.25">
      <c r="B20" s="114" t="s">
        <v>473</v>
      </c>
      <c r="C20" s="193" t="s">
        <v>474</v>
      </c>
      <c r="D20" s="193"/>
      <c r="E20" s="129">
        <v>30512.28</v>
      </c>
    </row>
    <row r="21" spans="2:11" ht="16.5" customHeight="1" x14ac:dyDescent="0.25">
      <c r="B21" s="114" t="s">
        <v>475</v>
      </c>
      <c r="C21" s="184" t="s">
        <v>476</v>
      </c>
      <c r="D21" s="184"/>
      <c r="E21" s="128">
        <v>0</v>
      </c>
    </row>
    <row r="22" spans="2:11" ht="16.5" customHeight="1" x14ac:dyDescent="0.25">
      <c r="B22" s="114" t="s">
        <v>477</v>
      </c>
      <c r="C22" s="184" t="s">
        <v>478</v>
      </c>
      <c r="D22" s="184"/>
      <c r="E22" s="128">
        <v>30512.28</v>
      </c>
    </row>
    <row r="23" spans="2:11" ht="16.5" customHeight="1" x14ac:dyDescent="0.25">
      <c r="B23" s="114" t="s">
        <v>479</v>
      </c>
      <c r="C23" s="185" t="s">
        <v>480</v>
      </c>
      <c r="D23" s="185"/>
      <c r="E23" s="128">
        <v>0</v>
      </c>
    </row>
    <row r="24" spans="2:11" ht="16.5" customHeight="1" x14ac:dyDescent="0.25">
      <c r="B24" s="114" t="s">
        <v>481</v>
      </c>
      <c r="C24" s="186" t="s">
        <v>482</v>
      </c>
      <c r="D24" s="186"/>
      <c r="E24" s="127">
        <v>161110.75281905886</v>
      </c>
    </row>
    <row r="25" spans="2:11" ht="16.5" customHeight="1" x14ac:dyDescent="0.25">
      <c r="B25" s="114" t="s">
        <v>483</v>
      </c>
      <c r="C25" s="186" t="s">
        <v>484</v>
      </c>
      <c r="D25" s="186"/>
      <c r="E25" s="127">
        <v>988.62042999999994</v>
      </c>
    </row>
    <row r="26" spans="2:11" ht="25.5" customHeight="1" x14ac:dyDescent="0.25">
      <c r="B26" s="114" t="s">
        <v>485</v>
      </c>
      <c r="C26" s="193" t="s">
        <v>486</v>
      </c>
      <c r="D26" s="193"/>
      <c r="E26" s="129">
        <v>300</v>
      </c>
    </row>
    <row r="27" spans="2:11" ht="16.5" customHeight="1" x14ac:dyDescent="0.25">
      <c r="B27" s="114" t="s">
        <v>487</v>
      </c>
      <c r="C27" s="193" t="s">
        <v>488</v>
      </c>
      <c r="D27" s="193"/>
      <c r="E27" s="129">
        <v>688.62042999999994</v>
      </c>
    </row>
    <row r="28" spans="2:11" ht="16.5" customHeight="1" x14ac:dyDescent="0.25">
      <c r="B28" s="114" t="s">
        <v>489</v>
      </c>
      <c r="C28" s="186" t="s">
        <v>490</v>
      </c>
      <c r="D28" s="186"/>
      <c r="E28" s="127">
        <v>160122.13238905885</v>
      </c>
      <c r="G28" s="33"/>
      <c r="H28" s="33"/>
      <c r="J28" s="33"/>
      <c r="K28" s="33"/>
    </row>
    <row r="29" spans="2:11" ht="16.5" customHeight="1" x14ac:dyDescent="0.25">
      <c r="B29" s="114" t="s">
        <v>491</v>
      </c>
      <c r="C29" s="186" t="s">
        <v>492</v>
      </c>
      <c r="D29" s="186"/>
      <c r="E29" s="127">
        <v>1253432.5706116413</v>
      </c>
    </row>
    <row r="30" spans="2:11" ht="16.5" customHeight="1" x14ac:dyDescent="0.25">
      <c r="B30" s="114" t="s">
        <v>493</v>
      </c>
      <c r="C30" s="185" t="s">
        <v>494</v>
      </c>
      <c r="D30" s="185"/>
      <c r="E30" s="129">
        <v>0</v>
      </c>
    </row>
    <row r="31" spans="2:11" ht="16.5" customHeight="1" x14ac:dyDescent="0.25">
      <c r="B31" s="114" t="s">
        <v>495</v>
      </c>
      <c r="C31" s="185" t="s">
        <v>496</v>
      </c>
      <c r="D31" s="185"/>
      <c r="E31" s="129">
        <v>1502.7947662000008</v>
      </c>
    </row>
    <row r="32" spans="2:11" ht="16.5" customHeight="1" x14ac:dyDescent="0.25">
      <c r="B32" s="114" t="s">
        <v>497</v>
      </c>
      <c r="C32" s="185" t="s">
        <v>498</v>
      </c>
      <c r="D32" s="185"/>
      <c r="E32" s="129">
        <v>33926.147076808018</v>
      </c>
      <c r="H32" s="137"/>
    </row>
    <row r="33" spans="2:6" ht="16.5" customHeight="1" x14ac:dyDescent="0.25">
      <c r="B33" s="114" t="s">
        <v>499</v>
      </c>
      <c r="C33" s="185" t="s">
        <v>500</v>
      </c>
      <c r="D33" s="185"/>
      <c r="E33" s="129">
        <v>106795.164064183</v>
      </c>
    </row>
    <row r="34" spans="2:6" ht="16.5" customHeight="1" x14ac:dyDescent="0.25">
      <c r="B34" s="114" t="s">
        <v>501</v>
      </c>
      <c r="C34" s="185" t="s">
        <v>502</v>
      </c>
      <c r="D34" s="185"/>
      <c r="E34" s="129">
        <v>15738.957952500001</v>
      </c>
    </row>
    <row r="35" spans="2:6" ht="16.5" customHeight="1" x14ac:dyDescent="0.25">
      <c r="B35" s="114" t="s">
        <v>503</v>
      </c>
      <c r="C35" s="185" t="s">
        <v>504</v>
      </c>
      <c r="D35" s="185"/>
      <c r="E35" s="129">
        <v>931269.08647615544</v>
      </c>
    </row>
    <row r="36" spans="2:6" ht="16.5" customHeight="1" x14ac:dyDescent="0.25">
      <c r="B36" s="114" t="s">
        <v>505</v>
      </c>
      <c r="C36" s="185" t="s">
        <v>506</v>
      </c>
      <c r="D36" s="185"/>
      <c r="E36" s="129">
        <v>164200.42027579495</v>
      </c>
    </row>
    <row r="37" spans="2:6" ht="28.5" customHeight="1" x14ac:dyDescent="0.25">
      <c r="B37" s="189" t="s">
        <v>507</v>
      </c>
      <c r="C37" s="189"/>
      <c r="D37" s="189"/>
      <c r="E37" s="189"/>
    </row>
    <row r="38" spans="2:6" ht="18" customHeight="1" x14ac:dyDescent="0.25">
      <c r="B38" s="190" t="s">
        <v>420</v>
      </c>
      <c r="C38" s="191"/>
      <c r="D38" s="191"/>
      <c r="E38" s="191"/>
      <c r="F38" s="191"/>
    </row>
    <row r="39" spans="2:6" ht="52.8" x14ac:dyDescent="0.25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6.4" x14ac:dyDescent="0.25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6.8148230070579671E-2</v>
      </c>
    </row>
    <row r="41" spans="2:6" s="27" customFormat="1" ht="26.4" x14ac:dyDescent="0.25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0.12774690569188224</v>
      </c>
    </row>
    <row r="42" spans="2:6" s="27" customFormat="1" x14ac:dyDescent="0.25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5.1399999999999994E-2</v>
      </c>
    </row>
    <row r="43" spans="2:6" x14ac:dyDescent="0.25">
      <c r="E43" s="28"/>
    </row>
  </sheetData>
  <sheetProtection formatColumns="0" formatRows="0"/>
  <mergeCells count="36"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B12"/>
  <sheetViews>
    <sheetView showGridLines="0" workbookViewId="0">
      <selection activeCell="A3" sqref="A3"/>
    </sheetView>
  </sheetViews>
  <sheetFormatPr defaultRowHeight="14.4" x14ac:dyDescent="0.3"/>
  <cols>
    <col min="1" max="1" width="54.6640625" customWidth="1"/>
    <col min="2" max="2" width="13.6640625" customWidth="1"/>
  </cols>
  <sheetData>
    <row r="1" spans="1:2" ht="28.95" customHeight="1" x14ac:dyDescent="0.3">
      <c r="A1" s="195" t="s">
        <v>572</v>
      </c>
      <c r="B1" s="195"/>
    </row>
    <row r="2" spans="1:2" ht="15.6" customHeight="1" x14ac:dyDescent="0.3"/>
    <row r="3" spans="1:2" ht="20.399999999999999" customHeight="1" x14ac:dyDescent="0.3">
      <c r="A3" s="139" t="s">
        <v>573</v>
      </c>
      <c r="B3" s="140" t="s">
        <v>574</v>
      </c>
    </row>
    <row r="4" spans="1:2" x14ac:dyDescent="0.3">
      <c r="A4" s="141" t="s">
        <v>575</v>
      </c>
      <c r="B4" s="142">
        <v>294153.93846999999</v>
      </c>
    </row>
    <row r="5" spans="1:2" x14ac:dyDescent="0.3">
      <c r="A5" s="141" t="s">
        <v>576</v>
      </c>
      <c r="B5" s="142">
        <v>30069.306380000002</v>
      </c>
    </row>
    <row r="6" spans="1:2" x14ac:dyDescent="0.3">
      <c r="A6" s="141" t="s">
        <v>577</v>
      </c>
      <c r="B6" s="142">
        <v>0</v>
      </c>
    </row>
    <row r="7" spans="1:2" x14ac:dyDescent="0.3">
      <c r="A7" s="141" t="s">
        <v>578</v>
      </c>
      <c r="B7" s="142">
        <v>0</v>
      </c>
    </row>
    <row r="8" spans="1:2" x14ac:dyDescent="0.3">
      <c r="A8" s="141" t="s">
        <v>579</v>
      </c>
      <c r="B8" s="142">
        <v>60121.35</v>
      </c>
    </row>
    <row r="9" spans="1:2" x14ac:dyDescent="0.3">
      <c r="A9" s="141" t="s">
        <v>580</v>
      </c>
      <c r="B9" s="142">
        <v>0</v>
      </c>
    </row>
    <row r="10" spans="1:2" ht="26.4" x14ac:dyDescent="0.3">
      <c r="A10" s="141" t="s">
        <v>581</v>
      </c>
      <c r="B10" s="142">
        <v>0</v>
      </c>
    </row>
    <row r="11" spans="1:2" x14ac:dyDescent="0.3">
      <c r="A11" s="141" t="s">
        <v>582</v>
      </c>
      <c r="B11" s="129">
        <v>0</v>
      </c>
    </row>
    <row r="12" spans="1:2" ht="18" customHeight="1" x14ac:dyDescent="0.3">
      <c r="A12" s="139" t="s">
        <v>280</v>
      </c>
      <c r="B12" s="143">
        <f>SUM(B4:B11)</f>
        <v>384344.59484999999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2024-01-12T14:25:09Z</dcterms:modified>
</cp:coreProperties>
</file>