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\\sharingstat\ss$\CBAR\for Website\Q4-24\"/>
    </mc:Choice>
  </mc:AlternateContent>
  <xr:revisionPtr revIDLastSave="0" documentId="13_ncr:1_{2DD10B57-7425-4F87-8CDC-8073076ECFA5}" xr6:coauthVersionLast="47" xr6:coauthVersionMax="47" xr10:uidLastSave="{00000000-0000-0000-0000-000000000000}"/>
  <bookViews>
    <workbookView xWindow="-108" yWindow="-108" windowWidth="22320" windowHeight="13176" tabRatio="792" xr2:uid="{00000000-000D-0000-FFFF-FFFF00000000}"/>
  </bookViews>
  <sheets>
    <sheet name="MenfeetZerer" sheetId="2" r:id="rId1"/>
    <sheet name="MaliyyeVeziyyeti" sheetId="1" r:id="rId2"/>
    <sheet name="PulHereketi" sheetId="10" r:id="rId3"/>
    <sheet name="FaizRiski" sheetId="4" r:id="rId4"/>
    <sheet name="KreditRiski" sheetId="5" r:id="rId5"/>
    <sheet name="LikvidlikRiski" sheetId="6" r:id="rId6"/>
    <sheet name="ValyutaRiski" sheetId="7" r:id="rId7"/>
    <sheet name="Kapital" sheetId="8" r:id="rId8"/>
    <sheet name="Balansdankənar öhdəliklər" sheetId="11" r:id="rId9"/>
    <sheet name="İri kredit tələbi" sheetId="12" r:id="rId10"/>
    <sheet name="Sabit və dəyişkən faiz" sheetId="13" r:id="rId11"/>
    <sheet name="Coğrafi bölgü" sheetId="14" r:id="rId12"/>
    <sheet name="İqtisadi bölgü" sheetId="17" r:id="rId13"/>
    <sheet name="Digər illik məlumatlar" sheetId="15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1__123Graph_XCHART_2" hidden="1">'[3]2001'!#REF!</definedName>
    <definedName name="_2__123Graph_XCHART_3" hidden="1">'[3]2001'!#REF!</definedName>
    <definedName name="_3__123Graph_XCHART_4" hidden="1">'[3]2001'!#REF!</definedName>
    <definedName name="_4__123Graph_XCHART_5" hidden="1">'[3]2001'!#REF!</definedName>
    <definedName name="_5__123Graph_XCHART_6" hidden="1">'[3]2001'!#REF!</definedName>
    <definedName name="_BZS2">'[4]CR_Manufacturing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[5]Provisions!$C$7</definedName>
    <definedName name="APS_TOF">[5]Provisions!$C$9</definedName>
    <definedName name="bank" localSheetId="7">#REF!</definedName>
    <definedName name="bank" localSheetId="2">#REF!</definedName>
    <definedName name="bank">#REF!</definedName>
    <definedName name="BANK__">#REF!</definedName>
    <definedName name="bank_1" localSheetId="7">#REF!</definedName>
    <definedName name="bank_1" localSheetId="2">#REF!</definedName>
    <definedName name="bank_1">#REF!</definedName>
    <definedName name="BOV">#REF!</definedName>
    <definedName name="BX">'[6]CR_Provisions EUR'!$A$1</definedName>
    <definedName name="by">'[6]CR_Write-offs EUR'!$D$4</definedName>
    <definedName name="bz">#REF!</definedName>
    <definedName name="bz2.">'[7]MPIs Flows'!$A$1</definedName>
    <definedName name="ca">'[8]MPIs Loans by Sector EUR'!$H$5</definedName>
    <definedName name="cf">#REF!</definedName>
    <definedName name="checkMFI">#REF!</definedName>
    <definedName name="checkNCB">#REF!</definedName>
    <definedName name="co">'[8]MPIs NPLs EUR'!$L$7</definedName>
    <definedName name="countA12_1" localSheetId="7">[9]A12!$T$1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 localSheetId="7">[9]U3!$Q$1</definedName>
    <definedName name="countU3_1">#N/A</definedName>
    <definedName name="countU3_2" localSheetId="7">[9]U3!$Q$2</definedName>
    <definedName name="countU3_2">#N/A</definedName>
    <definedName name="countU3_3" localSheetId="7">[9]U3!$Q$3</definedName>
    <definedName name="countU3_3">#N/A</definedName>
    <definedName name="countU3_4" localSheetId="7">[9]U3!$Q$4</definedName>
    <definedName name="countU3_4">#N/A</definedName>
    <definedName name="CR1_">#REF!</definedName>
    <definedName name="Excel_BuiltIn_Print_Area_1">#N/A</definedName>
    <definedName name="fdfdfdf">'[10]ST-2SD.ST'!$A$23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'[10]ST-2SD.ST'!$A$42</definedName>
    <definedName name="LIAB">#REF!</definedName>
    <definedName name="LOM">#REF!</definedName>
    <definedName name="MMB">#REF!</definedName>
    <definedName name="muddet" localSheetId="7">#REF!</definedName>
    <definedName name="muddet" localSheetId="2">#REF!</definedName>
    <definedName name="muddet">#REF!</definedName>
    <definedName name="offset" localSheetId="7">#REF!</definedName>
    <definedName name="offset" localSheetId="2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[11]Sheet1!$A$1:$D$117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 localSheetId="7">[9]M3!$AC$1</definedName>
    <definedName name="row_startM3_1">#N/A</definedName>
    <definedName name="row_startM3_2" localSheetId="7">[9]M3!$AC$2</definedName>
    <definedName name="row_startM3_2">#N/A</definedName>
    <definedName name="row_startM3_3" localSheetId="7">[9]M3!$AC$3</definedName>
    <definedName name="row_startM3_3">#N/A</definedName>
    <definedName name="row_startM3_4" localSheetId="7">[9]M3!$AC$4</definedName>
    <definedName name="row_startM3_4">#N/A</definedName>
    <definedName name="row_startM4_1" localSheetId="7">[9]M4!$AQ$1</definedName>
    <definedName name="row_startM4_1">#N/A</definedName>
    <definedName name="row_startM4_2" localSheetId="7">[9]M4!$AQ$2</definedName>
    <definedName name="row_startM4_2">#N/A</definedName>
    <definedName name="row_startM4_3" localSheetId="7">[9]M4!$AQ$3</definedName>
    <definedName name="row_startM4_3">#N/A</definedName>
    <definedName name="row_startM4_4" localSheetId="7">[9]M4!$AQ$4</definedName>
    <definedName name="row_startM4_4">#N/A</definedName>
    <definedName name="row_startM8_1" localSheetId="7">[9]M8!$K$1</definedName>
    <definedName name="row_startM8_1">#N/A</definedName>
    <definedName name="row_startM8_2" localSheetId="7">[9]M8!$K$2</definedName>
    <definedName name="row_startM8_2">#N/A</definedName>
    <definedName name="row_startM8_3" localSheetId="7">[9]M8!$K$3</definedName>
    <definedName name="row_startM8_3">#N/A</definedName>
    <definedName name="row_startM9_1" localSheetId="7">[9]M9!$K$1</definedName>
    <definedName name="row_startM9_1">#N/A</definedName>
    <definedName name="row_startM9_2" localSheetId="7">[9]M9!$K$2</definedName>
    <definedName name="row_startM9_2">#N/A</definedName>
    <definedName name="row_startM9_3" localSheetId="7">[9]M9!$K$3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 localSheetId="7">[9]M1!$M$2</definedName>
    <definedName name="rowM1_1">#N/A</definedName>
    <definedName name="rowM2_1">#N/A</definedName>
    <definedName name="rowM2_2">#N/A</definedName>
    <definedName name="rowM2_3">#N/A</definedName>
    <definedName name="rowM3_1" localSheetId="7">[9]M3!$AB$1</definedName>
    <definedName name="rowM3_1">#N/A</definedName>
    <definedName name="rowM3_2" localSheetId="7">[9]M3!$AB$2</definedName>
    <definedName name="rowM3_2">#N/A</definedName>
    <definedName name="rowM3_3" localSheetId="7">[9]M3!$AB$3</definedName>
    <definedName name="rowM3_3">#N/A</definedName>
    <definedName name="rowM3_4" localSheetId="7">[9]M3!$AB$4</definedName>
    <definedName name="rowM3_4">#N/A</definedName>
    <definedName name="rowM4_1" localSheetId="7">[9]M4!$AP$1</definedName>
    <definedName name="rowM4_1">#N/A</definedName>
    <definedName name="rowM4_2" localSheetId="7">[9]M4!$AP$2</definedName>
    <definedName name="rowM4_2">#N/A</definedName>
    <definedName name="rowM4_3" localSheetId="7">[9]M4!$AP$3</definedName>
    <definedName name="rowM4_3">#N/A</definedName>
    <definedName name="rowM4_4" localSheetId="7">[9]M4!$AP$4</definedName>
    <definedName name="rowM4_4">#N/A</definedName>
    <definedName name="rowM8_1" localSheetId="7">[9]M8!$J$1</definedName>
    <definedName name="rowM8_1">#N/A</definedName>
    <definedName name="rowM8_2" localSheetId="7">[9]M8!$J$2</definedName>
    <definedName name="rowM8_2">#N/A</definedName>
    <definedName name="rowM8_3" localSheetId="7">[9]M8!$J$3</definedName>
    <definedName name="rowM8_3">#N/A</definedName>
    <definedName name="rowM9_1" localSheetId="7">[9]M9!$J$1</definedName>
    <definedName name="rowM9_1">#N/A</definedName>
    <definedName name="rowM9_2" localSheetId="7">[9]M9!$J$2</definedName>
    <definedName name="rowM9_2">#N/A</definedName>
    <definedName name="rowM9_3" localSheetId="7">[9]M9!$J$3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0" l="1"/>
  <c r="E18" i="10" l="1"/>
  <c r="G17" i="7" l="1"/>
  <c r="H17" i="7"/>
  <c r="I17" i="7"/>
  <c r="F17" i="7"/>
  <c r="E25" i="7"/>
  <c r="E24" i="7"/>
  <c r="E23" i="7"/>
  <c r="E22" i="7"/>
  <c r="E21" i="7"/>
  <c r="E20" i="7"/>
  <c r="E19" i="7"/>
  <c r="E18" i="7"/>
  <c r="E16" i="7"/>
  <c r="E15" i="7"/>
  <c r="E14" i="7"/>
  <c r="E13" i="7"/>
  <c r="E12" i="7"/>
  <c r="E11" i="7"/>
  <c r="E10" i="7"/>
  <c r="E9" i="7"/>
  <c r="I8" i="7"/>
  <c r="H8" i="7"/>
  <c r="G8" i="7"/>
  <c r="F8" i="7"/>
  <c r="E17" i="7" l="1"/>
  <c r="E8" i="7"/>
  <c r="C20" i="15"/>
  <c r="C11" i="15"/>
  <c r="D13" i="17"/>
  <c r="C5" i="15" s="1"/>
  <c r="C13" i="17"/>
  <c r="D22" i="15" s="1"/>
  <c r="D16" i="14"/>
  <c r="C16" i="14"/>
  <c r="D5" i="12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D13" i="15" l="1"/>
  <c r="D12" i="15"/>
  <c r="D21" i="15"/>
  <c r="D5" i="15"/>
  <c r="D14" i="15"/>
  <c r="D20" i="15"/>
  <c r="D11" i="15"/>
  <c r="G22" i="13"/>
  <c r="G20" i="13"/>
  <c r="G19" i="13"/>
  <c r="D5" i="13"/>
  <c r="G21" i="13"/>
  <c r="G18" i="13"/>
  <c r="G17" i="13"/>
  <c r="G16" i="13"/>
  <c r="G15" i="13"/>
  <c r="E14" i="13"/>
  <c r="G13" i="13"/>
  <c r="G12" i="13"/>
  <c r="G11" i="13"/>
  <c r="G10" i="13"/>
  <c r="G9" i="13"/>
  <c r="G8" i="13"/>
  <c r="G7" i="13"/>
  <c r="E5" i="13"/>
  <c r="C13" i="11"/>
  <c r="F14" i="13" l="1"/>
  <c r="D14" i="13"/>
  <c r="G14" i="13" s="1"/>
  <c r="F31" i="10"/>
  <c r="E31" i="10"/>
  <c r="E48" i="10"/>
  <c r="E6" i="10" l="1"/>
  <c r="E30" i="10" l="1"/>
  <c r="D24" i="5" l="1"/>
  <c r="D25" i="5"/>
  <c r="D26" i="5"/>
  <c r="D27" i="5"/>
  <c r="D23" i="5"/>
  <c r="F48" i="10" l="1"/>
  <c r="D13" i="5" l="1"/>
  <c r="F18" i="10"/>
  <c r="F6" i="10" l="1"/>
  <c r="F39" i="10"/>
  <c r="F28" i="10" l="1"/>
  <c r="F30" i="10" s="1"/>
  <c r="F50" i="10" s="1"/>
  <c r="F52" i="10" s="1"/>
  <c r="E39" i="10"/>
  <c r="E50" i="10" s="1"/>
  <c r="E52" i="10" s="1"/>
  <c r="D17" i="5" l="1"/>
  <c r="D16" i="5"/>
  <c r="D15" i="5"/>
  <c r="D14" i="5"/>
  <c r="E24" i="4" l="1"/>
  <c r="E23" i="4"/>
  <c r="E22" i="4"/>
  <c r="E21" i="4"/>
  <c r="E20" i="4"/>
  <c r="E19" i="4"/>
  <c r="E11" i="4"/>
  <c r="E4" i="4"/>
  <c r="E18" i="4" l="1"/>
  <c r="F5" i="13" l="1"/>
  <c r="G5" i="13" s="1"/>
  <c r="G6" i="13" l="1"/>
  <c r="F23" i="13"/>
  <c r="G23" i="13" s="1"/>
</calcChain>
</file>

<file path=xl/sharedStrings.xml><?xml version="1.0" encoding="utf-8"?>
<sst xmlns="http://schemas.openxmlformats.org/spreadsheetml/2006/main" count="825" uniqueCount="622">
  <si>
    <t>min manatla</t>
  </si>
  <si>
    <t>Code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</si>
  <si>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</si>
  <si>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</si>
  <si>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</si>
  <si>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</si>
  <si>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</si>
  <si>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</si>
  <si>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</si>
  <si>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</si>
  <si>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</si>
  <si>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</si>
  <si>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</si>
  <si>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</si>
  <si>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</si>
  <si>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</si>
  <si>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</si>
  <si>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</si>
  <si>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</si>
  <si>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</si>
  <si>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</si>
  <si>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</si>
  <si>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</si>
  <si>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</si>
  <si>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</si>
  <si>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</si>
  <si>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</si>
  <si>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</si>
  <si>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</si>
  <si>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</si>
  <si>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</si>
  <si>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</si>
  <si>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</si>
  <si>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</si>
  <si>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</si>
  <si>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</si>
  <si>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</si>
  <si>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</si>
  <si>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</si>
  <si>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</si>
  <si>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</si>
  <si>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</si>
  <si>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</si>
  <si>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</si>
  <si>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</si>
  <si>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</si>
  <si>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</si>
  <si>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</si>
  <si>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</si>
  <si>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</si>
  <si>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</si>
  <si>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</si>
  <si>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</si>
  <si>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</si>
  <si>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</si>
  <si>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</si>
  <si>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</si>
  <si>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</si>
  <si>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</si>
  <si>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</si>
  <si>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</si>
  <si>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</si>
  <si>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</si>
  <si>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</si>
  <si>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</si>
  <si>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</si>
  <si>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</si>
  <si>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</si>
  <si>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</si>
  <si>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</si>
  <si>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</si>
  <si>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</si>
  <si>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</si>
  <si>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</si>
  <si>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</si>
  <si>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</si>
  <si>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</si>
  <si>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</si>
  <si>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</si>
  <si>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</si>
  <si>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</si>
  <si>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</si>
  <si>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</si>
  <si>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</si>
  <si>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</si>
  <si>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</si>
  <si>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</si>
  <si>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</si>
  <si>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</si>
  <si>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</si>
  <si>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</si>
  <si>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</si>
  <si>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</si>
  <si>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</si>
  <si>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</si>
  <si>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</si>
  <si>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</si>
  <si>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</si>
  <si>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</si>
  <si>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</si>
  <si>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</si>
  <si>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</si>
  <si>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</si>
  <si>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</si>
  <si>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</si>
  <si>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</si>
  <si>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</si>
  <si>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</si>
  <si>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</si>
  <si>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</si>
  <si>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</si>
  <si>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</si>
  <si>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</si>
  <si>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</si>
  <si>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</si>
  <si>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</si>
  <si>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</si>
  <si>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</si>
  <si>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Subordinasiya borc öhdəlikləri üzrə faizlər</t>
  </si>
  <si>
    <t>miscRateExp</t>
  </si>
  <si>
    <t>Digər faiz xərcləri</t>
  </si>
  <si>
    <t>netRateInc</t>
  </si>
  <si>
    <t>Xalis faiz gəliri/(zərəri)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</si>
  <si>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</si>
  <si>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</si>
  <si>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</si>
  <si>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</si>
  <si>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</si>
  <si>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olmaqla)</t>
  </si>
  <si>
    <t>incFromSecSell</t>
  </si>
  <si>
    <t>Qiymətli kağızların satışından və yenidən qiymətləndirilməsindən gəlir/(zərər)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</si>
  <si>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</si>
  <si>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</si>
  <si>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</si>
  <si>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</si>
  <si>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</si>
  <si>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</si>
  <si>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</si>
  <si>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</si>
  <si>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</si>
  <si>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</si>
  <si>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</si>
  <si>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</si>
  <si>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</si>
  <si>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</si>
  <si>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</si>
  <si>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</si>
  <si>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</si>
  <si>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</si>
  <si>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</si>
  <si>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t>Cari ilin əvvəlindən</t>
  </si>
  <si>
    <t>currRepPer</t>
  </si>
  <si>
    <t>preRepPer</t>
  </si>
  <si>
    <t>monFlowFromTran</t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</si>
  <si>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</si>
  <si>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</si>
  <si>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</si>
  <si>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</si>
  <si>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</si>
  <si>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</si>
  <si>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</si>
  <si>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</si>
  <si>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</si>
  <si>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</si>
  <si>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</si>
  <si>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</si>
  <si>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</si>
  <si>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</si>
  <si>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</si>
  <si>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</si>
  <si>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</si>
  <si>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</si>
  <si>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</si>
  <si>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</si>
  <si>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</si>
  <si>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</si>
  <si>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</si>
  <si>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</si>
  <si>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</si>
  <si>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</si>
  <si>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netChanInBankLoan</t>
  </si>
  <si>
    <t>Banklara verilmiş kreditlərdə  və depozitlərdə xalis artım (azalma)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</si>
  <si>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</si>
  <si>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</si>
  <si>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</si>
  <si>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</si>
  <si>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</si>
  <si>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</si>
  <si>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</si>
  <si>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</si>
  <si>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</si>
  <si>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vəsaitlər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</si>
  <si>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</si>
  <si>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</si>
  <si>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</si>
  <si>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</si>
  <si>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</si>
  <si>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</si>
  <si>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</si>
  <si>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</si>
  <si>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</si>
  <si>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</si>
  <si>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</si>
  <si>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</si>
  <si>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</si>
  <si>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</si>
  <si>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</si>
  <si>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</si>
  <si>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</si>
  <si>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</si>
  <si>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</si>
  <si>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</si>
  <si>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</si>
  <si>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</si>
  <si>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</si>
  <si>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</si>
  <si>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</si>
  <si>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</si>
  <si>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</si>
  <si>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</si>
  <si>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</si>
  <si>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</si>
  <si>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</si>
  <si>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</si>
  <si>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</si>
  <si>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</si>
  <si>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</si>
  <si>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</si>
  <si>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t>payMiscDebtLia</t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</si>
  <si>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</si>
  <si>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</si>
  <si>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</si>
  <si>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</si>
  <si>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</si>
  <si>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</si>
  <si>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</si>
  <si>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</si>
  <si>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</si>
  <si>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</si>
  <si>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</si>
  <si>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</si>
  <si>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</si>
  <si>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</si>
  <si>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</si>
  <si>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</si>
  <si>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</si>
  <si>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</si>
  <si>
    <t>intRateRisk</t>
  </si>
  <si>
    <t>totAssPerIntRate</t>
  </si>
  <si>
    <t>Faiz dərəcəsinə görə cəmi aktivlər</t>
  </si>
  <si>
    <t>0-3month</t>
  </si>
  <si>
    <t>0-3 ay</t>
  </si>
  <si>
    <t>3-6month</t>
  </si>
  <si>
    <t>3-6 ay</t>
  </si>
  <si>
    <t>6-12month</t>
  </si>
  <si>
    <t>6-12 ay</t>
  </si>
  <si>
    <t>12-24month</t>
  </si>
  <si>
    <t>12-24 ay</t>
  </si>
  <si>
    <t>24-36month</t>
  </si>
  <si>
    <t>24-36 ay</t>
  </si>
  <si>
    <t>&gt;36month</t>
  </si>
  <si>
    <t>36 aydan yuxarı</t>
  </si>
  <si>
    <t>totLiaPerIntRate</t>
  </si>
  <si>
    <t>Faiz dərəcəsinə həssas cəmi öhdəliklər</t>
  </si>
  <si>
    <t>gap</t>
  </si>
  <si>
    <t>“Qəp”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</si>
  <si>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</si>
  <si>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</si>
  <si>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</si>
  <si>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</si>
  <si>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</si>
  <si>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</si>
  <si>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</si>
  <si>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</si>
  <si>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</si>
  <si>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</si>
  <si>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</si>
  <si>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</si>
  <si>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</si>
  <si>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</si>
  <si>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</si>
  <si>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</si>
  <si>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</si>
  <si>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</si>
  <si>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</si>
  <si>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</si>
  <si>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</si>
  <si>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</si>
  <si>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</si>
  <si>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</si>
  <si>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</si>
  <si>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</si>
  <si>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</si>
  <si>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</si>
  <si>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</si>
  <si>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</si>
  <si>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</si>
  <si>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</si>
  <si>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</si>
  <si>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</si>
  <si>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</si>
  <si>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</si>
  <si>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</si>
  <si>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</si>
  <si>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</si>
  <si>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</si>
  <si>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</si>
  <si>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</si>
  <si>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</si>
  <si>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</si>
  <si>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</si>
  <si>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</si>
  <si>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</si>
  <si>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</si>
  <si>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</si>
  <si>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</si>
  <si>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</si>
  <si>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</si>
  <si>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Digər təminatla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</si>
  <si>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</si>
  <si>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</si>
  <si>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</si>
  <si>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</si>
  <si>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</si>
  <si>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</si>
  <si>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</si>
  <si>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</si>
  <si>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</si>
  <si>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liqRisk</t>
  </si>
  <si>
    <t>Ödəniş müddətinin bitməsinə qalan günlər</t>
  </si>
  <si>
    <t>Ani</t>
  </si>
  <si>
    <t>1 - 7 gün</t>
  </si>
  <si>
    <t>8-30 gün</t>
  </si>
  <si>
    <t>1-3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</si>
  <si>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</si>
  <si>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</si>
  <si>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</si>
  <si>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</si>
  <si>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</si>
  <si>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</si>
  <si>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</si>
  <si>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</si>
  <si>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</si>
  <si>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</si>
  <si>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1-3Mon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</si>
  <si>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</si>
  <si>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</si>
  <si>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</si>
  <si>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</si>
  <si>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</si>
  <si>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</si>
  <si>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</si>
  <si>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</si>
  <si>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</si>
  <si>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</si>
  <si>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</si>
  <si>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</si>
  <si>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</si>
  <si>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</si>
  <si>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</si>
  <si>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</si>
  <si>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</si>
  <si>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</si>
  <si>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</si>
  <si>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</si>
  <si>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Lia</t>
  </si>
  <si>
    <t>Öhdəliklər</t>
  </si>
  <si>
    <t>CBAndGovReq</t>
  </si>
  <si>
    <t>ARMB və dövlət təşkilatlarının banka qarşı tələbləri</t>
  </si>
  <si>
    <t>attMonFromBank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</si>
  <si>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</si>
  <si>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</si>
  <si>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</si>
  <si>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</si>
  <si>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</si>
  <si>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</si>
  <si>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</si>
  <si>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</si>
  <si>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</si>
  <si>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</si>
  <si>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liqGap</t>
  </si>
  <si>
    <t>Likvidlik "qəpi"</t>
  </si>
  <si>
    <t>FXRisk</t>
  </si>
  <si>
    <t>AZN</t>
  </si>
  <si>
    <t>ABŞ Dolları</t>
  </si>
  <si>
    <t>Avro</t>
  </si>
  <si>
    <t>finAssAndLia</t>
  </si>
  <si>
    <t>USD</t>
  </si>
  <si>
    <t>EUR</t>
  </si>
  <si>
    <t>misc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</si>
  <si>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</si>
  <si>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</si>
  <si>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</si>
  <si>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</si>
  <si>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</si>
  <si>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</si>
  <si>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</si>
  <si>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</si>
  <si>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</si>
  <si>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</si>
  <si>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</si>
  <si>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</si>
  <si>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</si>
  <si>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</si>
  <si>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Müştərilərin depozitləri</t>
  </si>
  <si>
    <t>a) tələbli depozitlər</t>
  </si>
  <si>
    <t>b) müddətli depozitlər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</si>
  <si>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</si>
  <si>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</si>
  <si>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</si>
  <si>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</si>
  <si>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</si>
  <si>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</si>
  <si>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</si>
  <si>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</si>
  <si>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</si>
  <si>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</si>
  <si>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</si>
  <si>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</si>
  <si>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</si>
  <si>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</si>
  <si>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</si>
  <si>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</si>
  <si>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</si>
  <si>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</si>
  <si>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</si>
  <si>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</si>
  <si>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(min manatla)</t>
  </si>
  <si>
    <t>1stDegreeCapital</t>
  </si>
  <si>
    <t>ordinaryShare</t>
  </si>
  <si>
    <t>a) Adi səhmlər (tam ödənilmiş paylar)</t>
  </si>
  <si>
    <t>noncumulativePreferenceShare</t>
  </si>
  <si>
    <t>b) Qeyri-kumulyativ müddətsiz imtiyazlı səhmlər</t>
  </si>
  <si>
    <t>addFundsFromShareEmission</t>
  </si>
  <si>
    <t xml:space="preserve">c) Səhmlərin emissiyasından əmələ gələn  əlavə vəsait </t>
  </si>
  <si>
    <t>retainedEarning</t>
  </si>
  <si>
    <t xml:space="preserve">d)   Bölüşdürülməmiş xalis mənfəət (zərər), cəmi  </t>
  </si>
  <si>
    <t>profitLossLastYears</t>
  </si>
  <si>
    <t>d1) əvvəlki illərin mənfəəti (zərəri)</t>
  </si>
  <si>
    <t>lossCurrentYear</t>
  </si>
  <si>
    <t>capitalReserve</t>
  </si>
  <si>
    <t>d3) kapital ehtiyatları (fondları)</t>
  </si>
  <si>
    <t>e) Digər</t>
  </si>
  <si>
    <t>deductionFrom1stDegreeCapital</t>
  </si>
  <si>
    <t>2. I dərəcəli kapitaldan  tutulmalar</t>
  </si>
  <si>
    <t>intangibleAsset</t>
  </si>
  <si>
    <t>a) Qeyri-maddi aktivlər</t>
  </si>
  <si>
    <t>defferedTaxAsset</t>
  </si>
  <si>
    <t>b) Təxirə salınmış vergi aktivləri</t>
  </si>
  <si>
    <t>1stDegreeCapitalAfterDeductions</t>
  </si>
  <si>
    <t>3. Tutulmalardan  sonra I dərəcəli kapitalı (I—2)</t>
  </si>
  <si>
    <t>2ndDegreeCapital</t>
  </si>
  <si>
    <t>profitCurrentYear</t>
  </si>
  <si>
    <t>a) Cari ilin mənfəəti</t>
  </si>
  <si>
    <t>reserveGeneral</t>
  </si>
  <si>
    <t>b) Ümumi ehtiyatlar (aktivlər üzrə yaradılmış adi ehtiyatlardan çox olmamaqla)</t>
  </si>
  <si>
    <t>capitalMiscerComponent</t>
  </si>
  <si>
    <t>c)  Kapitalın digər komponentləri</t>
  </si>
  <si>
    <t>cumulativePreferenceShare</t>
  </si>
  <si>
    <t>c1) kumulyativ müddətsiz imtiyazlı səhmlər</t>
  </si>
  <si>
    <t>subordLiability</t>
  </si>
  <si>
    <t xml:space="preserve">c2) subordinasiya borc öhdəlikləri </t>
  </si>
  <si>
    <t>miscerFunds</t>
  </si>
  <si>
    <t xml:space="preserve">    d) Digər vəsaitlər</t>
  </si>
  <si>
    <t>cumulativeCapital</t>
  </si>
  <si>
    <t>5. Məcmu kapital (3+4)</t>
  </si>
  <si>
    <t>deductionFromCumulativeCapital</t>
  </si>
  <si>
    <t>6. Məcmu kapitaldan tutulmalar :</t>
  </si>
  <si>
    <t>investmentToSubsidiary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</si>
  <si>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</si>
  <si>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investmentMiscer</t>
  </si>
  <si>
    <t>b)    Bütün digər investisiyalar (xalis)</t>
  </si>
  <si>
    <t>cumulativeCapitalAfterDeductions</t>
  </si>
  <si>
    <t>7. Tutulmalardan  sonra məcmu kapital (5-6)</t>
  </si>
  <si>
    <t>assetRiskDegree</t>
  </si>
  <si>
    <t>8. Risk dərəcəsi üzrə ölçülmuş  yekun aktivlər*</t>
  </si>
  <si>
    <t>assetZeroRisk</t>
  </si>
  <si>
    <t>8.1. 0%-lik risk qrupuna daxil olan aktivlər</t>
  </si>
  <si>
    <t>assetTwentyRisk</t>
  </si>
  <si>
    <t>8.2. 20%-lik risk qrupuna daxil olan aktivlər</t>
  </si>
  <si>
    <t>assetThirtyFiveRisk</t>
  </si>
  <si>
    <t>8.3. 35%-lik risk qrupuna daxil olan aktivlər</t>
  </si>
  <si>
    <t>assetFiftyRisk</t>
  </si>
  <si>
    <t>8.4. 50%-lik risk qrupuna daxil olan aktivlər</t>
  </si>
  <si>
    <t>assetSeventyFiveRisk</t>
  </si>
  <si>
    <t>8.5.  75%-lik risk qrupuna daxil olan aktivlər</t>
  </si>
  <si>
    <t>assetHundredRisk</t>
  </si>
  <si>
    <t>8.6.  100%-lik risk qrupuna daxil olan aktivlər</t>
  </si>
  <si>
    <t>assetHundredAboveRisk</t>
  </si>
  <si>
    <t>8.7. 100%-dən yuxarı risk qrupuna daxil olan aktivlər</t>
  </si>
  <si>
    <t>*risk qruplarının tərkibi "Bank kapitalının və onun adekvatlığının hesablanması Qaydaları" ilə müəyyən olunur.</t>
  </si>
  <si>
    <t>codes</t>
  </si>
  <si>
    <t>Əmsallar</t>
  </si>
  <si>
    <t>Sistem əhəmiyyətli banklar üçün norma</t>
  </si>
  <si>
    <t>Sistem əhəmiyyətli banklar istisna olmaqla norma</t>
  </si>
  <si>
    <t>Fakt</t>
  </si>
  <si>
    <t>ratAdequacy1stDegreeCap</t>
  </si>
  <si>
    <t xml:space="preserve">9.  I dərəcəli  kapitalın  adekvatlıq əmsalı </t>
  </si>
  <si>
    <t>minimum 5%</t>
  </si>
  <si>
    <t>ratAdequacyCumulativeCap</t>
  </si>
  <si>
    <t>10. məcmu kapitalın  adekvatlıq  əmsalı</t>
  </si>
  <si>
    <t>ratLeverage</t>
  </si>
  <si>
    <t>11. Leverec əmsalı</t>
  </si>
  <si>
    <t>minimum 4%</t>
  </si>
  <si>
    <t>Ödənilmiş dividendlər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</si>
  <si>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</si>
  <si>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</si>
  <si>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</si>
  <si>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</si>
  <si>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</si>
  <si>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</si>
  <si>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</si>
  <si>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</si>
  <si>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</si>
  <si>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</si>
  <si>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2.6</t>
  </si>
  <si>
    <t>2.7</t>
  </si>
  <si>
    <t>4.1</t>
  </si>
  <si>
    <t>4.2</t>
  </si>
  <si>
    <t>4.3</t>
  </si>
  <si>
    <t>4.4</t>
  </si>
  <si>
    <t>5.1</t>
  </si>
  <si>
    <t>5.2</t>
  </si>
  <si>
    <t>5.3</t>
  </si>
  <si>
    <t>5.4</t>
  </si>
  <si>
    <t>1.6</t>
  </si>
  <si>
    <t>1.7</t>
  </si>
  <si>
    <t>1.8</t>
  </si>
  <si>
    <t>1.9</t>
  </si>
  <si>
    <t>2.8</t>
  </si>
  <si>
    <t>3.1</t>
  </si>
  <si>
    <t>3.2</t>
  </si>
  <si>
    <t>3.3</t>
  </si>
  <si>
    <t>3.4</t>
  </si>
  <si>
    <t>1.11</t>
  </si>
  <si>
    <t>5.5</t>
  </si>
  <si>
    <t>5.6</t>
  </si>
  <si>
    <t>5.7</t>
  </si>
  <si>
    <t>7.1</t>
  </si>
  <si>
    <t>7.2</t>
  </si>
  <si>
    <t>7.3</t>
  </si>
  <si>
    <t>7.4</t>
  </si>
  <si>
    <t>7.5</t>
  </si>
  <si>
    <t>7.6</t>
  </si>
  <si>
    <t>7.7</t>
  </si>
  <si>
    <t>1-1</t>
  </si>
  <si>
    <t>Faiz borcları üzrə yaradılmış məqsədli ehtiyatlar</t>
  </si>
  <si>
    <t>Əməliyyat mənfəəti</t>
  </si>
  <si>
    <t>6</t>
  </si>
  <si>
    <t>7</t>
  </si>
  <si>
    <t>8</t>
  </si>
  <si>
    <t>9</t>
  </si>
  <si>
    <t>10</t>
  </si>
  <si>
    <t>Balansdankənar öhdəliklər</t>
  </si>
  <si>
    <t>Məbləğ</t>
  </si>
  <si>
    <t>Kredit alətləri</t>
  </si>
  <si>
    <t>Qarantiyalar və bu qəbildən olan öhdəliklər</t>
  </si>
  <si>
    <t>Akkreditivlər</t>
  </si>
  <si>
    <t>Xarici valyuta müqavilələri üzrə təəhhüdlər</t>
  </si>
  <si>
    <t>Törəmə maliyyə alətləri üzrə təəhhüdlər</t>
  </si>
  <si>
    <t>Qiymətli kağızlar alınması/satılması üzrə təəhhüdlər</t>
  </si>
  <si>
    <t>Digər maliyyə alətlərinin və ya əmtəələrin alınması/satılması üzrə təəhhüdlər</t>
  </si>
  <si>
    <t>Digər balansdankənar öhdəliklər</t>
  </si>
  <si>
    <t>İri kredit borclarının məbləği və məcmu kapitala nisbəti</t>
  </si>
  <si>
    <t>İri kredit tələbi* ( “Kredit riskləri, o cümlədən iri kredit riskləri ilə bağlı prudensial normativ və tələblərə  dair” Qaydanın (Qayda) 5-ci hissəsində göstərilən qaydada məqsədli ehtiyat və təminat çıxılmaqla (balansdankənar öhdəliklər daxil olmaqla)</t>
  </si>
  <si>
    <t>Məbləğ (min manatla)</t>
  </si>
  <si>
    <t>Məcmu kapitala nisbəti</t>
  </si>
  <si>
    <t>* “Bir borcalan və ya bir-biri ilə əlaqədar borcalanlar qrupu üzrə kredit risklərinin tənzimlənməsi haqqında Qaydalar”ına əsasən iri kredit tələbi bir borcalana və ya bir-biri ilə əlaqədar borcalanlar qrupuna qarşı bankın tutulmalardan sonra I dərəcəli kapitalının 10 (on) faizindən çox olan kredit tələbidir.</t>
  </si>
  <si>
    <t>Sabit faizlə</t>
  </si>
  <si>
    <t>Dəyişkən faizlə</t>
  </si>
  <si>
    <t>Faizsiz</t>
  </si>
  <si>
    <t>Kapital</t>
  </si>
  <si>
    <t>İqtisadi regionlar</t>
  </si>
  <si>
    <t>Kredit portfeli</t>
  </si>
  <si>
    <t>Vaxtı keçmiş kredit portfeli</t>
  </si>
  <si>
    <t>Abşeron-Xızı iqtisadi rayonu</t>
  </si>
  <si>
    <t>Bakı iqtisadi rayonu</t>
  </si>
  <si>
    <t>Dağlıq Şirvan iqtisadi rayonu</t>
  </si>
  <si>
    <t>Gəncə-Daşkəsən iqtisadi rayonu</t>
  </si>
  <si>
    <t>Lənkəran-Astara iqtisadi rayonu</t>
  </si>
  <si>
    <t>Mərkəzi Aran iqtisadi rayonu</t>
  </si>
  <si>
    <t>Qarabağ iqtisadi rayonu</t>
  </si>
  <si>
    <t>Qazax-Tovuz iqtisadi rayonu</t>
  </si>
  <si>
    <t>Quba-Xaçmaz iqtisadi rayonu</t>
  </si>
  <si>
    <t>Şəki-Zaqatala iqtisadi rayonu</t>
  </si>
  <si>
    <t>Şirvan-Salyan iqtisadi rayonu</t>
  </si>
  <si>
    <t>Vaxtı keçmiş kreditlərin məbləği və kredit portfelində xüsusi çəkisi</t>
  </si>
  <si>
    <t>Qeyri-standart kreditlərin cəmi və bu kreditlərin hər bir alt-kateqoriyası üzrə məbləği və kredit portfelində xüsusi çəkisi</t>
  </si>
  <si>
    <t>Qeyri - standart kreditlər</t>
  </si>
  <si>
    <t>Qeyri-qənaətbəxş kreditlər</t>
  </si>
  <si>
    <t>Təhlükəli kreditlər</t>
  </si>
  <si>
    <t>Ümidsiz kreditlər</t>
  </si>
  <si>
    <t>Kreditlər üzrə yaradılmış adi və məqsədli ehtiyatların məbləği və kredit portfelinə nisbəti</t>
  </si>
  <si>
    <t>Kredit portfeli ürə cəmi ehtiyatlar</t>
  </si>
  <si>
    <t>ondan adi ehtiyatlar</t>
  </si>
  <si>
    <t>ondan məqsədli ehtiyatlar</t>
  </si>
  <si>
    <t>Sənaye</t>
  </si>
  <si>
    <t xml:space="preserve">Kənd Təsərrüfatı </t>
  </si>
  <si>
    <t xml:space="preserve">Tikinti sahəsi </t>
  </si>
  <si>
    <t xml:space="preserve">Nəqliyyat </t>
  </si>
  <si>
    <t xml:space="preserve">İnformasiya və rabitə </t>
  </si>
  <si>
    <t>Ticarət müəssisələrinə verilən kreditlər</t>
  </si>
  <si>
    <t>Digər istehsal və xidmət müəssisələrinə verilən kreditlər</t>
  </si>
  <si>
    <t xml:space="preserve">Şəxsi, ailəvi və sair məqsədlər üçün fiziki şəxslərə kreditlər, cəmi </t>
  </si>
  <si>
    <t xml:space="preserve">Məfəət və zərər haqqında hesabat			</t>
  </si>
  <si>
    <t>Maliyyə vəziyyəti haqqında hesabat</t>
  </si>
  <si>
    <t>Pul vəsaitlərinin hərəkəti haqqında hesabat</t>
  </si>
  <si>
    <t>Faiz riski</t>
  </si>
  <si>
    <r>
      <t>Əməliyyat fəaliyyəti ilə əlaqədar pul vəsaitlərinin hərəkəti</t>
    </r>
    <r>
      <rPr>
        <sz val="10"/>
        <color rgb="FF000000"/>
        <rFont val="Arial"/>
        <family val="2"/>
      </rPr>
      <t> </t>
    </r>
  </si>
  <si>
    <r>
      <t>Digər borc öhdəliklərinin əldə olunması</t>
    </r>
    <r>
      <rPr>
        <b/>
        <sz val="10"/>
        <color rgb="FF000000"/>
        <rFont val="Arial"/>
        <family val="2"/>
      </rPr>
      <t> </t>
    </r>
  </si>
  <si>
    <r>
      <t>Digər borc öhdəliklərinin ödənilməsi</t>
    </r>
    <r>
      <rPr>
        <b/>
        <sz val="10"/>
        <color rgb="FF000000"/>
        <rFont val="Arial"/>
        <family val="2"/>
      </rPr>
      <t> </t>
    </r>
  </si>
  <si>
    <t>Kredit riski</t>
  </si>
  <si>
    <t>Likvidlik riski</t>
  </si>
  <si>
    <t>Valyuta riski</t>
  </si>
  <si>
    <t>Bank kapitalının strukturu və adekvatlığı barədə məlumatlar</t>
  </si>
  <si>
    <r>
      <t xml:space="preserve">1. I dərəcəli kapital </t>
    </r>
    <r>
      <rPr>
        <sz val="10"/>
        <rFont val="Arial"/>
        <family val="2"/>
      </rPr>
      <t>(Əsas kapital) (Məcmu kapitalın 50 faizdən  az olmamalıdır)</t>
    </r>
  </si>
  <si>
    <r>
      <t xml:space="preserve">d2) </t>
    </r>
    <r>
      <rPr>
        <b/>
        <sz val="10"/>
        <rFont val="Arial"/>
        <family val="2"/>
      </rPr>
      <t>(çıx)</t>
    </r>
    <r>
      <rPr>
        <sz val="10"/>
        <rFont val="Arial"/>
        <family val="2"/>
      </rPr>
      <t xml:space="preserve"> cari ilin zərəri</t>
    </r>
  </si>
  <si>
    <r>
      <t xml:space="preserve">4. II dərəcəli  kapital </t>
    </r>
    <r>
      <rPr>
        <sz val="10"/>
        <rFont val="Arial"/>
        <family val="2"/>
      </rPr>
      <t>(I dərəcəli  kapitalın  məbləğindən çox olmamalıdır)</t>
    </r>
  </si>
  <si>
    <t>Balansdankənar öhdəliklərin cəmi və növləri üzrə məbləği</t>
  </si>
  <si>
    <t>Sabit və dəyişkən faizi olan aktiv və öhdəliklərin təsnifatı</t>
  </si>
  <si>
    <t>Kreditlərin, o cümlədən vaxtı keçmiş kreditlərin regionlar üzrə coğrafi bölgüsü</t>
  </si>
  <si>
    <t>Kreditlərin, o cümlədən vaxtı keçmiş kreditlərin iqtisadi sektorlar üzrə  bölgüsü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</si>
</sst>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0.0%"/>
    <numFmt numFmtId="167" formatCode="_-* #,##0.0000\ _₽_-;\-* #,##0.0000\ _₽_-;_-* &quot;-&quot;??\ _₽_-;_-@_-"/>
    <numFmt numFmtId="168" formatCode="_-* #,##0_-;\-* #,##0_-;_-* &quot;-&quot;??_-;_-@_-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0"/>
      <name val="Arial"/>
      <family val="2"/>
      <charset val="204"/>
    </font>
    <font>
      <i/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CocoSharp Regular"/>
    </font>
    <font>
      <sz val="10"/>
      <color rgb="FF000000"/>
      <name val="CocoSharp Regular"/>
    </font>
    <font>
      <b/>
      <sz val="10"/>
      <color theme="0"/>
      <name val="CocoSharp Regular"/>
    </font>
    <font>
      <b/>
      <u/>
      <sz val="10"/>
      <color theme="1"/>
      <name val="CocoSharp Regular"/>
    </font>
    <font>
      <b/>
      <sz val="10"/>
      <color rgb="FF000000"/>
      <name val="CocoSharp Regular"/>
    </font>
    <font>
      <sz val="10"/>
      <name val="CocoSharp Regular"/>
    </font>
    <font>
      <b/>
      <sz val="10"/>
      <name val="CocoSharp Regular"/>
    </font>
    <font>
      <sz val="11"/>
      <color theme="1"/>
      <name val="CocoSharp Regular"/>
    </font>
    <font>
      <b/>
      <u/>
      <sz val="11"/>
      <name val="CocoSharp Regular"/>
    </font>
    <font>
      <b/>
      <sz val="10"/>
      <color theme="2" tint="-0.89999084444715716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0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theme="4" tint="0.39997558519241921"/>
      <name val="Arial"/>
      <family val="2"/>
    </font>
    <font>
      <b/>
      <sz val="10"/>
      <color theme="0"/>
      <name val="Arial"/>
      <family val="2"/>
    </font>
    <font>
      <sz val="10"/>
      <color theme="2" tint="-0.89999084444715716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b/>
      <i/>
      <u/>
      <sz val="11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4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</cellStyleXfs>
  <cellXfs count="222">
    <xf numFmtId="0" fontId="0" fillId="0" borderId="0" xfId="0"/>
    <xf numFmtId="49" fontId="3" fillId="0" borderId="0" xfId="0" applyNumberFormat="1" applyFont="1"/>
    <xf numFmtId="49" fontId="3" fillId="0" borderId="0" xfId="0" applyNumberFormat="1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165" fontId="3" fillId="0" borderId="0" xfId="0" applyNumberFormat="1" applyFont="1"/>
    <xf numFmtId="9" fontId="3" fillId="0" borderId="0" xfId="2" applyFont="1"/>
    <xf numFmtId="164" fontId="3" fillId="0" borderId="0" xfId="0" applyNumberFormat="1" applyFont="1"/>
    <xf numFmtId="0" fontId="6" fillId="0" borderId="0" xfId="4" applyFont="1"/>
    <xf numFmtId="0" fontId="6" fillId="0" borderId="0" xfId="4" applyFont="1" applyAlignment="1">
      <alignment horizontal="center" vertical="center"/>
    </xf>
    <xf numFmtId="165" fontId="3" fillId="0" borderId="0" xfId="6" applyNumberFormat="1" applyFont="1" applyFill="1"/>
    <xf numFmtId="2" fontId="3" fillId="0" borderId="0" xfId="0" applyNumberFormat="1" applyFont="1"/>
    <xf numFmtId="165" fontId="3" fillId="0" borderId="0" xfId="1" applyNumberFormat="1" applyFont="1"/>
    <xf numFmtId="164" fontId="6" fillId="0" borderId="0" xfId="4" applyNumberFormat="1" applyFont="1"/>
    <xf numFmtId="165" fontId="0" fillId="0" borderId="0" xfId="0" applyNumberFormat="1"/>
    <xf numFmtId="164" fontId="3" fillId="0" borderId="0" xfId="1" applyFont="1"/>
    <xf numFmtId="165" fontId="3" fillId="0" borderId="0" xfId="2" applyNumberFormat="1" applyFont="1"/>
    <xf numFmtId="0" fontId="8" fillId="0" borderId="0" xfId="0" applyFont="1"/>
    <xf numFmtId="166" fontId="0" fillId="0" borderId="0" xfId="2" applyNumberFormat="1" applyFont="1"/>
    <xf numFmtId="164" fontId="0" fillId="0" borderId="0" xfId="0" applyNumberFormat="1"/>
    <xf numFmtId="0" fontId="9" fillId="0" borderId="0" xfId="0" applyFont="1"/>
    <xf numFmtId="0" fontId="10" fillId="0" borderId="0" xfId="0" applyFont="1" applyAlignment="1">
      <alignment vertical="center"/>
    </xf>
    <xf numFmtId="49" fontId="9" fillId="0" borderId="0" xfId="0" applyNumberFormat="1" applyFont="1"/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165" fontId="10" fillId="0" borderId="0" xfId="6" applyNumberFormat="1" applyFont="1" applyFill="1" applyBorder="1" applyAlignment="1">
      <alignment vertical="center"/>
    </xf>
    <xf numFmtId="0" fontId="14" fillId="0" borderId="0" xfId="4" applyFont="1" applyAlignment="1">
      <alignment horizontal="right"/>
    </xf>
    <xf numFmtId="0" fontId="13" fillId="0" borderId="0" xfId="0" applyFont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9" fillId="0" borderId="3" xfId="0" applyFont="1" applyBorder="1"/>
    <xf numFmtId="49" fontId="10" fillId="0" borderId="0" xfId="0" applyNumberFormat="1" applyFont="1" applyAlignment="1">
      <alignment vertical="center" wrapText="1"/>
    </xf>
    <xf numFmtId="49" fontId="10" fillId="0" borderId="3" xfId="0" applyNumberFormat="1" applyFont="1" applyBorder="1" applyAlignment="1">
      <alignment horizontal="center" vertical="center" wrapText="1"/>
    </xf>
    <xf numFmtId="49" fontId="13" fillId="5" borderId="3" xfId="0" applyNumberFormat="1" applyFont="1" applyFill="1" applyBorder="1" applyAlignment="1">
      <alignment horizontal="center" vertical="center" wrapText="1"/>
    </xf>
    <xf numFmtId="0" fontId="14" fillId="0" borderId="0" xfId="4" applyFont="1"/>
    <xf numFmtId="0" fontId="15" fillId="0" borderId="0" xfId="4" applyFont="1"/>
    <xf numFmtId="0" fontId="14" fillId="0" borderId="0" xfId="4" applyFont="1" applyAlignment="1">
      <alignment horizontal="center" vertical="center"/>
    </xf>
    <xf numFmtId="164" fontId="14" fillId="0" borderId="0" xfId="4" applyNumberFormat="1" applyFont="1"/>
    <xf numFmtId="10" fontId="14" fillId="0" borderId="0" xfId="2" applyNumberFormat="1" applyFont="1" applyFill="1" applyProtection="1"/>
    <xf numFmtId="0" fontId="16" fillId="0" borderId="0" xfId="0" applyFont="1"/>
    <xf numFmtId="165" fontId="16" fillId="0" borderId="0" xfId="0" applyNumberFormat="1" applyFont="1"/>
    <xf numFmtId="167" fontId="16" fillId="0" borderId="0" xfId="0" applyNumberFormat="1" applyFont="1"/>
    <xf numFmtId="0" fontId="16" fillId="0" borderId="0" xfId="0" applyFont="1" applyAlignment="1">
      <alignment horizontal="right"/>
    </xf>
    <xf numFmtId="49" fontId="11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0" fillId="4" borderId="0" xfId="0" applyFill="1"/>
    <xf numFmtId="0" fontId="20" fillId="4" borderId="0" xfId="0" applyFont="1" applyFill="1"/>
    <xf numFmtId="0" fontId="21" fillId="4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5" fillId="4" borderId="3" xfId="0" applyFont="1" applyFill="1" applyBorder="1" applyAlignment="1">
      <alignment vertical="center"/>
    </xf>
    <xf numFmtId="0" fontId="25" fillId="4" borderId="3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vertical="center"/>
    </xf>
    <xf numFmtId="0" fontId="18" fillId="2" borderId="3" xfId="0" applyFont="1" applyFill="1" applyBorder="1" applyAlignment="1">
      <alignment horizontal="center" vertical="center" wrapText="1"/>
    </xf>
    <xf numFmtId="49" fontId="18" fillId="5" borderId="3" xfId="0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left" vertical="center" indent="1"/>
    </xf>
    <xf numFmtId="165" fontId="18" fillId="5" borderId="3" xfId="1" applyNumberFormat="1" applyFont="1" applyFill="1" applyBorder="1" applyAlignment="1">
      <alignment vertical="center"/>
    </xf>
    <xf numFmtId="49" fontId="27" fillId="0" borderId="3" xfId="0" applyNumberFormat="1" applyFont="1" applyBorder="1" applyAlignment="1">
      <alignment horizontal="center" vertical="center"/>
    </xf>
    <xf numFmtId="49" fontId="27" fillId="2" borderId="3" xfId="0" applyNumberFormat="1" applyFont="1" applyFill="1" applyBorder="1" applyAlignment="1">
      <alignment horizontal="center" vertical="center"/>
    </xf>
    <xf numFmtId="0" fontId="27" fillId="0" borderId="3" xfId="0" applyFont="1" applyBorder="1" applyAlignment="1">
      <alignment horizontal="left" vertical="center" indent="1"/>
    </xf>
    <xf numFmtId="165" fontId="27" fillId="0" borderId="3" xfId="1" applyNumberFormat="1" applyFont="1" applyFill="1" applyBorder="1" applyAlignment="1">
      <alignment vertical="center"/>
    </xf>
    <xf numFmtId="0" fontId="27" fillId="2" borderId="3" xfId="0" applyFont="1" applyFill="1" applyBorder="1" applyAlignment="1">
      <alignment horizontal="center" vertical="center"/>
    </xf>
    <xf numFmtId="0" fontId="27" fillId="0" borderId="3" xfId="0" applyFont="1" applyBorder="1" applyAlignment="1">
      <alignment horizontal="left" vertical="center" wrapText="1" indent="1"/>
    </xf>
    <xf numFmtId="49" fontId="18" fillId="0" borderId="3" xfId="0" applyNumberFormat="1" applyFont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 indent="1"/>
    </xf>
    <xf numFmtId="49" fontId="27" fillId="5" borderId="3" xfId="0" applyNumberFormat="1" applyFont="1" applyFill="1" applyBorder="1" applyAlignment="1">
      <alignment horizontal="center"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49" fontId="23" fillId="0" borderId="3" xfId="0" applyNumberFormat="1" applyFont="1" applyBorder="1" applyAlignment="1">
      <alignment vertical="center"/>
    </xf>
    <xf numFmtId="49" fontId="28" fillId="0" borderId="3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28" fillId="2" borderId="3" xfId="0" applyFont="1" applyFill="1" applyBorder="1" applyAlignment="1">
      <alignment horizontal="center" vertical="center" wrapText="1"/>
    </xf>
    <xf numFmtId="49" fontId="29" fillId="2" borderId="3" xfId="0" applyNumberFormat="1" applyFont="1" applyFill="1" applyBorder="1" applyAlignment="1">
      <alignment horizontal="center" vertical="center"/>
    </xf>
    <xf numFmtId="0" fontId="29" fillId="0" borderId="3" xfId="0" applyFont="1" applyBorder="1" applyAlignment="1">
      <alignment horizontal="left" vertical="center" wrapText="1" indent="1"/>
    </xf>
    <xf numFmtId="165" fontId="23" fillId="0" borderId="3" xfId="1" applyNumberFormat="1" applyFont="1" applyFill="1" applyBorder="1" applyAlignment="1">
      <alignment vertical="center"/>
    </xf>
    <xf numFmtId="49" fontId="29" fillId="0" borderId="3" xfId="0" applyNumberFormat="1" applyFont="1" applyBorder="1" applyAlignment="1">
      <alignment horizontal="center" vertical="center"/>
    </xf>
    <xf numFmtId="0" fontId="30" fillId="0" borderId="3" xfId="0" applyFont="1" applyBorder="1" applyAlignment="1">
      <alignment horizontal="left" vertical="center" wrapText="1" indent="1"/>
    </xf>
    <xf numFmtId="165" fontId="7" fillId="0" borderId="3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49" fontId="23" fillId="4" borderId="3" xfId="0" applyNumberFormat="1" applyFont="1" applyFill="1" applyBorder="1" applyAlignment="1">
      <alignment horizontal="center" vertical="center"/>
    </xf>
    <xf numFmtId="49" fontId="23" fillId="0" borderId="3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165" fontId="28" fillId="0" borderId="3" xfId="6" applyNumberFormat="1" applyFont="1" applyFill="1" applyBorder="1" applyAlignment="1">
      <alignment horizontal="center" vertical="center" wrapText="1"/>
    </xf>
    <xf numFmtId="49" fontId="23" fillId="2" borderId="3" xfId="0" applyNumberFormat="1" applyFont="1" applyFill="1" applyBorder="1" applyAlignment="1">
      <alignment horizontal="center" vertical="center"/>
    </xf>
    <xf numFmtId="0" fontId="23" fillId="0" borderId="3" xfId="0" applyFont="1" applyBorder="1" applyAlignment="1">
      <alignment horizontal="left" vertical="center" wrapText="1" indent="1"/>
    </xf>
    <xf numFmtId="165" fontId="23" fillId="0" borderId="3" xfId="1" applyNumberFormat="1" applyFont="1" applyFill="1" applyBorder="1" applyAlignment="1">
      <alignment horizontal="left" vertical="center" indent="1"/>
    </xf>
    <xf numFmtId="49" fontId="23" fillId="5" borderId="3" xfId="0" applyNumberFormat="1" applyFont="1" applyFill="1" applyBorder="1" applyAlignment="1">
      <alignment horizontal="center" vertical="center"/>
    </xf>
    <xf numFmtId="0" fontId="28" fillId="5" borderId="3" xfId="0" applyFont="1" applyFill="1" applyBorder="1" applyAlignment="1">
      <alignment horizontal="left" vertical="center" wrapText="1" indent="1"/>
    </xf>
    <xf numFmtId="165" fontId="28" fillId="5" borderId="3" xfId="1" applyNumberFormat="1" applyFont="1" applyFill="1" applyBorder="1" applyAlignment="1">
      <alignment horizontal="left" vertical="center" indent="1"/>
    </xf>
    <xf numFmtId="165" fontId="18" fillId="5" borderId="3" xfId="1" applyNumberFormat="1" applyFont="1" applyFill="1" applyBorder="1" applyAlignment="1">
      <alignment horizontal="center" vertical="center"/>
    </xf>
    <xf numFmtId="165" fontId="18" fillId="5" borderId="3" xfId="1" applyNumberFormat="1" applyFont="1" applyFill="1" applyBorder="1" applyAlignment="1">
      <alignment horizontal="left" vertical="center" indent="1"/>
    </xf>
    <xf numFmtId="0" fontId="26" fillId="4" borderId="3" xfId="0" applyFont="1" applyFill="1" applyBorder="1" applyAlignment="1">
      <alignment horizontal="left" vertical="center" indent="1"/>
    </xf>
    <xf numFmtId="165" fontId="26" fillId="4" borderId="3" xfId="1" applyNumberFormat="1" applyFont="1" applyFill="1" applyBorder="1" applyAlignment="1">
      <alignment vertical="center"/>
    </xf>
    <xf numFmtId="0" fontId="27" fillId="0" borderId="3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1" fillId="0" borderId="0" xfId="0" applyFont="1" applyAlignment="1">
      <alignment vertical="top"/>
    </xf>
    <xf numFmtId="0" fontId="29" fillId="0" borderId="0" xfId="0" applyFont="1"/>
    <xf numFmtId="0" fontId="29" fillId="0" borderId="0" xfId="0" applyFont="1" applyAlignment="1">
      <alignment vertical="center"/>
    </xf>
    <xf numFmtId="0" fontId="29" fillId="0" borderId="0" xfId="0" applyFont="1" applyAlignment="1">
      <alignment horizontal="right" vertical="top"/>
    </xf>
    <xf numFmtId="0" fontId="29" fillId="0" borderId="7" xfId="0" applyFont="1" applyBorder="1" applyAlignment="1">
      <alignment vertical="center"/>
    </xf>
    <xf numFmtId="0" fontId="23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0" fontId="32" fillId="2" borderId="3" xfId="0" applyFont="1" applyFill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29" fillId="0" borderId="3" xfId="0" applyFont="1" applyBorder="1" applyAlignment="1">
      <alignment vertical="center" wrapText="1"/>
    </xf>
    <xf numFmtId="0" fontId="29" fillId="2" borderId="3" xfId="0" applyFont="1" applyFill="1" applyBorder="1" applyAlignment="1">
      <alignment horizontal="center" vertical="center" wrapText="1"/>
    </xf>
    <xf numFmtId="165" fontId="32" fillId="0" borderId="3" xfId="1" applyNumberFormat="1" applyFont="1" applyFill="1" applyBorder="1" applyAlignment="1">
      <alignment horizontal="center" vertical="center" wrapText="1"/>
    </xf>
    <xf numFmtId="0" fontId="23" fillId="0" borderId="3" xfId="0" applyFont="1" applyBorder="1" applyAlignment="1">
      <alignment vertical="center"/>
    </xf>
    <xf numFmtId="0" fontId="23" fillId="2" borderId="3" xfId="0" applyFont="1" applyFill="1" applyBorder="1" applyAlignment="1">
      <alignment horizontal="center" vertical="center"/>
    </xf>
    <xf numFmtId="0" fontId="23" fillId="0" borderId="3" xfId="0" applyFont="1" applyBorder="1" applyAlignment="1">
      <alignment vertical="center" wrapText="1"/>
    </xf>
    <xf numFmtId="0" fontId="23" fillId="2" borderId="3" xfId="0" applyFont="1" applyFill="1" applyBorder="1" applyAlignment="1">
      <alignment horizontal="center" vertical="center" wrapText="1"/>
    </xf>
    <xf numFmtId="165" fontId="29" fillId="0" borderId="0" xfId="0" applyNumberFormat="1" applyFont="1"/>
    <xf numFmtId="9" fontId="29" fillId="0" borderId="0" xfId="2" applyFont="1"/>
    <xf numFmtId="0" fontId="28" fillId="0" borderId="0" xfId="0" applyFont="1" applyAlignment="1">
      <alignment horizontal="right" vertical="center" indent="5"/>
    </xf>
    <xf numFmtId="0" fontId="28" fillId="0" borderId="0" xfId="0" applyFont="1" applyAlignment="1">
      <alignment horizontal="right" indent="5"/>
    </xf>
    <xf numFmtId="165" fontId="32" fillId="0" borderId="3" xfId="1" applyNumberFormat="1" applyFont="1" applyBorder="1" applyAlignment="1">
      <alignment vertical="center" wrapText="1"/>
    </xf>
    <xf numFmtId="165" fontId="28" fillId="0" borderId="3" xfId="1" applyNumberFormat="1" applyFont="1" applyFill="1" applyBorder="1" applyAlignment="1">
      <alignment vertical="center"/>
    </xf>
    <xf numFmtId="0" fontId="3" fillId="4" borderId="0" xfId="0" applyFont="1" applyFill="1"/>
    <xf numFmtId="49" fontId="9" fillId="4" borderId="0" xfId="0" applyNumberFormat="1" applyFont="1" applyFill="1"/>
    <xf numFmtId="0" fontId="9" fillId="4" borderId="0" xfId="0" applyFont="1" applyFill="1"/>
    <xf numFmtId="49" fontId="26" fillId="4" borderId="3" xfId="0" applyNumberFormat="1" applyFont="1" applyFill="1" applyBorder="1" applyAlignment="1">
      <alignment horizontal="center" vertical="center" wrapText="1"/>
    </xf>
    <xf numFmtId="49" fontId="26" fillId="0" borderId="3" xfId="0" applyNumberFormat="1" applyFont="1" applyBorder="1" applyAlignment="1">
      <alignment horizontal="center" vertical="center" wrapText="1"/>
    </xf>
    <xf numFmtId="0" fontId="26" fillId="4" borderId="3" xfId="0" applyFont="1" applyFill="1" applyBorder="1" applyAlignment="1">
      <alignment horizontal="center" vertical="center"/>
    </xf>
    <xf numFmtId="49" fontId="28" fillId="0" borderId="3" xfId="0" applyNumberFormat="1" applyFont="1" applyBorder="1" applyAlignment="1">
      <alignment horizontal="center" vertical="center" wrapText="1"/>
    </xf>
    <xf numFmtId="0" fontId="28" fillId="2" borderId="3" xfId="0" applyFont="1" applyFill="1" applyBorder="1" applyAlignment="1">
      <alignment horizontal="center" vertical="center"/>
    </xf>
    <xf numFmtId="0" fontId="28" fillId="0" borderId="3" xfId="0" applyFont="1" applyBorder="1" applyAlignment="1">
      <alignment horizontal="left" vertical="center" indent="1"/>
    </xf>
    <xf numFmtId="49" fontId="23" fillId="0" borderId="3" xfId="0" applyNumberFormat="1" applyFont="1" applyBorder="1" applyAlignment="1">
      <alignment horizontal="center" vertical="center" wrapText="1"/>
    </xf>
    <xf numFmtId="0" fontId="23" fillId="0" borderId="3" xfId="0" applyFont="1" applyBorder="1" applyAlignment="1">
      <alignment horizontal="left" vertical="center" indent="1"/>
    </xf>
    <xf numFmtId="49" fontId="23" fillId="2" borderId="3" xfId="0" applyNumberFormat="1" applyFont="1" applyFill="1" applyBorder="1" applyAlignment="1">
      <alignment horizontal="center" vertical="center" wrapText="1"/>
    </xf>
    <xf numFmtId="49" fontId="28" fillId="5" borderId="3" xfId="0" applyNumberFormat="1" applyFont="1" applyFill="1" applyBorder="1" applyAlignment="1">
      <alignment horizontal="center" vertical="center" wrapText="1"/>
    </xf>
    <xf numFmtId="0" fontId="28" fillId="5" borderId="3" xfId="0" applyFont="1" applyFill="1" applyBorder="1" applyAlignment="1">
      <alignment horizontal="left" vertical="center" indent="1"/>
    </xf>
    <xf numFmtId="165" fontId="28" fillId="5" borderId="3" xfId="1" applyNumberFormat="1" applyFont="1" applyFill="1" applyBorder="1" applyAlignment="1">
      <alignment vertical="center"/>
    </xf>
    <xf numFmtId="165" fontId="23" fillId="0" borderId="3" xfId="1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horizontal="left" vertical="center" indent="1"/>
    </xf>
    <xf numFmtId="49" fontId="3" fillId="4" borderId="0" xfId="0" applyNumberFormat="1" applyFont="1" applyFill="1"/>
    <xf numFmtId="49" fontId="29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49" fontId="33" fillId="4" borderId="3" xfId="0" applyNumberFormat="1" applyFont="1" applyFill="1" applyBorder="1" applyAlignment="1">
      <alignment vertical="center"/>
    </xf>
    <xf numFmtId="165" fontId="18" fillId="5" borderId="3" xfId="1" applyNumberFormat="1" applyFont="1" applyFill="1" applyBorder="1" applyAlignment="1">
      <alignment vertical="center" wrapText="1"/>
    </xf>
    <xf numFmtId="166" fontId="23" fillId="0" borderId="3" xfId="2" applyNumberFormat="1" applyFont="1" applyFill="1" applyBorder="1" applyAlignment="1">
      <alignment vertical="center"/>
    </xf>
    <xf numFmtId="49" fontId="29" fillId="0" borderId="0" xfId="0" applyNumberFormat="1" applyFont="1"/>
    <xf numFmtId="166" fontId="29" fillId="0" borderId="0" xfId="0" applyNumberFormat="1" applyFont="1"/>
    <xf numFmtId="9" fontId="29" fillId="0" borderId="3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4" fillId="0" borderId="0" xfId="4" applyFont="1"/>
    <xf numFmtId="0" fontId="5" fillId="0" borderId="0" xfId="4"/>
    <xf numFmtId="0" fontId="5" fillId="0" borderId="0" xfId="4" applyAlignment="1">
      <alignment horizontal="center" vertical="center"/>
    </xf>
    <xf numFmtId="0" fontId="34" fillId="0" borderId="0" xfId="4" applyFont="1" applyAlignment="1">
      <alignment horizontal="center" vertical="center" wrapText="1"/>
    </xf>
    <xf numFmtId="0" fontId="5" fillId="0" borderId="0" xfId="4" applyAlignment="1">
      <alignment horizontal="right"/>
    </xf>
    <xf numFmtId="0" fontId="35" fillId="0" borderId="0" xfId="4" applyFont="1"/>
    <xf numFmtId="0" fontId="5" fillId="2" borderId="3" xfId="4" applyFill="1" applyBorder="1" applyAlignment="1">
      <alignment horizontal="center" vertical="center" wrapText="1"/>
    </xf>
    <xf numFmtId="165" fontId="32" fillId="5" borderId="3" xfId="1" applyNumberFormat="1" applyFont="1" applyFill="1" applyBorder="1" applyAlignment="1" applyProtection="1">
      <alignment horizontal="center" vertical="center" wrapText="1"/>
    </xf>
    <xf numFmtId="165" fontId="29" fillId="3" borderId="3" xfId="1" applyNumberFormat="1" applyFont="1" applyFill="1" applyBorder="1" applyAlignment="1" applyProtection="1">
      <alignment horizontal="center" vertical="center" wrapText="1"/>
      <protection locked="0"/>
    </xf>
    <xf numFmtId="165" fontId="29" fillId="3" borderId="3" xfId="1" applyNumberFormat="1" applyFont="1" applyFill="1" applyBorder="1" applyAlignment="1" applyProtection="1">
      <alignment horizontal="center" vertical="center" wrapText="1"/>
    </xf>
    <xf numFmtId="0" fontId="5" fillId="0" borderId="3" xfId="4" applyBorder="1" applyAlignment="1">
      <alignment horizontal="left" vertical="center" wrapText="1" indent="2"/>
    </xf>
    <xf numFmtId="0" fontId="5" fillId="0" borderId="3" xfId="4" applyBorder="1" applyAlignment="1">
      <alignment horizontal="left" vertical="center" wrapText="1"/>
    </xf>
    <xf numFmtId="0" fontId="34" fillId="2" borderId="1" xfId="4" applyFont="1" applyFill="1" applyBorder="1" applyAlignment="1">
      <alignment horizontal="center" vertical="center" wrapText="1"/>
    </xf>
    <xf numFmtId="0" fontId="26" fillId="4" borderId="3" xfId="4" applyFont="1" applyFill="1" applyBorder="1" applyAlignment="1">
      <alignment horizontal="center" vertical="center" wrapText="1"/>
    </xf>
    <xf numFmtId="0" fontId="34" fillId="2" borderId="2" xfId="4" applyFont="1" applyFill="1" applyBorder="1" applyAlignment="1">
      <alignment horizontal="center" vertical="center"/>
    </xf>
    <xf numFmtId="0" fontId="34" fillId="0" borderId="3" xfId="4" applyFont="1" applyBorder="1" applyAlignment="1">
      <alignment horizontal="left" vertical="center"/>
    </xf>
    <xf numFmtId="10" fontId="34" fillId="0" borderId="3" xfId="4" applyNumberFormat="1" applyFont="1" applyBorder="1" applyAlignment="1">
      <alignment horizontal="center" vertical="center"/>
    </xf>
    <xf numFmtId="166" fontId="34" fillId="3" borderId="3" xfId="2" applyNumberFormat="1" applyFont="1" applyFill="1" applyBorder="1" applyAlignment="1" applyProtection="1">
      <alignment horizontal="center" vertical="center"/>
    </xf>
    <xf numFmtId="9" fontId="34" fillId="2" borderId="2" xfId="4" applyNumberFormat="1" applyFont="1" applyFill="1" applyBorder="1" applyAlignment="1">
      <alignment horizontal="center" vertical="center"/>
    </xf>
    <xf numFmtId="9" fontId="34" fillId="0" borderId="3" xfId="4" applyNumberFormat="1" applyFont="1" applyBorder="1" applyAlignment="1">
      <alignment horizontal="center" vertical="center" wrapText="1"/>
    </xf>
    <xf numFmtId="0" fontId="36" fillId="4" borderId="3" xfId="4" applyFont="1" applyFill="1" applyBorder="1" applyAlignment="1">
      <alignment vertical="center" wrapText="1"/>
    </xf>
    <xf numFmtId="0" fontId="36" fillId="4" borderId="3" xfId="4" applyFont="1" applyFill="1" applyBorder="1" applyAlignment="1">
      <alignment horizontal="right" vertical="center" wrapText="1"/>
    </xf>
    <xf numFmtId="165" fontId="29" fillId="0" borderId="3" xfId="1" applyNumberFormat="1" applyFont="1" applyFill="1" applyBorder="1" applyAlignment="1" applyProtection="1">
      <alignment horizontal="center" vertical="center" wrapText="1"/>
    </xf>
    <xf numFmtId="0" fontId="37" fillId="5" borderId="3" xfId="4" applyFont="1" applyFill="1" applyBorder="1" applyAlignment="1">
      <alignment vertical="center" wrapText="1"/>
    </xf>
    <xf numFmtId="165" fontId="37" fillId="5" borderId="3" xfId="1" applyNumberFormat="1" applyFont="1" applyFill="1" applyBorder="1" applyAlignment="1">
      <alignment horizontal="right" vertical="center" wrapText="1"/>
    </xf>
    <xf numFmtId="9" fontId="29" fillId="3" borderId="3" xfId="2" applyFont="1" applyFill="1" applyBorder="1" applyAlignment="1" applyProtection="1">
      <alignment horizontal="center" vertical="center" wrapText="1"/>
    </xf>
    <xf numFmtId="165" fontId="28" fillId="5" borderId="3" xfId="0" applyNumberFormat="1" applyFont="1" applyFill="1" applyBorder="1" applyAlignment="1">
      <alignment horizontal="center" vertical="center" wrapText="1"/>
    </xf>
    <xf numFmtId="165" fontId="23" fillId="5" borderId="3" xfId="1" applyNumberFormat="1" applyFont="1" applyFill="1" applyBorder="1" applyAlignment="1">
      <alignment vertical="center"/>
    </xf>
    <xf numFmtId="165" fontId="7" fillId="5" borderId="3" xfId="1" applyNumberFormat="1" applyFont="1" applyFill="1" applyBorder="1" applyAlignment="1">
      <alignment vertical="center"/>
    </xf>
    <xf numFmtId="0" fontId="17" fillId="4" borderId="0" xfId="4" applyFont="1" applyFill="1" applyAlignment="1">
      <alignment horizontal="center" vertical="center" wrapText="1"/>
    </xf>
    <xf numFmtId="0" fontId="26" fillId="4" borderId="3" xfId="4" applyFont="1" applyFill="1" applyBorder="1" applyAlignment="1">
      <alignment vertical="center"/>
    </xf>
    <xf numFmtId="0" fontId="5" fillId="0" borderId="3" xfId="4" applyBorder="1" applyAlignment="1">
      <alignment horizontal="left" vertical="center"/>
    </xf>
    <xf numFmtId="168" fontId="5" fillId="0" borderId="3" xfId="1" applyNumberFormat="1" applyFont="1" applyBorder="1" applyAlignment="1">
      <alignment horizontal="left" vertical="center"/>
    </xf>
    <xf numFmtId="0" fontId="34" fillId="5" borderId="3" xfId="4" applyFont="1" applyFill="1" applyBorder="1" applyAlignment="1">
      <alignment vertical="center"/>
    </xf>
    <xf numFmtId="168" fontId="34" fillId="5" borderId="3" xfId="1" applyNumberFormat="1" applyFont="1" applyFill="1" applyBorder="1" applyAlignment="1">
      <alignment horizontal="center" vertical="center"/>
    </xf>
    <xf numFmtId="0" fontId="36" fillId="4" borderId="0" xfId="4" applyFont="1" applyFill="1" applyAlignment="1">
      <alignment horizontal="left" vertical="center" wrapText="1"/>
    </xf>
    <xf numFmtId="0" fontId="20" fillId="0" borderId="0" xfId="0" applyFont="1" applyAlignment="1">
      <alignment horizontal="right"/>
    </xf>
    <xf numFmtId="166" fontId="29" fillId="3" borderId="3" xfId="2" applyNumberFormat="1" applyFont="1" applyFill="1" applyBorder="1" applyAlignment="1" applyProtection="1">
      <alignment horizontal="center" vertical="center" wrapText="1"/>
    </xf>
    <xf numFmtId="0" fontId="40" fillId="0" borderId="0" xfId="4" applyFont="1" applyAlignment="1">
      <alignment horizontal="center" wrapText="1"/>
    </xf>
    <xf numFmtId="0" fontId="34" fillId="5" borderId="3" xfId="4" applyFont="1" applyFill="1" applyBorder="1" applyAlignment="1">
      <alignment vertical="center" wrapText="1"/>
    </xf>
    <xf numFmtId="0" fontId="40" fillId="4" borderId="0" xfId="4" applyFont="1" applyFill="1"/>
    <xf numFmtId="0" fontId="29" fillId="0" borderId="0" xfId="0" applyFont="1" applyAlignment="1">
      <alignment horizontal="right"/>
    </xf>
    <xf numFmtId="0" fontId="24" fillId="0" borderId="0" xfId="0" applyFont="1" applyAlignment="1">
      <alignment horizontal="right" vertical="center"/>
    </xf>
    <xf numFmtId="0" fontId="31" fillId="0" borderId="0" xfId="0" applyFont="1" applyAlignment="1">
      <alignment horizontal="center" vertical="top"/>
    </xf>
    <xf numFmtId="0" fontId="26" fillId="4" borderId="3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/>
    </xf>
    <xf numFmtId="0" fontId="26" fillId="4" borderId="8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7" xfId="0" applyFont="1" applyFill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31" fillId="0" borderId="0" xfId="0" applyFont="1" applyAlignment="1">
      <alignment horizontal="center"/>
    </xf>
    <xf numFmtId="0" fontId="29" fillId="2" borderId="4" xfId="0" applyFont="1" applyFill="1" applyBorder="1" applyAlignment="1">
      <alignment horizontal="center"/>
    </xf>
    <xf numFmtId="0" fontId="32" fillId="0" borderId="0" xfId="0" applyFont="1" applyAlignment="1">
      <alignment horizontal="right"/>
    </xf>
    <xf numFmtId="0" fontId="7" fillId="0" borderId="3" xfId="0" applyFont="1" applyBorder="1" applyAlignment="1">
      <alignment horizontal="right" vertical="center"/>
    </xf>
    <xf numFmtId="0" fontId="32" fillId="0" borderId="3" xfId="0" applyFont="1" applyBorder="1" applyAlignment="1">
      <alignment horizontal="center" vertical="top" wrapText="1"/>
    </xf>
    <xf numFmtId="0" fontId="5" fillId="0" borderId="3" xfId="4" applyBorder="1" applyAlignment="1">
      <alignment horizontal="left" vertical="center" wrapText="1" indent="1"/>
    </xf>
    <xf numFmtId="0" fontId="34" fillId="5" borderId="3" xfId="4" applyFont="1" applyFill="1" applyBorder="1" applyAlignment="1">
      <alignment horizontal="left" vertical="center" wrapText="1"/>
    </xf>
    <xf numFmtId="0" fontId="5" fillId="0" borderId="3" xfId="4" applyBorder="1" applyAlignment="1">
      <alignment horizontal="left" vertical="center" wrapText="1" indent="2"/>
    </xf>
    <xf numFmtId="0" fontId="5" fillId="0" borderId="5" xfId="4" applyBorder="1" applyAlignment="1">
      <alignment horizontal="left" vertical="center" wrapText="1" indent="1"/>
    </xf>
    <xf numFmtId="0" fontId="5" fillId="0" borderId="6" xfId="4" applyBorder="1" applyAlignment="1">
      <alignment horizontal="left" vertical="center" wrapText="1" indent="1"/>
    </xf>
    <xf numFmtId="0" fontId="5" fillId="0" borderId="3" xfId="4" applyBorder="1" applyAlignment="1">
      <alignment horizontal="left" vertical="center" wrapText="1"/>
    </xf>
    <xf numFmtId="0" fontId="5" fillId="0" borderId="0" xfId="4" applyAlignment="1">
      <alignment horizontal="right"/>
    </xf>
    <xf numFmtId="0" fontId="34" fillId="0" borderId="12" xfId="4" applyFont="1" applyBorder="1" applyAlignment="1">
      <alignment horizontal="center" vertical="center" wrapText="1"/>
    </xf>
    <xf numFmtId="0" fontId="21" fillId="4" borderId="0" xfId="0" applyFont="1" applyFill="1" applyAlignment="1">
      <alignment horizontal="left" vertical="center" wrapText="1"/>
    </xf>
    <xf numFmtId="0" fontId="26" fillId="4" borderId="10" xfId="4" applyFont="1" applyFill="1" applyBorder="1" applyAlignment="1">
      <alignment horizontal="center" vertical="center" wrapText="1"/>
    </xf>
    <xf numFmtId="0" fontId="26" fillId="4" borderId="11" xfId="4" applyFont="1" applyFill="1" applyBorder="1" applyAlignment="1">
      <alignment horizontal="center" vertical="center" wrapText="1"/>
    </xf>
    <xf numFmtId="0" fontId="38" fillId="0" borderId="0" xfId="7" applyFont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17" fillId="0" borderId="0" xfId="4" applyFont="1" applyAlignment="1">
      <alignment horizontal="center" vertical="center" wrapText="1"/>
    </xf>
    <xf numFmtId="0" fontId="36" fillId="4" borderId="0" xfId="4" applyFont="1" applyFill="1" applyAlignment="1">
      <alignment horizontal="left" vertical="center" wrapText="1"/>
    </xf>
    <xf numFmtId="0" fontId="39" fillId="4" borderId="0" xfId="4" applyFont="1" applyFill="1" applyAlignment="1">
      <alignment horizontal="left" vertical="center" wrapText="1"/>
    </xf>
    <xf numFmtId="9" fontId="34" fillId="0" borderId="3" xfId="4" applyNumberFormat="1" applyFont="1" applyBorder="1" applyAlignment="1">
      <alignment horizontal="center" vertical="center"/>
    </xf>
  </cellXfs>
  <cellStyles count="8">
    <cellStyle name="Comma" xfId="1" builtinId="3"/>
    <cellStyle name="Comma 2" xfId="3" xr:uid="{00000000-0005-0000-0000-000001000000}"/>
    <cellStyle name="Comma 3" xfId="5" xr:uid="{00000000-0005-0000-0000-000002000000}"/>
    <cellStyle name="Comma 4" xfId="6" xr:uid="{00000000-0005-0000-0000-000003000000}"/>
    <cellStyle name="Normal" xfId="0" builtinId="0"/>
    <cellStyle name="Normal 2" xfId="7" xr:uid="{EFC1BF3B-D450-41C7-BC15-4E01CE96FE3F}"/>
    <cellStyle name="Normal_PRUDENSIAL_1NNN_MMYY1-YENI-unprotected 2" xfId="4" xr:uid="{00000000-0005-0000-0000-000005000000}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36C5A6D9-94A7-4D43-A1D2-1C9D9587018B}"/>
  </tableStyles>
  <colors>
    <mruColors>
      <color rgb="FFFF6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108295</xdr:colOff>
      <xdr:row>0</xdr:row>
      <xdr:rowOff>98450</xdr:rowOff>
    </xdr:from>
    <xdr:to>
      <xdr:col>3</xdr:col>
      <xdr:colOff>2431707</xdr:colOff>
      <xdr:row>0</xdr:row>
      <xdr:rowOff>739086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99F3E2-D32D-8E42-BE5A-9727E0BD6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90" y="98450"/>
          <a:ext cx="2323412" cy="64063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13440</xdr:colOff>
      <xdr:row>0</xdr:row>
      <xdr:rowOff>47105</xdr:rowOff>
    </xdr:from>
    <xdr:to>
      <xdr:col>1</xdr:col>
      <xdr:colOff>1866320</xdr:colOff>
      <xdr:row>0</xdr:row>
      <xdr:rowOff>564768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DB110A-6993-D241-B4BF-F95BD3B97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340" y="47105"/>
          <a:ext cx="1852880" cy="5176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9845</xdr:colOff>
      <xdr:row>0</xdr:row>
      <xdr:rowOff>216589</xdr:rowOff>
    </xdr:from>
    <xdr:to>
      <xdr:col>2</xdr:col>
      <xdr:colOff>1498461</xdr:colOff>
      <xdr:row>0</xdr:row>
      <xdr:rowOff>734252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67AD45-6352-1742-A9DE-55F7D1E08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302" y="216589"/>
          <a:ext cx="1852880" cy="5176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129427</xdr:rowOff>
    </xdr:from>
    <xdr:to>
      <xdr:col>1</xdr:col>
      <xdr:colOff>1852880</xdr:colOff>
      <xdr:row>0</xdr:row>
      <xdr:rowOff>647090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C857D2-AFA0-3F4E-B006-7E1591C19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401" y="129427"/>
          <a:ext cx="1852880" cy="51766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1852880</xdr:colOff>
      <xdr:row>0</xdr:row>
      <xdr:rowOff>517663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F326C8-0F1B-0E43-B8CB-0AA22E9EC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523" y="0"/>
          <a:ext cx="1852880" cy="51766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63500</xdr:rowOff>
    </xdr:from>
    <xdr:to>
      <xdr:col>1</xdr:col>
      <xdr:colOff>1852880</xdr:colOff>
      <xdr:row>0</xdr:row>
      <xdr:rowOff>581163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648B08-A113-5047-B3BD-BA8ED408C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688" y="63500"/>
          <a:ext cx="1852880" cy="517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236279</xdr:rowOff>
    </xdr:from>
    <xdr:to>
      <xdr:col>3</xdr:col>
      <xdr:colOff>2323412</xdr:colOff>
      <xdr:row>0</xdr:row>
      <xdr:rowOff>876915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A476C0-4B38-F348-BC19-1512905AE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078" y="236279"/>
          <a:ext cx="2323412" cy="6406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372936</xdr:colOff>
      <xdr:row>0</xdr:row>
      <xdr:rowOff>211667</xdr:rowOff>
    </xdr:from>
    <xdr:to>
      <xdr:col>3</xdr:col>
      <xdr:colOff>2323412</xdr:colOff>
      <xdr:row>0</xdr:row>
      <xdr:rowOff>852303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7F5826-7C9F-874F-9712-2BA3D33D3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444" y="211667"/>
          <a:ext cx="2323412" cy="6406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114300</xdr:rowOff>
    </xdr:from>
    <xdr:to>
      <xdr:col>3</xdr:col>
      <xdr:colOff>2323412</xdr:colOff>
      <xdr:row>0</xdr:row>
      <xdr:rowOff>754936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A8032F-5B18-4244-91CC-7D105BD72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14300"/>
          <a:ext cx="2323412" cy="6406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1</xdr:col>
      <xdr:colOff>2103120</xdr:colOff>
      <xdr:row>0</xdr:row>
      <xdr:rowOff>698793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541E4F-5317-144E-ADD5-91FC9B778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"/>
          <a:ext cx="2103120" cy="5844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114300</xdr:rowOff>
    </xdr:from>
    <xdr:to>
      <xdr:col>3</xdr:col>
      <xdr:colOff>2103120</xdr:colOff>
      <xdr:row>0</xdr:row>
      <xdr:rowOff>697920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4A695D-FAC9-1541-AAA8-DDB2FD1BB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"/>
          <a:ext cx="2103120" cy="58449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114301</xdr:rowOff>
    </xdr:from>
    <xdr:to>
      <xdr:col>3</xdr:col>
      <xdr:colOff>1853082</xdr:colOff>
      <xdr:row>0</xdr:row>
      <xdr:rowOff>630083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09D3C-56FD-B84B-BD4A-84733476F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43" y="114301"/>
          <a:ext cx="1853082" cy="51578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114301</xdr:rowOff>
    </xdr:from>
    <xdr:to>
      <xdr:col>2</xdr:col>
      <xdr:colOff>1853082</xdr:colOff>
      <xdr:row>0</xdr:row>
      <xdr:rowOff>630083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3ED7D9-7D47-EC4C-9F2D-7A4533CAB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00" y="114301"/>
          <a:ext cx="1853082" cy="51578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13440</xdr:colOff>
      <xdr:row>0</xdr:row>
      <xdr:rowOff>47105</xdr:rowOff>
    </xdr:from>
    <xdr:to>
      <xdr:col>1</xdr:col>
      <xdr:colOff>1866320</xdr:colOff>
      <xdr:row>0</xdr:row>
      <xdr:rowOff>564768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E3A6C-823E-2842-AF00-6C85818E0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30" y="47105"/>
          <a:ext cx="1852880" cy="5176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nurvaliyev/Library/Containers/com.microsoft.Excel/Data/Documents/C:/Users/zaur.hajili/Documents/Disclosure-IT-TexnikiShertler/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esktop\Disclosure-IT-TexnikiShertler\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showGridLines="0" tabSelected="1" zoomScale="70" zoomScaleNormal="70" workbookViewId="0">
      <selection activeCell="D2" sqref="D2"/>
    </sheetView>
  </sheetViews>
  <sheetFormatPr defaultColWidth="9.109375" defaultRowHeight="13.2"/>
  <cols>
    <col min="1" max="1" width="2.33203125" style="3" customWidth="1"/>
    <col min="2" max="2" width="13.109375" style="3" customWidth="1"/>
    <col min="3" max="3" width="19.44140625" style="3" hidden="1" customWidth="1"/>
    <col min="4" max="4" width="62.88671875" style="3" customWidth="1"/>
    <col min="5" max="5" width="14.5546875" style="3" customWidth="1"/>
    <col min="6" max="6" width="21.6640625" style="3" customWidth="1"/>
    <col min="7" max="7" width="12.44140625" style="3" customWidth="1"/>
    <col min="8" max="8" width="11.44140625" style="3" customWidth="1"/>
    <col min="9" max="9" width="13" style="3" customWidth="1"/>
    <col min="10" max="10" width="12.109375" style="3" customWidth="1"/>
    <col min="11" max="16384" width="9.109375" style="3"/>
  </cols>
  <sheetData>
    <row r="1" spans="1:10" ht="60" customHeight="1">
      <c r="B1"/>
      <c r="C1"/>
      <c r="D1"/>
      <c r="E1" s="44"/>
      <c r="F1"/>
    </row>
    <row r="2" spans="1:10" ht="60" customHeight="1">
      <c r="B2" s="46"/>
      <c r="C2" s="46"/>
      <c r="D2" s="47" t="s">
        <v>604</v>
      </c>
      <c r="E2" s="48"/>
      <c r="F2" s="46"/>
    </row>
    <row r="3" spans="1:10">
      <c r="A3" s="20"/>
      <c r="B3" s="49"/>
      <c r="C3" s="49"/>
      <c r="D3" s="49"/>
      <c r="E3" s="190" t="s">
        <v>427</v>
      </c>
      <c r="F3" s="190"/>
    </row>
    <row r="4" spans="1:10" ht="26.4">
      <c r="A4" s="20"/>
      <c r="B4" s="50"/>
      <c r="C4" s="51" t="s">
        <v>1</v>
      </c>
      <c r="D4" s="51"/>
      <c r="E4" s="52" t="s">
        <v>92</v>
      </c>
      <c r="F4" s="52" t="s">
        <v>93</v>
      </c>
    </row>
    <row r="5" spans="1:10" hidden="1">
      <c r="A5" s="20"/>
      <c r="B5" s="53"/>
      <c r="C5" s="53"/>
      <c r="D5" s="53"/>
      <c r="E5" s="54" t="s">
        <v>94</v>
      </c>
      <c r="F5" s="54" t="s">
        <v>95</v>
      </c>
    </row>
    <row r="6" spans="1:10">
      <c r="A6" s="20"/>
      <c r="B6" s="55">
        <v>1</v>
      </c>
      <c r="C6" s="56" t="s">
        <v>96</v>
      </c>
      <c r="D6" s="57" t="s">
        <v>97</v>
      </c>
      <c r="E6" s="58">
        <v>232160.42646000002</v>
      </c>
      <c r="F6" s="58">
        <v>211955.23977000016</v>
      </c>
      <c r="G6" s="7"/>
      <c r="H6" s="16"/>
      <c r="I6" s="16"/>
      <c r="J6" s="7"/>
    </row>
    <row r="7" spans="1:10">
      <c r="A7" s="20"/>
      <c r="B7" s="59" t="s">
        <v>505</v>
      </c>
      <c r="C7" s="60" t="s">
        <v>16</v>
      </c>
      <c r="D7" s="61" t="s">
        <v>17</v>
      </c>
      <c r="E7" s="62">
        <v>220388.37887000002</v>
      </c>
      <c r="F7" s="62">
        <v>201783.20577000018</v>
      </c>
      <c r="G7" s="7"/>
      <c r="H7" s="16"/>
      <c r="I7" s="16"/>
      <c r="J7" s="6"/>
    </row>
    <row r="8" spans="1:10">
      <c r="A8" s="20"/>
      <c r="B8" s="59" t="s">
        <v>506</v>
      </c>
      <c r="C8" s="63" t="s">
        <v>98</v>
      </c>
      <c r="D8" s="64" t="s">
        <v>99</v>
      </c>
      <c r="E8" s="62">
        <v>215.26766999999995</v>
      </c>
      <c r="F8" s="62">
        <v>37.920700000000004</v>
      </c>
      <c r="G8" s="7"/>
      <c r="H8" s="16"/>
      <c r="I8" s="16"/>
      <c r="J8" s="7"/>
    </row>
    <row r="9" spans="1:10">
      <c r="A9" s="20"/>
      <c r="B9" s="59" t="s">
        <v>507</v>
      </c>
      <c r="C9" s="63" t="s">
        <v>100</v>
      </c>
      <c r="D9" s="64" t="s">
        <v>101</v>
      </c>
      <c r="E9" s="62">
        <v>2478.0277599999999</v>
      </c>
      <c r="F9" s="62">
        <v>3120.71038</v>
      </c>
      <c r="G9" s="7"/>
      <c r="H9" s="6"/>
      <c r="I9" s="7"/>
      <c r="J9" s="7"/>
    </row>
    <row r="10" spans="1:10">
      <c r="A10" s="20"/>
      <c r="B10" s="59" t="s">
        <v>508</v>
      </c>
      <c r="C10" s="63" t="s">
        <v>102</v>
      </c>
      <c r="D10" s="61" t="s">
        <v>103</v>
      </c>
      <c r="E10" s="62">
        <v>4691.2203600000003</v>
      </c>
      <c r="F10" s="62">
        <v>4044.5246900000002</v>
      </c>
      <c r="G10" s="7"/>
      <c r="H10" s="6"/>
      <c r="I10" s="7"/>
      <c r="J10" s="7"/>
    </row>
    <row r="11" spans="1:10">
      <c r="A11" s="20"/>
      <c r="B11" s="59" t="s">
        <v>509</v>
      </c>
      <c r="C11" s="63" t="s">
        <v>104</v>
      </c>
      <c r="D11" s="61" t="s">
        <v>105</v>
      </c>
      <c r="E11" s="62">
        <v>4387.5318000000025</v>
      </c>
      <c r="F11" s="62">
        <v>2968.8782299999998</v>
      </c>
      <c r="G11" s="7"/>
      <c r="H11" s="6"/>
      <c r="I11" s="7"/>
      <c r="J11" s="7"/>
    </row>
    <row r="12" spans="1:10">
      <c r="A12" s="20"/>
      <c r="B12" s="65" t="s">
        <v>545</v>
      </c>
      <c r="C12" s="66"/>
      <c r="D12" s="67" t="s">
        <v>546</v>
      </c>
      <c r="E12" s="62">
        <v>-6312.8662278545071</v>
      </c>
      <c r="F12" s="62">
        <v>-7148.8705519308896</v>
      </c>
      <c r="G12" s="7"/>
      <c r="H12" s="6"/>
      <c r="I12" s="7"/>
      <c r="J12" s="7"/>
    </row>
    <row r="13" spans="1:10">
      <c r="A13" s="20"/>
      <c r="B13" s="55">
        <v>2</v>
      </c>
      <c r="C13" s="56" t="s">
        <v>106</v>
      </c>
      <c r="D13" s="57" t="s">
        <v>107</v>
      </c>
      <c r="E13" s="58">
        <v>-78136.240859999976</v>
      </c>
      <c r="F13" s="58">
        <v>-71775.748819999964</v>
      </c>
      <c r="G13" s="7"/>
      <c r="H13" s="6"/>
      <c r="I13" s="7"/>
      <c r="J13" s="7"/>
    </row>
    <row r="14" spans="1:10">
      <c r="A14" s="20"/>
      <c r="B14" s="59" t="s">
        <v>510</v>
      </c>
      <c r="C14" s="63" t="s">
        <v>108</v>
      </c>
      <c r="D14" s="61" t="s">
        <v>109</v>
      </c>
      <c r="E14" s="62">
        <v>-62974.385479999975</v>
      </c>
      <c r="F14" s="62">
        <v>-57444.008229999949</v>
      </c>
      <c r="G14" s="7"/>
      <c r="H14" s="6"/>
      <c r="I14" s="7"/>
      <c r="J14" s="7"/>
    </row>
    <row r="15" spans="1:10">
      <c r="A15" s="20"/>
      <c r="B15" s="59" t="s">
        <v>511</v>
      </c>
      <c r="C15" s="63" t="s">
        <v>110</v>
      </c>
      <c r="D15" s="64" t="s">
        <v>111</v>
      </c>
      <c r="E15" s="62">
        <v>-7.7652400000000004</v>
      </c>
      <c r="F15" s="62">
        <v>-16.470539999999996</v>
      </c>
      <c r="G15" s="7"/>
      <c r="H15" s="6"/>
      <c r="I15" s="7"/>
      <c r="J15" s="7"/>
    </row>
    <row r="16" spans="1:10">
      <c r="A16" s="20"/>
      <c r="B16" s="59" t="s">
        <v>512</v>
      </c>
      <c r="C16" s="63" t="s">
        <v>112</v>
      </c>
      <c r="D16" s="61" t="s">
        <v>113</v>
      </c>
      <c r="E16" s="62">
        <v>-10362.669550000002</v>
      </c>
      <c r="F16" s="62">
        <v>-10132.088590000001</v>
      </c>
      <c r="G16" s="7"/>
      <c r="H16" s="6"/>
      <c r="I16" s="7"/>
      <c r="J16" s="7"/>
    </row>
    <row r="17" spans="1:10">
      <c r="A17" s="20"/>
      <c r="B17" s="59" t="s">
        <v>513</v>
      </c>
      <c r="C17" s="63" t="s">
        <v>114</v>
      </c>
      <c r="D17" s="61" t="s">
        <v>115</v>
      </c>
      <c r="E17" s="62">
        <v>0</v>
      </c>
      <c r="F17" s="62">
        <v>0</v>
      </c>
      <c r="G17" s="7"/>
      <c r="H17" s="6"/>
      <c r="I17" s="7"/>
      <c r="J17" s="7"/>
    </row>
    <row r="18" spans="1:10">
      <c r="A18" s="20"/>
      <c r="B18" s="59" t="s">
        <v>514</v>
      </c>
      <c r="C18" s="63" t="s">
        <v>116</v>
      </c>
      <c r="D18" s="64" t="s">
        <v>117</v>
      </c>
      <c r="E18" s="62">
        <v>0</v>
      </c>
      <c r="F18" s="62">
        <v>0</v>
      </c>
      <c r="G18" s="7"/>
      <c r="H18" s="6"/>
      <c r="I18" s="7"/>
      <c r="J18" s="7"/>
    </row>
    <row r="19" spans="1:10">
      <c r="A19" s="20"/>
      <c r="B19" s="59" t="s">
        <v>515</v>
      </c>
      <c r="C19" s="63"/>
      <c r="D19" s="61" t="s">
        <v>118</v>
      </c>
      <c r="E19" s="62">
        <v>-4791.4205899999997</v>
      </c>
      <c r="F19" s="62">
        <v>-4183.1814600000007</v>
      </c>
      <c r="G19" s="7"/>
      <c r="H19" s="6"/>
      <c r="I19" s="7"/>
      <c r="J19" s="7"/>
    </row>
    <row r="20" spans="1:10">
      <c r="A20" s="20"/>
      <c r="B20" s="59" t="s">
        <v>516</v>
      </c>
      <c r="C20" s="63" t="s">
        <v>119</v>
      </c>
      <c r="D20" s="61" t="s">
        <v>120</v>
      </c>
      <c r="E20" s="62">
        <v>0</v>
      </c>
      <c r="F20" s="62">
        <v>0</v>
      </c>
      <c r="G20" s="7"/>
      <c r="H20" s="6"/>
      <c r="I20" s="7"/>
      <c r="J20" s="7"/>
    </row>
    <row r="21" spans="1:10">
      <c r="A21" s="20"/>
      <c r="B21" s="55">
        <v>3</v>
      </c>
      <c r="C21" s="56" t="s">
        <v>121</v>
      </c>
      <c r="D21" s="57" t="s">
        <v>122</v>
      </c>
      <c r="E21" s="58">
        <v>147711.31937214552</v>
      </c>
      <c r="F21" s="58">
        <v>133030.6203980693</v>
      </c>
      <c r="G21" s="7"/>
      <c r="H21" s="6"/>
      <c r="I21" s="7"/>
      <c r="J21" s="7"/>
    </row>
    <row r="22" spans="1:10">
      <c r="A22" s="20"/>
      <c r="B22" s="55">
        <v>4</v>
      </c>
      <c r="C22" s="56" t="s">
        <v>123</v>
      </c>
      <c r="D22" s="57" t="s">
        <v>124</v>
      </c>
      <c r="E22" s="58">
        <v>122451.92058000044</v>
      </c>
      <c r="F22" s="58">
        <v>107195.26707000019</v>
      </c>
      <c r="G22" s="7"/>
      <c r="H22" s="6"/>
      <c r="I22" s="7"/>
      <c r="J22" s="7"/>
    </row>
    <row r="23" spans="1:10">
      <c r="A23" s="20"/>
      <c r="B23" s="59" t="s">
        <v>517</v>
      </c>
      <c r="C23" s="63" t="s">
        <v>125</v>
      </c>
      <c r="D23" s="61" t="s">
        <v>126</v>
      </c>
      <c r="E23" s="62">
        <v>105009.44675000028</v>
      </c>
      <c r="F23" s="62">
        <v>91257.682740000178</v>
      </c>
      <c r="G23" s="7"/>
      <c r="H23" s="6"/>
      <c r="I23" s="7"/>
      <c r="J23" s="7"/>
    </row>
    <row r="24" spans="1:10">
      <c r="A24" s="20"/>
      <c r="B24" s="59" t="s">
        <v>518</v>
      </c>
      <c r="C24" s="63" t="s">
        <v>127</v>
      </c>
      <c r="D24" s="64" t="s">
        <v>128</v>
      </c>
      <c r="E24" s="62">
        <v>16285.165190000153</v>
      </c>
      <c r="F24" s="62">
        <v>13764.636240000053</v>
      </c>
      <c r="G24" s="7"/>
      <c r="H24" s="6"/>
      <c r="I24" s="7"/>
      <c r="J24" s="7"/>
    </row>
    <row r="25" spans="1:10" ht="26.4">
      <c r="A25" s="20"/>
      <c r="B25" s="59" t="s">
        <v>519</v>
      </c>
      <c r="C25" s="63" t="s">
        <v>129</v>
      </c>
      <c r="D25" s="64" t="s">
        <v>130</v>
      </c>
      <c r="E25" s="62">
        <v>-1109.6995300000001</v>
      </c>
      <c r="F25" s="62">
        <v>-1394.0493100000001</v>
      </c>
      <c r="G25" s="7"/>
      <c r="H25" s="6"/>
      <c r="I25" s="7"/>
      <c r="J25" s="7"/>
    </row>
    <row r="26" spans="1:10">
      <c r="A26" s="20"/>
      <c r="B26" s="59" t="s">
        <v>520</v>
      </c>
      <c r="C26" s="63" t="s">
        <v>131</v>
      </c>
      <c r="D26" s="61" t="s">
        <v>132</v>
      </c>
      <c r="E26" s="62">
        <v>2267.0081700000001</v>
      </c>
      <c r="F26" s="62">
        <v>3566.9973999999611</v>
      </c>
      <c r="G26" s="7"/>
      <c r="H26" s="6"/>
      <c r="I26" s="7"/>
      <c r="J26" s="7"/>
    </row>
    <row r="27" spans="1:10">
      <c r="A27" s="20"/>
      <c r="B27" s="55">
        <v>5</v>
      </c>
      <c r="C27" s="56" t="s">
        <v>133</v>
      </c>
      <c r="D27" s="57" t="s">
        <v>134</v>
      </c>
      <c r="E27" s="58">
        <v>-207564.04643999974</v>
      </c>
      <c r="F27" s="58">
        <v>-165128.66826999999</v>
      </c>
      <c r="G27" s="7"/>
      <c r="H27" s="6"/>
      <c r="I27" s="7"/>
      <c r="J27" s="7"/>
    </row>
    <row r="28" spans="1:10">
      <c r="A28" s="20"/>
      <c r="B28" s="59" t="s">
        <v>521</v>
      </c>
      <c r="C28" s="63" t="s">
        <v>135</v>
      </c>
      <c r="D28" s="61" t="s">
        <v>136</v>
      </c>
      <c r="E28" s="62">
        <v>-69974.128279999961</v>
      </c>
      <c r="F28" s="62">
        <v>-60659.901930000036</v>
      </c>
      <c r="G28" s="7"/>
      <c r="H28" s="6"/>
      <c r="I28" s="7"/>
      <c r="J28" s="7"/>
    </row>
    <row r="29" spans="1:10">
      <c r="A29" s="20"/>
      <c r="B29" s="59" t="s">
        <v>522</v>
      </c>
      <c r="C29" s="63" t="s">
        <v>137</v>
      </c>
      <c r="D29" s="61" t="s">
        <v>138</v>
      </c>
      <c r="E29" s="62">
        <v>-47889.094729999932</v>
      </c>
      <c r="F29" s="62">
        <v>-36716.519289999975</v>
      </c>
      <c r="G29" s="7"/>
      <c r="H29" s="6"/>
      <c r="I29" s="7"/>
      <c r="J29" s="7"/>
    </row>
    <row r="30" spans="1:10">
      <c r="A30" s="20"/>
      <c r="B30" s="59" t="s">
        <v>523</v>
      </c>
      <c r="C30" s="63" t="s">
        <v>139</v>
      </c>
      <c r="D30" s="61" t="s">
        <v>140</v>
      </c>
      <c r="E30" s="62">
        <v>-10356.270380000007</v>
      </c>
      <c r="F30" s="62">
        <v>-8573.3149900000008</v>
      </c>
      <c r="G30" s="7"/>
      <c r="H30" s="6"/>
      <c r="I30" s="7"/>
      <c r="J30" s="7"/>
    </row>
    <row r="31" spans="1:10">
      <c r="A31" s="20"/>
      <c r="B31" s="59" t="s">
        <v>524</v>
      </c>
      <c r="C31" s="63" t="s">
        <v>141</v>
      </c>
      <c r="D31" s="61" t="s">
        <v>142</v>
      </c>
      <c r="E31" s="62">
        <v>-79344.553049999842</v>
      </c>
      <c r="F31" s="62">
        <v>-59178.93205999997</v>
      </c>
      <c r="G31" s="7"/>
      <c r="H31" s="6"/>
      <c r="I31" s="7"/>
      <c r="J31" s="7"/>
    </row>
    <row r="32" spans="1:10">
      <c r="A32" s="20"/>
      <c r="B32" s="55" t="s">
        <v>548</v>
      </c>
      <c r="C32" s="68"/>
      <c r="D32" s="57" t="s">
        <v>547</v>
      </c>
      <c r="E32" s="58">
        <v>62599.193512146216</v>
      </c>
      <c r="F32" s="58">
        <v>75097.219198069506</v>
      </c>
      <c r="G32" s="7"/>
      <c r="H32" s="6"/>
      <c r="I32" s="7"/>
      <c r="J32" s="7"/>
    </row>
    <row r="33" spans="1:10">
      <c r="A33" s="20"/>
      <c r="B33" s="55" t="s">
        <v>549</v>
      </c>
      <c r="C33" s="68" t="s">
        <v>31</v>
      </c>
      <c r="D33" s="57" t="s">
        <v>143</v>
      </c>
      <c r="E33" s="58">
        <v>-35156.699352145333</v>
      </c>
      <c r="F33" s="58">
        <v>-33590.793048069201</v>
      </c>
      <c r="G33" s="7"/>
      <c r="H33" s="6"/>
      <c r="I33" s="7"/>
      <c r="J33" s="7"/>
    </row>
    <row r="34" spans="1:10">
      <c r="A34" s="20"/>
      <c r="B34" s="55" t="s">
        <v>550</v>
      </c>
      <c r="C34" s="56" t="s">
        <v>144</v>
      </c>
      <c r="D34" s="57" t="s">
        <v>145</v>
      </c>
      <c r="E34" s="58">
        <v>27442.494160000882</v>
      </c>
      <c r="F34" s="58">
        <v>41506.426150000305</v>
      </c>
      <c r="G34" s="7"/>
      <c r="H34" s="6"/>
      <c r="I34" s="7"/>
      <c r="J34" s="7"/>
    </row>
    <row r="35" spans="1:10">
      <c r="A35" s="20"/>
      <c r="B35" s="65" t="s">
        <v>551</v>
      </c>
      <c r="C35" s="63" t="s">
        <v>146</v>
      </c>
      <c r="D35" s="61" t="s">
        <v>147</v>
      </c>
      <c r="E35" s="62">
        <v>-7042.7918499999996</v>
      </c>
      <c r="F35" s="62">
        <v>-8575.5907999999999</v>
      </c>
      <c r="G35" s="7"/>
      <c r="H35" s="6"/>
      <c r="I35" s="7"/>
      <c r="J35" s="7"/>
    </row>
    <row r="36" spans="1:10">
      <c r="A36" s="20"/>
      <c r="B36" s="55" t="s">
        <v>552</v>
      </c>
      <c r="C36" s="56" t="s">
        <v>148</v>
      </c>
      <c r="D36" s="57" t="s">
        <v>149</v>
      </c>
      <c r="E36" s="58">
        <v>20399.702310000881</v>
      </c>
      <c r="F36" s="58">
        <v>32930.835350000307</v>
      </c>
      <c r="G36" s="7"/>
      <c r="H36" s="6"/>
      <c r="I36" s="7"/>
      <c r="J36" s="7"/>
    </row>
  </sheetData>
  <mergeCells count="1">
    <mergeCell ref="E3:F3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F88A-9745-44FB-9CD5-8992D307D150}">
  <dimension ref="B1:E15"/>
  <sheetViews>
    <sheetView showGridLines="0" zoomScale="80" zoomScaleNormal="80" workbookViewId="0">
      <selection activeCell="C15" sqref="C15"/>
    </sheetView>
  </sheetViews>
  <sheetFormatPr defaultColWidth="8.77734375" defaultRowHeight="14.4"/>
  <cols>
    <col min="2" max="2" width="119.44140625" customWidth="1"/>
    <col min="3" max="3" width="45.44140625" customWidth="1"/>
    <col min="4" max="4" width="47.33203125" customWidth="1"/>
  </cols>
  <sheetData>
    <row r="1" spans="2:5" ht="46.05" customHeight="1">
      <c r="B1" s="82"/>
      <c r="C1" s="82"/>
    </row>
    <row r="2" spans="2:5" ht="37.950000000000003" customHeight="1">
      <c r="B2" s="213" t="s">
        <v>563</v>
      </c>
      <c r="C2" s="213"/>
      <c r="D2" s="45"/>
    </row>
    <row r="3" spans="2:5">
      <c r="B3" s="39"/>
      <c r="C3" s="39"/>
      <c r="D3" s="39"/>
    </row>
    <row r="4" spans="2:5" ht="70.95" customHeight="1">
      <c r="B4" s="214" t="s">
        <v>564</v>
      </c>
      <c r="C4" s="52" t="s">
        <v>565</v>
      </c>
      <c r="D4" s="52" t="s">
        <v>566</v>
      </c>
      <c r="E4" s="17"/>
    </row>
    <row r="5" spans="2:5" ht="82.05" customHeight="1">
      <c r="B5" s="215"/>
      <c r="C5" s="157">
        <v>18664.594652000003</v>
      </c>
      <c r="D5" s="173">
        <f>C5/Kapital!E29</f>
        <v>0.10551067449700821</v>
      </c>
    </row>
    <row r="6" spans="2:5">
      <c r="B6" s="69"/>
      <c r="C6" s="69"/>
      <c r="D6" s="69"/>
    </row>
    <row r="7" spans="2:5" ht="45" customHeight="1">
      <c r="B7" s="216" t="s">
        <v>567</v>
      </c>
      <c r="C7" s="216"/>
      <c r="D7" s="216"/>
    </row>
    <row r="15" spans="2:5">
      <c r="C15" s="18"/>
    </row>
  </sheetData>
  <mergeCells count="3">
    <mergeCell ref="B4:B5"/>
    <mergeCell ref="B7:D7"/>
    <mergeCell ref="B2:C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403F-3D92-4871-8B23-FB1AAADA9617}">
  <dimension ref="B1:I23"/>
  <sheetViews>
    <sheetView showGridLines="0" zoomScale="80" zoomScaleNormal="80" workbookViewId="0">
      <selection activeCell="E29" sqref="E29"/>
    </sheetView>
  </sheetViews>
  <sheetFormatPr defaultColWidth="8.77734375" defaultRowHeight="14.4"/>
  <cols>
    <col min="2" max="2" width="4.77734375" customWidth="1"/>
    <col min="3" max="3" width="80.44140625" customWidth="1"/>
    <col min="4" max="4" width="19.44140625" customWidth="1"/>
    <col min="5" max="6" width="19.77734375" customWidth="1"/>
    <col min="7" max="7" width="16.77734375" customWidth="1"/>
    <col min="8" max="8" width="13.6640625" customWidth="1"/>
    <col min="9" max="9" width="12" bestFit="1" customWidth="1"/>
  </cols>
  <sheetData>
    <row r="1" spans="2:9" ht="70.95" customHeight="1">
      <c r="B1" s="217"/>
      <c r="C1" s="217"/>
    </row>
    <row r="2" spans="2:9" ht="37.950000000000003" customHeight="1">
      <c r="B2" s="213" t="s">
        <v>619</v>
      </c>
      <c r="C2" s="213"/>
      <c r="D2" s="45"/>
      <c r="E2" s="45"/>
      <c r="F2" s="45"/>
      <c r="G2" s="45"/>
    </row>
    <row r="3" spans="2:9">
      <c r="B3" s="39"/>
      <c r="C3" s="39"/>
      <c r="D3" s="39"/>
      <c r="E3" s="39"/>
      <c r="F3" s="39"/>
      <c r="G3" s="42" t="s">
        <v>427</v>
      </c>
      <c r="H3" s="39"/>
    </row>
    <row r="4" spans="2:9" ht="61.05" customHeight="1">
      <c r="B4" s="43"/>
      <c r="C4" s="95"/>
      <c r="D4" s="52" t="s">
        <v>568</v>
      </c>
      <c r="E4" s="52" t="s">
        <v>569</v>
      </c>
      <c r="F4" s="52" t="s">
        <v>570</v>
      </c>
      <c r="G4" s="52" t="s">
        <v>339</v>
      </c>
      <c r="H4" s="39"/>
    </row>
    <row r="5" spans="2:9">
      <c r="B5" s="33">
        <v>1</v>
      </c>
      <c r="C5" s="134" t="s">
        <v>352</v>
      </c>
      <c r="D5" s="174">
        <f>SUM(D6:D13)</f>
        <v>1206948.5648717254</v>
      </c>
      <c r="E5" s="174">
        <f t="shared" ref="E5" si="0">SUM(E6:E13)</f>
        <v>0</v>
      </c>
      <c r="F5" s="174">
        <f>SUM(F6:F13)</f>
        <v>552776.00447416992</v>
      </c>
      <c r="G5" s="174">
        <f>SUM(D5:F5)</f>
        <v>1759724.5693458952</v>
      </c>
      <c r="H5" s="39"/>
    </row>
    <row r="6" spans="2:9">
      <c r="B6" s="32" t="s">
        <v>505</v>
      </c>
      <c r="C6" s="131" t="s">
        <v>353</v>
      </c>
      <c r="D6" s="78">
        <v>0</v>
      </c>
      <c r="E6" s="78">
        <v>0</v>
      </c>
      <c r="F6" s="78">
        <v>235847.88545000003</v>
      </c>
      <c r="G6" s="175">
        <f t="shared" ref="G6:G22" si="1">SUM(D6:F6)</f>
        <v>235847.88545000003</v>
      </c>
      <c r="H6" s="40"/>
    </row>
    <row r="7" spans="2:9">
      <c r="B7" s="32" t="s">
        <v>506</v>
      </c>
      <c r="C7" s="131" t="s">
        <v>355</v>
      </c>
      <c r="D7" s="78">
        <v>59155.438119999999</v>
      </c>
      <c r="E7" s="78">
        <v>0</v>
      </c>
      <c r="F7" s="78">
        <v>0</v>
      </c>
      <c r="G7" s="175">
        <f t="shared" si="1"/>
        <v>59155.438119999999</v>
      </c>
      <c r="H7" s="40"/>
    </row>
    <row r="8" spans="2:9">
      <c r="B8" s="32" t="s">
        <v>507</v>
      </c>
      <c r="C8" s="88" t="s">
        <v>35</v>
      </c>
      <c r="D8" s="78">
        <v>1113702.8124617252</v>
      </c>
      <c r="E8" s="78">
        <v>0</v>
      </c>
      <c r="F8" s="78">
        <v>0</v>
      </c>
      <c r="G8" s="175">
        <f t="shared" si="1"/>
        <v>1113702.8124617252</v>
      </c>
      <c r="H8" s="40"/>
    </row>
    <row r="9" spans="2:9">
      <c r="B9" s="32" t="s">
        <v>508</v>
      </c>
      <c r="C9" s="88" t="s">
        <v>357</v>
      </c>
      <c r="D9" s="78">
        <v>4614.4200500000006</v>
      </c>
      <c r="E9" s="78"/>
      <c r="F9" s="78"/>
      <c r="G9" s="175">
        <f t="shared" si="1"/>
        <v>4614.4200500000006</v>
      </c>
      <c r="H9" s="40"/>
    </row>
    <row r="10" spans="2:9">
      <c r="B10" s="32" t="s">
        <v>509</v>
      </c>
      <c r="C10" s="131" t="s">
        <v>359</v>
      </c>
      <c r="D10" s="78">
        <v>22000</v>
      </c>
      <c r="E10" s="78"/>
      <c r="F10" s="78"/>
      <c r="G10" s="175">
        <f t="shared" si="1"/>
        <v>22000</v>
      </c>
      <c r="H10" s="40"/>
    </row>
    <row r="11" spans="2:9">
      <c r="B11" s="32" t="s">
        <v>525</v>
      </c>
      <c r="C11" s="131" t="s">
        <v>361</v>
      </c>
      <c r="D11" s="78">
        <v>0</v>
      </c>
      <c r="E11" s="78"/>
      <c r="F11" s="78"/>
      <c r="G11" s="175">
        <f t="shared" si="1"/>
        <v>0</v>
      </c>
      <c r="H11" s="40"/>
    </row>
    <row r="12" spans="2:9">
      <c r="B12" s="32" t="s">
        <v>526</v>
      </c>
      <c r="C12" s="131" t="s">
        <v>363</v>
      </c>
      <c r="D12" s="78">
        <v>7475.8942400000014</v>
      </c>
      <c r="E12" s="78"/>
      <c r="F12" s="78"/>
      <c r="G12" s="175">
        <f t="shared" si="1"/>
        <v>7475.8942400000014</v>
      </c>
      <c r="H12" s="40"/>
    </row>
    <row r="13" spans="2:9">
      <c r="B13" s="32" t="s">
        <v>527</v>
      </c>
      <c r="C13" s="131" t="s">
        <v>46</v>
      </c>
      <c r="D13" s="78"/>
      <c r="E13" s="78"/>
      <c r="F13" s="78">
        <v>316928.11902416986</v>
      </c>
      <c r="G13" s="175">
        <f t="shared" si="1"/>
        <v>316928.11902416986</v>
      </c>
      <c r="H13" s="40"/>
      <c r="I13" s="19"/>
    </row>
    <row r="14" spans="2:9">
      <c r="B14" s="33">
        <v>2</v>
      </c>
      <c r="C14" s="134" t="s">
        <v>366</v>
      </c>
      <c r="D14" s="135">
        <f>SUM(D15:D22)-D17</f>
        <v>1241617.7768600001</v>
      </c>
      <c r="E14" s="135">
        <f t="shared" ref="E14:F14" si="2">SUM(E15:E22)-E17</f>
        <v>0</v>
      </c>
      <c r="F14" s="135">
        <f t="shared" si="2"/>
        <v>351079.43858999969</v>
      </c>
      <c r="G14" s="135">
        <f t="shared" si="1"/>
        <v>1592697.2154499998</v>
      </c>
      <c r="H14" s="40"/>
    </row>
    <row r="15" spans="2:9">
      <c r="B15" s="32" t="s">
        <v>510</v>
      </c>
      <c r="C15" s="88" t="s">
        <v>368</v>
      </c>
      <c r="D15" s="78">
        <v>0</v>
      </c>
      <c r="E15" s="78"/>
      <c r="F15" s="78"/>
      <c r="G15" s="175">
        <f t="shared" si="1"/>
        <v>0</v>
      </c>
      <c r="H15" s="40"/>
    </row>
    <row r="16" spans="2:9">
      <c r="B16" s="32" t="s">
        <v>511</v>
      </c>
      <c r="C16" s="88" t="s">
        <v>60</v>
      </c>
      <c r="D16" s="78">
        <v>209019.41443</v>
      </c>
      <c r="E16" s="78"/>
      <c r="F16" s="78"/>
      <c r="G16" s="175">
        <f t="shared" si="1"/>
        <v>209019.41443</v>
      </c>
      <c r="H16" s="40"/>
    </row>
    <row r="17" spans="2:9">
      <c r="B17" s="32" t="s">
        <v>512</v>
      </c>
      <c r="C17" s="88" t="s">
        <v>370</v>
      </c>
      <c r="D17" s="78">
        <v>964809.66243000003</v>
      </c>
      <c r="E17" s="78">
        <v>0</v>
      </c>
      <c r="F17" s="78">
        <v>239850.12821</v>
      </c>
      <c r="G17" s="175">
        <f t="shared" si="1"/>
        <v>1204659.79064</v>
      </c>
      <c r="H17" s="40"/>
    </row>
    <row r="18" spans="2:9" ht="15" customHeight="1">
      <c r="B18" s="32" t="s">
        <v>371</v>
      </c>
      <c r="C18" s="137" t="s">
        <v>373</v>
      </c>
      <c r="D18" s="81">
        <v>252681.06323000012</v>
      </c>
      <c r="E18" s="81"/>
      <c r="F18" s="81">
        <v>239850.12821</v>
      </c>
      <c r="G18" s="176">
        <f t="shared" si="1"/>
        <v>492531.19144000008</v>
      </c>
      <c r="H18" s="40"/>
      <c r="I18" s="14"/>
    </row>
    <row r="19" spans="2:9" ht="13.95" customHeight="1">
      <c r="B19" s="32" t="s">
        <v>374</v>
      </c>
      <c r="C19" s="137" t="s">
        <v>376</v>
      </c>
      <c r="D19" s="81">
        <v>712128.59919999994</v>
      </c>
      <c r="E19" s="81"/>
      <c r="F19" s="81"/>
      <c r="G19" s="176">
        <f t="shared" si="1"/>
        <v>712128.59919999994</v>
      </c>
      <c r="H19" s="40"/>
    </row>
    <row r="20" spans="2:9">
      <c r="B20" s="32" t="s">
        <v>513</v>
      </c>
      <c r="C20" s="88" t="s">
        <v>378</v>
      </c>
      <c r="D20" s="78">
        <v>47788.7</v>
      </c>
      <c r="E20" s="78"/>
      <c r="F20" s="78"/>
      <c r="G20" s="175">
        <f t="shared" si="1"/>
        <v>47788.7</v>
      </c>
      <c r="H20" s="40"/>
    </row>
    <row r="21" spans="2:9">
      <c r="B21" s="32" t="s">
        <v>514</v>
      </c>
      <c r="C21" s="131" t="s">
        <v>62</v>
      </c>
      <c r="D21" s="78">
        <v>20000</v>
      </c>
      <c r="E21" s="78"/>
      <c r="F21" s="78"/>
      <c r="G21" s="175">
        <f t="shared" si="1"/>
        <v>20000</v>
      </c>
      <c r="H21" s="40"/>
    </row>
    <row r="22" spans="2:9">
      <c r="B22" s="32" t="s">
        <v>515</v>
      </c>
      <c r="C22" s="131" t="s">
        <v>70</v>
      </c>
      <c r="D22" s="78"/>
      <c r="E22" s="78"/>
      <c r="F22" s="78">
        <v>111229.31037999963</v>
      </c>
      <c r="G22" s="175">
        <f t="shared" si="1"/>
        <v>111229.31037999963</v>
      </c>
      <c r="H22" s="40"/>
    </row>
    <row r="23" spans="2:9">
      <c r="B23" s="33">
        <v>3</v>
      </c>
      <c r="C23" s="134" t="s">
        <v>571</v>
      </c>
      <c r="D23" s="135"/>
      <c r="E23" s="135"/>
      <c r="F23" s="135">
        <f>G5-G14</f>
        <v>167027.35389589542</v>
      </c>
      <c r="G23" s="135">
        <f>F23</f>
        <v>167027.35389589542</v>
      </c>
      <c r="H23" s="41"/>
    </row>
  </sheetData>
  <mergeCells count="2">
    <mergeCell ref="B2:C2"/>
    <mergeCell ref="B1:C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FF3C-2C32-4F00-BFFE-1EE1C8DCF38B}">
  <dimension ref="A1:D19"/>
  <sheetViews>
    <sheetView showGridLines="0" zoomScaleNormal="100" workbookViewId="0">
      <selection activeCell="D16" sqref="D16"/>
    </sheetView>
  </sheetViews>
  <sheetFormatPr defaultColWidth="8.77734375" defaultRowHeight="14.4"/>
  <cols>
    <col min="2" max="2" width="33.21875" customWidth="1"/>
    <col min="3" max="3" width="32.21875" customWidth="1"/>
    <col min="4" max="4" width="28.33203125" customWidth="1"/>
  </cols>
  <sheetData>
    <row r="1" spans="1:4" ht="61.05" customHeight="1">
      <c r="A1" s="39"/>
      <c r="B1" s="218"/>
      <c r="C1" s="218"/>
      <c r="D1" s="218"/>
    </row>
    <row r="2" spans="1:4" ht="43.05" customHeight="1">
      <c r="A2" s="39"/>
      <c r="B2" s="213" t="s">
        <v>620</v>
      </c>
      <c r="C2" s="213"/>
      <c r="D2" s="177"/>
    </row>
    <row r="3" spans="1:4" ht="15" customHeight="1">
      <c r="A3" s="39"/>
      <c r="B3" s="39"/>
      <c r="C3" s="39"/>
      <c r="D3" s="42" t="s">
        <v>427</v>
      </c>
    </row>
    <row r="4" spans="1:4" ht="40.950000000000003" customHeight="1">
      <c r="A4" s="39"/>
      <c r="B4" s="178" t="s">
        <v>572</v>
      </c>
      <c r="C4" s="161" t="s">
        <v>573</v>
      </c>
      <c r="D4" s="161" t="s">
        <v>574</v>
      </c>
    </row>
    <row r="5" spans="1:4">
      <c r="A5" s="39"/>
      <c r="B5" s="179" t="s">
        <v>575</v>
      </c>
      <c r="C5" s="180">
        <v>95073.225071581488</v>
      </c>
      <c r="D5" s="180">
        <v>4368.1745515702441</v>
      </c>
    </row>
    <row r="6" spans="1:4">
      <c r="A6" s="39"/>
      <c r="B6" s="179" t="s">
        <v>576</v>
      </c>
      <c r="C6" s="180">
        <v>768233.50548212184</v>
      </c>
      <c r="D6" s="180">
        <v>35567.961091508194</v>
      </c>
    </row>
    <row r="7" spans="1:4">
      <c r="A7" s="39"/>
      <c r="B7" s="179" t="s">
        <v>577</v>
      </c>
      <c r="C7" s="180">
        <v>17795.246944460356</v>
      </c>
      <c r="D7" s="180">
        <v>1025.945789033522</v>
      </c>
    </row>
    <row r="8" spans="1:4">
      <c r="A8" s="39"/>
      <c r="B8" s="179" t="s">
        <v>578</v>
      </c>
      <c r="C8" s="180">
        <v>57616.99866555976</v>
      </c>
      <c r="D8" s="180">
        <v>2924.2509384332898</v>
      </c>
    </row>
    <row r="9" spans="1:4">
      <c r="A9" s="39"/>
      <c r="B9" s="179" t="s">
        <v>579</v>
      </c>
      <c r="C9" s="180">
        <v>22802.355577851755</v>
      </c>
      <c r="D9" s="180">
        <v>1014.4133669133761</v>
      </c>
    </row>
    <row r="10" spans="1:4">
      <c r="A10" s="39"/>
      <c r="B10" s="179" t="s">
        <v>580</v>
      </c>
      <c r="C10" s="180">
        <v>20640.902140794798</v>
      </c>
      <c r="D10" s="180">
        <v>1205.8679722847075</v>
      </c>
    </row>
    <row r="11" spans="1:4">
      <c r="A11" s="39"/>
      <c r="B11" s="179" t="s">
        <v>581</v>
      </c>
      <c r="C11" s="180">
        <v>44871.522566367996</v>
      </c>
      <c r="D11" s="180">
        <v>2215.7858707081041</v>
      </c>
    </row>
    <row r="12" spans="1:4">
      <c r="A12" s="39"/>
      <c r="B12" s="179" t="s">
        <v>582</v>
      </c>
      <c r="C12" s="180">
        <v>52564.635983871594</v>
      </c>
      <c r="D12" s="180">
        <v>1897.1792150841184</v>
      </c>
    </row>
    <row r="13" spans="1:4">
      <c r="A13" s="39"/>
      <c r="B13" s="179" t="s">
        <v>583</v>
      </c>
      <c r="C13" s="180">
        <v>32054.271108527599</v>
      </c>
      <c r="D13" s="180">
        <v>2158.5564033618853</v>
      </c>
    </row>
    <row r="14" spans="1:4">
      <c r="A14" s="39"/>
      <c r="B14" s="179" t="s">
        <v>584</v>
      </c>
      <c r="C14" s="180">
        <v>19102.060380086503</v>
      </c>
      <c r="D14" s="180">
        <v>714.56121878198371</v>
      </c>
    </row>
    <row r="15" spans="1:4">
      <c r="A15" s="39"/>
      <c r="B15" s="179" t="s">
        <v>585</v>
      </c>
      <c r="C15" s="180">
        <v>23768.65409877662</v>
      </c>
      <c r="D15" s="180">
        <v>1541.7232315925864</v>
      </c>
    </row>
    <row r="16" spans="1:4">
      <c r="A16" s="39"/>
      <c r="B16" s="181" t="s">
        <v>269</v>
      </c>
      <c r="C16" s="182">
        <f>SUM(C5:C15)</f>
        <v>1154523.3780200004</v>
      </c>
      <c r="D16" s="182">
        <f>SUM(D5:D15)</f>
        <v>54634.419649272015</v>
      </c>
    </row>
    <row r="17" spans="1:4">
      <c r="A17" s="39"/>
      <c r="B17" s="39"/>
      <c r="C17" s="39"/>
      <c r="D17" s="39"/>
    </row>
    <row r="18" spans="1:4">
      <c r="A18" s="39"/>
      <c r="B18" s="39"/>
      <c r="C18" s="39"/>
      <c r="D18" s="39"/>
    </row>
    <row r="19" spans="1:4">
      <c r="A19" s="39"/>
      <c r="B19" s="39"/>
      <c r="C19" s="39"/>
      <c r="D19" s="39"/>
    </row>
  </sheetData>
  <mergeCells count="2">
    <mergeCell ref="B2:C2"/>
    <mergeCell ref="B1:D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A551-C75F-44AF-A5DC-02BC98BF2C2A}">
  <dimension ref="B1:D14"/>
  <sheetViews>
    <sheetView showGridLines="0" zoomScaleNormal="100" workbookViewId="0">
      <selection activeCell="B5" sqref="B5"/>
    </sheetView>
  </sheetViews>
  <sheetFormatPr defaultColWidth="8.77734375" defaultRowHeight="14.4"/>
  <cols>
    <col min="2" max="2" width="39.77734375" customWidth="1"/>
    <col min="3" max="3" width="27.77734375" customWidth="1"/>
    <col min="4" max="4" width="31.5546875" customWidth="1"/>
  </cols>
  <sheetData>
    <row r="1" spans="2:4" ht="42" customHeight="1"/>
    <row r="2" spans="2:4" s="17" customFormat="1" ht="31.95" customHeight="1">
      <c r="B2" s="219" t="s">
        <v>621</v>
      </c>
      <c r="C2" s="220"/>
      <c r="D2" s="220"/>
    </row>
    <row r="3" spans="2:4" ht="19.05" customHeight="1">
      <c r="B3" s="69"/>
      <c r="C3" s="69"/>
      <c r="D3" s="184" t="s">
        <v>427</v>
      </c>
    </row>
    <row r="4" spans="2:4" ht="29.4" customHeight="1">
      <c r="B4" s="178" t="s">
        <v>572</v>
      </c>
      <c r="C4" s="161" t="s">
        <v>573</v>
      </c>
      <c r="D4" s="161" t="s">
        <v>574</v>
      </c>
    </row>
    <row r="5" spans="2:4">
      <c r="B5" s="179" t="s">
        <v>596</v>
      </c>
      <c r="C5" s="180">
        <v>65514.114165999999</v>
      </c>
      <c r="D5" s="180">
        <v>5080.9411380000001</v>
      </c>
    </row>
    <row r="6" spans="2:4">
      <c r="B6" s="179" t="s">
        <v>597</v>
      </c>
      <c r="C6" s="180">
        <v>124871.71539099922</v>
      </c>
      <c r="D6" s="180">
        <v>3156.4813899999995</v>
      </c>
    </row>
    <row r="7" spans="2:4">
      <c r="B7" s="179" t="s">
        <v>598</v>
      </c>
      <c r="C7" s="180">
        <v>17028.607110000004</v>
      </c>
      <c r="D7" s="180">
        <v>248.68101000000001</v>
      </c>
    </row>
    <row r="8" spans="2:4">
      <c r="B8" s="179" t="s">
        <v>599</v>
      </c>
      <c r="C8" s="180">
        <v>28556.44991299996</v>
      </c>
      <c r="D8" s="180">
        <v>557.08339999999987</v>
      </c>
    </row>
    <row r="9" spans="2:4">
      <c r="B9" s="179" t="s">
        <v>600</v>
      </c>
      <c r="C9" s="180">
        <v>3053.5777199999993</v>
      </c>
      <c r="D9" s="180">
        <v>33.169080000000001</v>
      </c>
    </row>
    <row r="10" spans="2:4">
      <c r="B10" s="159" t="s">
        <v>601</v>
      </c>
      <c r="C10" s="180">
        <v>149768.60738252412</v>
      </c>
      <c r="D10" s="180">
        <v>2223.1384939999998</v>
      </c>
    </row>
    <row r="11" spans="2:4" ht="26.4">
      <c r="B11" s="159" t="s">
        <v>602</v>
      </c>
      <c r="C11" s="180">
        <v>48110.920832999924</v>
      </c>
      <c r="D11" s="180">
        <v>1433.9086600000001</v>
      </c>
    </row>
    <row r="12" spans="2:4" ht="26.4">
      <c r="B12" s="159" t="s">
        <v>603</v>
      </c>
      <c r="C12" s="180">
        <v>717619.38550447673</v>
      </c>
      <c r="D12" s="180">
        <v>41901.016477272016</v>
      </c>
    </row>
    <row r="13" spans="2:4">
      <c r="B13" s="181" t="s">
        <v>269</v>
      </c>
      <c r="C13" s="182">
        <f>SUM(C5:C12)</f>
        <v>1154523.3780199999</v>
      </c>
      <c r="D13" s="182">
        <f>SUM(D5:D12)</f>
        <v>54634.419649272015</v>
      </c>
    </row>
    <row r="14" spans="2:4">
      <c r="B14" s="39"/>
      <c r="C14" s="39"/>
      <c r="D14" s="39"/>
    </row>
  </sheetData>
  <mergeCells count="1">
    <mergeCell ref="B2:D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04CB-ECA0-4398-A286-204504BC36DE}">
  <dimension ref="B1:D28"/>
  <sheetViews>
    <sheetView showGridLines="0" zoomScale="80" zoomScaleNormal="80" workbookViewId="0">
      <selection activeCell="D5" sqref="D5"/>
    </sheetView>
  </sheetViews>
  <sheetFormatPr defaultColWidth="8.77734375" defaultRowHeight="14.4"/>
  <cols>
    <col min="2" max="2" width="113" customWidth="1"/>
    <col min="3" max="3" width="26.6640625" customWidth="1"/>
    <col min="4" max="4" width="28.33203125" customWidth="1"/>
  </cols>
  <sheetData>
    <row r="1" spans="2:4" ht="46.95" customHeight="1"/>
    <row r="3" spans="2:4" ht="49.05" customHeight="1">
      <c r="B3" s="183" t="s">
        <v>586</v>
      </c>
      <c r="C3" s="46"/>
      <c r="D3" s="46"/>
    </row>
    <row r="4" spans="2:4">
      <c r="B4" s="69"/>
      <c r="C4" s="69" t="s">
        <v>427</v>
      </c>
      <c r="D4" s="69"/>
    </row>
    <row r="5" spans="2:4" ht="43.95" customHeight="1">
      <c r="B5" s="187" t="s">
        <v>586</v>
      </c>
      <c r="C5" s="157">
        <f>'İqtisadi bölgü'!D13</f>
        <v>54634.419649272015</v>
      </c>
      <c r="D5" s="185">
        <f>'İqtisadi bölgü'!D13/'İqtisadi bölgü'!C13</f>
        <v>4.7322055741278873E-2</v>
      </c>
    </row>
    <row r="6" spans="2:4">
      <c r="B6" s="69"/>
      <c r="C6" s="69"/>
      <c r="D6" s="69"/>
    </row>
    <row r="7" spans="2:4">
      <c r="B7" s="69"/>
      <c r="C7" s="69"/>
      <c r="D7" s="69"/>
    </row>
    <row r="8" spans="2:4">
      <c r="B8" s="69"/>
      <c r="C8" s="69"/>
      <c r="D8" s="69"/>
    </row>
    <row r="9" spans="2:4" ht="49.05" customHeight="1">
      <c r="B9" s="183" t="s">
        <v>587</v>
      </c>
      <c r="C9" s="188"/>
      <c r="D9" s="188"/>
    </row>
    <row r="10" spans="2:4">
      <c r="B10" s="69"/>
      <c r="C10" s="69" t="s">
        <v>427</v>
      </c>
      <c r="D10" s="69"/>
    </row>
    <row r="11" spans="2:4" ht="31.95" customHeight="1">
      <c r="B11" s="187" t="s">
        <v>588</v>
      </c>
      <c r="C11" s="157">
        <f>SUM(C12:C14)</f>
        <v>84134.250641022372</v>
      </c>
      <c r="D11" s="185">
        <f>C11/'İqtisadi bölgü'!$C$13</f>
        <v>7.2873579039440556E-2</v>
      </c>
    </row>
    <row r="12" spans="2:4">
      <c r="B12" s="158" t="s">
        <v>589</v>
      </c>
      <c r="C12" s="157">
        <v>50608.499489000009</v>
      </c>
      <c r="D12" s="185">
        <f>C12/'İqtisadi bölgü'!$C$13</f>
        <v>4.3834971601695284E-2</v>
      </c>
    </row>
    <row r="13" spans="2:4">
      <c r="B13" s="158" t="s">
        <v>590</v>
      </c>
      <c r="C13" s="157">
        <v>7276.3129100000015</v>
      </c>
      <c r="D13" s="185">
        <f>C13/'İqtisadi bölgü'!$C$13</f>
        <v>6.3024387799568253E-3</v>
      </c>
    </row>
    <row r="14" spans="2:4">
      <c r="B14" s="158" t="s">
        <v>591</v>
      </c>
      <c r="C14" s="157">
        <v>26249.43824202237</v>
      </c>
      <c r="D14" s="185">
        <f>C14/'İqtisadi bölgü'!$C$13</f>
        <v>2.273616865778845E-2</v>
      </c>
    </row>
    <row r="15" spans="2:4">
      <c r="B15" s="69"/>
      <c r="C15" s="69"/>
      <c r="D15" s="69"/>
    </row>
    <row r="16" spans="2:4">
      <c r="B16" s="69"/>
      <c r="C16" s="69"/>
      <c r="D16" s="69"/>
    </row>
    <row r="17" spans="2:4">
      <c r="B17" s="69"/>
      <c r="C17" s="69"/>
      <c r="D17" s="69"/>
    </row>
    <row r="18" spans="2:4" ht="48" customHeight="1">
      <c r="B18" s="183" t="s">
        <v>592</v>
      </c>
      <c r="C18" s="46"/>
      <c r="D18" s="46"/>
    </row>
    <row r="19" spans="2:4">
      <c r="B19" s="186"/>
      <c r="C19" s="69" t="s">
        <v>427</v>
      </c>
      <c r="D19" s="69"/>
    </row>
    <row r="20" spans="2:4" ht="31.05" customHeight="1">
      <c r="B20" s="187" t="s">
        <v>593</v>
      </c>
      <c r="C20" s="157">
        <f>SUM(C21:C22)</f>
        <v>54095.020930518003</v>
      </c>
      <c r="D20" s="185">
        <f>C20/'İqtisadi bölgü'!$C$13</f>
        <v>4.6854851067018331E-2</v>
      </c>
    </row>
    <row r="21" spans="2:4">
      <c r="B21" s="158" t="s">
        <v>594</v>
      </c>
      <c r="C21" s="157">
        <v>13274.455372245622</v>
      </c>
      <c r="D21" s="185">
        <f>C21/'İqtisadi bölgü'!$C$13</f>
        <v>1.1497779624879686E-2</v>
      </c>
    </row>
    <row r="22" spans="2:4">
      <c r="B22" s="158" t="s">
        <v>595</v>
      </c>
      <c r="C22" s="157">
        <v>40820.565558272385</v>
      </c>
      <c r="D22" s="185">
        <f>C22/'İqtisadi bölgü'!$C$13</f>
        <v>3.5357071442138649E-2</v>
      </c>
    </row>
    <row r="23" spans="2:4">
      <c r="B23" s="39"/>
      <c r="C23" s="39"/>
      <c r="D23" s="39"/>
    </row>
    <row r="24" spans="2:4">
      <c r="B24" s="39"/>
      <c r="C24" s="39"/>
      <c r="D24" s="39"/>
    </row>
    <row r="25" spans="2:4">
      <c r="B25" s="39"/>
      <c r="C25" s="39"/>
      <c r="D25" s="39"/>
    </row>
    <row r="26" spans="2:4">
      <c r="B26" s="39"/>
      <c r="C26" s="39"/>
      <c r="D26" s="39"/>
    </row>
    <row r="27" spans="2:4">
      <c r="B27" s="39"/>
      <c r="C27" s="39"/>
      <c r="D27" s="39"/>
    </row>
    <row r="28" spans="2:4">
      <c r="B28" s="39"/>
      <c r="C28" s="39"/>
      <c r="D28" s="3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showGridLines="0" topLeftCell="A9" zoomScale="89" zoomScaleNormal="89" workbookViewId="0">
      <selection activeCell="E42" sqref="E42"/>
    </sheetView>
  </sheetViews>
  <sheetFormatPr defaultColWidth="9.109375" defaultRowHeight="13.2"/>
  <cols>
    <col min="1" max="1" width="3.44140625" style="1" customWidth="1"/>
    <col min="2" max="2" width="4.77734375" style="1" bestFit="1" customWidth="1"/>
    <col min="3" max="3" width="15.33203125" style="1" hidden="1" customWidth="1"/>
    <col min="4" max="4" width="72.5546875" style="2" customWidth="1"/>
    <col min="5" max="5" width="24.33203125" style="1" customWidth="1"/>
    <col min="6" max="6" width="19.77734375" style="1" customWidth="1"/>
    <col min="7" max="7" width="11.77734375" style="11" bestFit="1" customWidth="1"/>
    <col min="8" max="8" width="9.109375" style="1"/>
    <col min="9" max="9" width="15" style="11" customWidth="1"/>
    <col min="10" max="10" width="9.109375" style="11"/>
    <col min="11" max="16384" width="9.109375" style="1"/>
  </cols>
  <sheetData>
    <row r="1" spans="1:7" s="3" customFormat="1" ht="85.95" customHeight="1">
      <c r="B1"/>
      <c r="C1"/>
      <c r="D1"/>
      <c r="E1" s="44"/>
      <c r="F1"/>
    </row>
    <row r="2" spans="1:7" s="3" customFormat="1" ht="60" customHeight="1">
      <c r="B2" s="46"/>
      <c r="C2" s="46"/>
      <c r="D2" s="47" t="s">
        <v>605</v>
      </c>
      <c r="E2" s="48"/>
      <c r="F2" s="46"/>
    </row>
    <row r="3" spans="1:7" s="3" customFormat="1" ht="12" customHeight="1">
      <c r="B3" s="69"/>
      <c r="C3" s="69"/>
      <c r="D3" s="70"/>
      <c r="E3" s="71"/>
      <c r="F3" s="69"/>
    </row>
    <row r="4" spans="1:7" ht="37.950000000000003" customHeight="1">
      <c r="A4" s="22"/>
      <c r="B4" s="52"/>
      <c r="C4" s="52" t="s">
        <v>1</v>
      </c>
      <c r="D4" s="51"/>
      <c r="E4" s="52" t="s">
        <v>2</v>
      </c>
      <c r="F4" s="52" t="s">
        <v>3</v>
      </c>
    </row>
    <row r="5" spans="1:7" hidden="1">
      <c r="A5" s="22"/>
      <c r="B5" s="72"/>
      <c r="C5" s="73"/>
      <c r="D5" s="74"/>
      <c r="E5" s="75" t="s">
        <v>4</v>
      </c>
      <c r="F5" s="75" t="s">
        <v>5</v>
      </c>
    </row>
    <row r="6" spans="1:7">
      <c r="A6" s="22"/>
      <c r="B6" s="55">
        <v>1</v>
      </c>
      <c r="C6" s="56" t="s">
        <v>6</v>
      </c>
      <c r="D6" s="57" t="s">
        <v>7</v>
      </c>
      <c r="E6" s="58">
        <v>1759724.569345895</v>
      </c>
      <c r="F6" s="58">
        <v>1590659.4054790586</v>
      </c>
      <c r="G6" s="12"/>
    </row>
    <row r="7" spans="1:7">
      <c r="A7" s="22"/>
      <c r="B7" s="59" t="s">
        <v>505</v>
      </c>
      <c r="C7" s="76" t="s">
        <v>8</v>
      </c>
      <c r="D7" s="77" t="s">
        <v>9</v>
      </c>
      <c r="E7" s="78">
        <v>235847.88545000003</v>
      </c>
      <c r="F7" s="78">
        <v>185317.77130000008</v>
      </c>
      <c r="G7" s="12"/>
    </row>
    <row r="8" spans="1:7">
      <c r="A8" s="22"/>
      <c r="B8" s="59" t="s">
        <v>506</v>
      </c>
      <c r="C8" s="76" t="s">
        <v>10</v>
      </c>
      <c r="D8" s="77" t="s">
        <v>11</v>
      </c>
      <c r="E8" s="78">
        <v>59155.438120000006</v>
      </c>
      <c r="F8" s="78">
        <v>66214.559549999991</v>
      </c>
      <c r="G8" s="12"/>
    </row>
    <row r="9" spans="1:7">
      <c r="A9" s="22"/>
      <c r="B9" s="59" t="s">
        <v>507</v>
      </c>
      <c r="C9" s="76" t="s">
        <v>12</v>
      </c>
      <c r="D9" s="77" t="s">
        <v>13</v>
      </c>
      <c r="E9" s="78">
        <v>29475.894240000001</v>
      </c>
      <c r="F9" s="78">
        <v>125071.89193999999</v>
      </c>
      <c r="G9" s="12"/>
    </row>
    <row r="10" spans="1:7">
      <c r="A10" s="22"/>
      <c r="B10" s="59" t="s">
        <v>508</v>
      </c>
      <c r="C10" s="76" t="s">
        <v>14</v>
      </c>
      <c r="D10" s="77" t="s">
        <v>15</v>
      </c>
      <c r="E10" s="78">
        <v>4614.4200500000006</v>
      </c>
      <c r="F10" s="78">
        <v>241.62153000000001</v>
      </c>
      <c r="G10" s="6"/>
    </row>
    <row r="11" spans="1:7">
      <c r="A11" s="22"/>
      <c r="B11" s="59" t="s">
        <v>509</v>
      </c>
      <c r="C11" s="76" t="s">
        <v>16</v>
      </c>
      <c r="D11" s="77" t="s">
        <v>17</v>
      </c>
      <c r="E11" s="78">
        <v>1154523.3780199976</v>
      </c>
      <c r="F11" s="78">
        <v>1047741.1679099998</v>
      </c>
      <c r="G11" s="12"/>
    </row>
    <row r="12" spans="1:7">
      <c r="A12" s="22"/>
      <c r="B12" s="79" t="s">
        <v>18</v>
      </c>
      <c r="C12" s="76" t="s">
        <v>19</v>
      </c>
      <c r="D12" s="80" t="s">
        <v>20</v>
      </c>
      <c r="E12" s="81">
        <v>618527.33587347623</v>
      </c>
      <c r="F12" s="81">
        <v>627605.87649535167</v>
      </c>
      <c r="G12" s="12"/>
    </row>
    <row r="13" spans="1:7">
      <c r="A13" s="22"/>
      <c r="B13" s="79" t="s">
        <v>21</v>
      </c>
      <c r="C13" s="76" t="s">
        <v>22</v>
      </c>
      <c r="D13" s="80" t="s">
        <v>23</v>
      </c>
      <c r="E13" s="81">
        <v>436903.99251552357</v>
      </c>
      <c r="F13" s="81">
        <v>329397.01758864801</v>
      </c>
      <c r="G13" s="12"/>
    </row>
    <row r="14" spans="1:7">
      <c r="A14" s="22"/>
      <c r="B14" s="79" t="s">
        <v>24</v>
      </c>
      <c r="C14" s="76" t="s">
        <v>25</v>
      </c>
      <c r="D14" s="80" t="s">
        <v>26</v>
      </c>
      <c r="E14" s="81">
        <v>99092.049631000104</v>
      </c>
      <c r="F14" s="81">
        <v>90738.273826000208</v>
      </c>
      <c r="G14" s="12"/>
    </row>
    <row r="15" spans="1:7">
      <c r="A15" s="22"/>
      <c r="B15" s="79" t="s">
        <v>27</v>
      </c>
      <c r="C15" s="76" t="s">
        <v>28</v>
      </c>
      <c r="D15" s="80" t="s">
        <v>29</v>
      </c>
      <c r="E15" s="81">
        <v>0</v>
      </c>
      <c r="F15" s="81">
        <v>0</v>
      </c>
      <c r="G15" s="12"/>
    </row>
    <row r="16" spans="1:7">
      <c r="A16" s="22"/>
      <c r="B16" s="79" t="s">
        <v>30</v>
      </c>
      <c r="C16" s="76" t="s">
        <v>31</v>
      </c>
      <c r="D16" s="77" t="s">
        <v>32</v>
      </c>
      <c r="E16" s="78">
        <v>40820.565558272385</v>
      </c>
      <c r="F16" s="78">
        <v>69217.058135465937</v>
      </c>
      <c r="G16" s="12"/>
    </row>
    <row r="17" spans="1:7">
      <c r="A17" s="22"/>
      <c r="B17" s="79" t="s">
        <v>33</v>
      </c>
      <c r="C17" s="76" t="s">
        <v>34</v>
      </c>
      <c r="D17" s="77" t="s">
        <v>35</v>
      </c>
      <c r="E17" s="78">
        <v>1113702.8124617252</v>
      </c>
      <c r="F17" s="78">
        <v>978524.10977453389</v>
      </c>
      <c r="G17" s="12"/>
    </row>
    <row r="18" spans="1:7">
      <c r="A18" s="22"/>
      <c r="B18" s="79" t="s">
        <v>525</v>
      </c>
      <c r="C18" s="76" t="s">
        <v>36</v>
      </c>
      <c r="D18" s="77" t="s">
        <v>37</v>
      </c>
      <c r="E18" s="78">
        <v>103014.78506749999</v>
      </c>
      <c r="F18" s="78">
        <v>95796.392269999982</v>
      </c>
      <c r="G18" s="12"/>
    </row>
    <row r="19" spans="1:7">
      <c r="A19" s="22"/>
      <c r="B19" s="79" t="s">
        <v>526</v>
      </c>
      <c r="C19" s="76" t="s">
        <v>38</v>
      </c>
      <c r="D19" s="77" t="s">
        <v>39</v>
      </c>
      <c r="E19" s="78">
        <v>23558.667309999993</v>
      </c>
      <c r="F19" s="78">
        <v>18231.126579999607</v>
      </c>
      <c r="G19" s="12"/>
    </row>
    <row r="20" spans="1:7">
      <c r="A20" s="22"/>
      <c r="B20" s="79" t="s">
        <v>527</v>
      </c>
      <c r="C20" s="76" t="s">
        <v>40</v>
      </c>
      <c r="D20" s="77" t="s">
        <v>41</v>
      </c>
      <c r="E20" s="78">
        <v>0</v>
      </c>
      <c r="F20" s="78">
        <v>0</v>
      </c>
      <c r="G20" s="12"/>
    </row>
    <row r="21" spans="1:7">
      <c r="A21" s="22"/>
      <c r="B21" s="79" t="s">
        <v>528</v>
      </c>
      <c r="C21" s="76" t="s">
        <v>42</v>
      </c>
      <c r="D21" s="77" t="s">
        <v>43</v>
      </c>
      <c r="E21" s="78">
        <v>0</v>
      </c>
      <c r="F21" s="78">
        <v>0</v>
      </c>
      <c r="G21" s="12"/>
    </row>
    <row r="22" spans="1:7">
      <c r="A22" s="22"/>
      <c r="B22" s="79" t="s">
        <v>44</v>
      </c>
      <c r="C22" s="76" t="s">
        <v>45</v>
      </c>
      <c r="D22" s="77" t="s">
        <v>46</v>
      </c>
      <c r="E22" s="78">
        <v>190354.66664666985</v>
      </c>
      <c r="F22" s="78">
        <v>121261.93253452484</v>
      </c>
      <c r="G22" s="12"/>
    </row>
    <row r="23" spans="1:7">
      <c r="A23" s="22"/>
      <c r="B23" s="55">
        <v>2</v>
      </c>
      <c r="C23" s="56" t="s">
        <v>47</v>
      </c>
      <c r="D23" s="57" t="s">
        <v>48</v>
      </c>
      <c r="E23" s="58">
        <v>1592697.2154499996</v>
      </c>
      <c r="F23" s="58">
        <v>1441829.8060799995</v>
      </c>
      <c r="G23" s="12"/>
    </row>
    <row r="24" spans="1:7">
      <c r="A24" s="22"/>
      <c r="B24" s="79" t="s">
        <v>510</v>
      </c>
      <c r="C24" s="76" t="s">
        <v>49</v>
      </c>
      <c r="D24" s="77" t="s">
        <v>50</v>
      </c>
      <c r="E24" s="78">
        <v>1204659.79064</v>
      </c>
      <c r="F24" s="78">
        <v>1215891.8533000001</v>
      </c>
      <c r="G24" s="12"/>
    </row>
    <row r="25" spans="1:7">
      <c r="A25" s="22"/>
      <c r="B25" s="79" t="s">
        <v>51</v>
      </c>
      <c r="C25" s="76" t="s">
        <v>52</v>
      </c>
      <c r="D25" s="80" t="s">
        <v>53</v>
      </c>
      <c r="E25" s="81">
        <v>956429.01643000008</v>
      </c>
      <c r="F25" s="81">
        <v>941280.16094000009</v>
      </c>
      <c r="G25" s="12"/>
    </row>
    <row r="26" spans="1:7">
      <c r="A26" s="22"/>
      <c r="B26" s="79" t="s">
        <v>54</v>
      </c>
      <c r="C26" s="76" t="s">
        <v>55</v>
      </c>
      <c r="D26" s="80" t="s">
        <v>56</v>
      </c>
      <c r="E26" s="81">
        <v>248230.77421</v>
      </c>
      <c r="F26" s="81">
        <v>274611.69236000004</v>
      </c>
      <c r="G26" s="12"/>
    </row>
    <row r="27" spans="1:7">
      <c r="A27" s="22"/>
      <c r="B27" s="79" t="s">
        <v>511</v>
      </c>
      <c r="C27" s="76" t="s">
        <v>57</v>
      </c>
      <c r="D27" s="77" t="s">
        <v>58</v>
      </c>
      <c r="E27" s="78">
        <v>0</v>
      </c>
      <c r="F27" s="78">
        <v>8681.3679800000009</v>
      </c>
      <c r="G27" s="12"/>
    </row>
    <row r="28" spans="1:7">
      <c r="A28" s="22"/>
      <c r="B28" s="79" t="s">
        <v>512</v>
      </c>
      <c r="C28" s="76" t="s">
        <v>59</v>
      </c>
      <c r="D28" s="77" t="s">
        <v>60</v>
      </c>
      <c r="E28" s="78">
        <v>209019.41443</v>
      </c>
      <c r="F28" s="78">
        <v>108935.58530000001</v>
      </c>
      <c r="G28" s="12"/>
    </row>
    <row r="29" spans="1:7">
      <c r="A29" s="22"/>
      <c r="B29" s="79" t="s">
        <v>513</v>
      </c>
      <c r="C29" s="76" t="s">
        <v>61</v>
      </c>
      <c r="D29" s="77" t="s">
        <v>62</v>
      </c>
      <c r="E29" s="78">
        <v>20000</v>
      </c>
      <c r="F29" s="78">
        <v>16225.5</v>
      </c>
      <c r="G29" s="12"/>
    </row>
    <row r="30" spans="1:7">
      <c r="A30" s="22"/>
      <c r="B30" s="79" t="s">
        <v>514</v>
      </c>
      <c r="C30" s="76" t="s">
        <v>63</v>
      </c>
      <c r="D30" s="77" t="s">
        <v>64</v>
      </c>
      <c r="E30" s="78">
        <v>7042.7918499999996</v>
      </c>
      <c r="F30" s="78">
        <v>4600</v>
      </c>
      <c r="G30" s="12"/>
    </row>
    <row r="31" spans="1:7">
      <c r="A31" s="22"/>
      <c r="B31" s="79" t="s">
        <v>515</v>
      </c>
      <c r="C31" s="76" t="s">
        <v>65</v>
      </c>
      <c r="D31" s="77" t="s">
        <v>66</v>
      </c>
      <c r="E31" s="78">
        <v>0</v>
      </c>
      <c r="F31" s="78">
        <v>0</v>
      </c>
      <c r="G31" s="12"/>
    </row>
    <row r="32" spans="1:7">
      <c r="A32" s="22"/>
      <c r="B32" s="79" t="s">
        <v>516</v>
      </c>
      <c r="C32" s="76" t="s">
        <v>67</v>
      </c>
      <c r="D32" s="77" t="s">
        <v>68</v>
      </c>
      <c r="E32" s="78">
        <v>47788.7</v>
      </c>
      <c r="F32" s="78">
        <v>44424.4</v>
      </c>
      <c r="G32" s="12"/>
    </row>
    <row r="33" spans="1:7">
      <c r="A33" s="22"/>
      <c r="B33" s="79" t="s">
        <v>529</v>
      </c>
      <c r="C33" s="76" t="s">
        <v>69</v>
      </c>
      <c r="D33" s="77" t="s">
        <v>70</v>
      </c>
      <c r="E33" s="78">
        <v>104186.51852999964</v>
      </c>
      <c r="F33" s="78">
        <v>43071.099499999626</v>
      </c>
      <c r="G33" s="12"/>
    </row>
    <row r="34" spans="1:7">
      <c r="A34" s="22"/>
      <c r="B34" s="55">
        <v>3</v>
      </c>
      <c r="C34" s="56" t="s">
        <v>71</v>
      </c>
      <c r="D34" s="57" t="s">
        <v>72</v>
      </c>
      <c r="E34" s="58">
        <v>167027.35389839765</v>
      </c>
      <c r="F34" s="58">
        <v>148829.5993990585</v>
      </c>
      <c r="G34" s="12"/>
    </row>
    <row r="35" spans="1:7">
      <c r="A35" s="22"/>
      <c r="B35" s="79" t="s">
        <v>530</v>
      </c>
      <c r="C35" s="76" t="s">
        <v>73</v>
      </c>
      <c r="D35" s="77" t="s">
        <v>74</v>
      </c>
      <c r="E35" s="78">
        <v>138200.39296</v>
      </c>
      <c r="F35" s="78">
        <v>138200.39296</v>
      </c>
      <c r="G35" s="12"/>
    </row>
    <row r="36" spans="1:7">
      <c r="A36" s="22"/>
      <c r="B36" s="79" t="s">
        <v>531</v>
      </c>
      <c r="C36" s="76" t="s">
        <v>75</v>
      </c>
      <c r="D36" s="77" t="s">
        <v>76</v>
      </c>
      <c r="E36" s="78">
        <v>483.77004999999997</v>
      </c>
      <c r="F36" s="78">
        <v>483.77004999999997</v>
      </c>
      <c r="G36" s="12"/>
    </row>
    <row r="37" spans="1:7">
      <c r="A37" s="22"/>
      <c r="B37" s="79" t="s">
        <v>532</v>
      </c>
      <c r="C37" s="76" t="s">
        <v>77</v>
      </c>
      <c r="D37" s="77" t="s">
        <v>78</v>
      </c>
      <c r="E37" s="78">
        <v>13997.072230000067</v>
      </c>
      <c r="F37" s="78">
        <v>-2102.9898800001101</v>
      </c>
      <c r="G37" s="12"/>
    </row>
    <row r="38" spans="1:7">
      <c r="A38" s="22"/>
      <c r="B38" s="79" t="s">
        <v>533</v>
      </c>
      <c r="C38" s="76" t="s">
        <v>79</v>
      </c>
      <c r="D38" s="77" t="s">
        <v>80</v>
      </c>
      <c r="E38" s="78">
        <v>14346.11865839757</v>
      </c>
      <c r="F38" s="78">
        <v>12248.426269058602</v>
      </c>
      <c r="G38" s="12"/>
    </row>
    <row r="39" spans="1:7" ht="26.4">
      <c r="A39" s="22"/>
      <c r="B39" s="79" t="s">
        <v>81</v>
      </c>
      <c r="C39" s="76" t="s">
        <v>82</v>
      </c>
      <c r="D39" s="77" t="s">
        <v>83</v>
      </c>
      <c r="E39" s="78">
        <v>14346.11865839757</v>
      </c>
      <c r="F39" s="78">
        <v>12248.426269058602</v>
      </c>
      <c r="G39" s="12"/>
    </row>
    <row r="40" spans="1:7">
      <c r="A40" s="22"/>
      <c r="B40" s="79" t="s">
        <v>84</v>
      </c>
      <c r="C40" s="76" t="s">
        <v>85</v>
      </c>
      <c r="D40" s="77" t="s">
        <v>86</v>
      </c>
      <c r="E40" s="78">
        <v>0</v>
      </c>
      <c r="F40" s="78">
        <v>0</v>
      </c>
      <c r="G40" s="12"/>
    </row>
    <row r="41" spans="1:7">
      <c r="A41" s="22"/>
      <c r="B41" s="79" t="s">
        <v>87</v>
      </c>
      <c r="C41" s="76" t="s">
        <v>88</v>
      </c>
      <c r="D41" s="77" t="s">
        <v>89</v>
      </c>
      <c r="E41" s="78">
        <v>0</v>
      </c>
      <c r="F41" s="78">
        <v>0</v>
      </c>
      <c r="G41" s="12"/>
    </row>
    <row r="42" spans="1:7">
      <c r="A42" s="22"/>
      <c r="B42" s="55">
        <v>4</v>
      </c>
      <c r="C42" s="56" t="s">
        <v>90</v>
      </c>
      <c r="D42" s="57" t="s">
        <v>91</v>
      </c>
      <c r="E42" s="58">
        <v>1759724.5693483972</v>
      </c>
      <c r="F42" s="58">
        <v>1590659.4054790582</v>
      </c>
      <c r="G42" s="1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0"/>
  <sheetViews>
    <sheetView showGridLines="0" topLeftCell="A19" zoomScale="80" zoomScaleNormal="80" workbookViewId="0">
      <selection activeCell="D6" sqref="D6"/>
    </sheetView>
  </sheetViews>
  <sheetFormatPr defaultColWidth="9.109375" defaultRowHeight="13.2"/>
  <cols>
    <col min="1" max="1" width="2.44140625" style="3" customWidth="1"/>
    <col min="2" max="2" width="4.77734375" style="1" bestFit="1" customWidth="1"/>
    <col min="3" max="3" width="18.44140625" style="1" hidden="1" customWidth="1"/>
    <col min="4" max="4" width="81" style="4" customWidth="1"/>
    <col min="5" max="5" width="20.77734375" style="10" customWidth="1"/>
    <col min="6" max="6" width="24.77734375" style="10" customWidth="1"/>
    <col min="7" max="7" width="11.77734375" style="12" bestFit="1" customWidth="1"/>
    <col min="8" max="16384" width="9.109375" style="3"/>
  </cols>
  <sheetData>
    <row r="1" spans="1:8" ht="85.95" customHeight="1">
      <c r="B1"/>
      <c r="C1"/>
      <c r="D1" s="82"/>
      <c r="E1" s="44"/>
      <c r="F1"/>
      <c r="G1" s="3"/>
    </row>
    <row r="2" spans="1:8" ht="60" customHeight="1">
      <c r="B2" s="46"/>
      <c r="C2" s="46"/>
      <c r="D2" s="47" t="s">
        <v>606</v>
      </c>
      <c r="E2" s="48"/>
      <c r="F2" s="46"/>
      <c r="G2" s="3"/>
    </row>
    <row r="3" spans="1:8" ht="24" customHeight="1">
      <c r="A3" s="20"/>
      <c r="B3" s="23"/>
      <c r="C3" s="23"/>
      <c r="D3" s="24"/>
      <c r="E3" s="26"/>
      <c r="F3" s="27" t="s">
        <v>427</v>
      </c>
    </row>
    <row r="4" spans="1:8" ht="52.05" customHeight="1">
      <c r="A4" s="20"/>
      <c r="B4" s="83"/>
      <c r="C4" s="83" t="s">
        <v>1</v>
      </c>
      <c r="D4" s="51"/>
      <c r="E4" s="52" t="s">
        <v>150</v>
      </c>
      <c r="F4" s="52" t="s">
        <v>93</v>
      </c>
    </row>
    <row r="5" spans="1:8" hidden="1">
      <c r="A5" s="20"/>
      <c r="B5" s="84"/>
      <c r="C5" s="84"/>
      <c r="D5" s="85"/>
      <c r="E5" s="86" t="s">
        <v>151</v>
      </c>
      <c r="F5" s="86" t="s">
        <v>152</v>
      </c>
    </row>
    <row r="6" spans="1:8">
      <c r="A6" s="20"/>
      <c r="B6" s="55">
        <v>1</v>
      </c>
      <c r="C6" s="56" t="s">
        <v>153</v>
      </c>
      <c r="D6" s="57" t="s">
        <v>608</v>
      </c>
      <c r="E6" s="58">
        <f>SUM(E7:E17)</f>
        <v>70743.901538003134</v>
      </c>
      <c r="F6" s="58">
        <f>SUM(F7:F17)</f>
        <v>85642.024011997302</v>
      </c>
    </row>
    <row r="7" spans="1:8">
      <c r="A7" s="20"/>
      <c r="B7" s="59" t="s">
        <v>505</v>
      </c>
      <c r="C7" s="87" t="s">
        <v>154</v>
      </c>
      <c r="D7" s="88" t="s">
        <v>155</v>
      </c>
      <c r="E7" s="89">
        <v>235424.45815800305</v>
      </c>
      <c r="F7" s="89">
        <v>207165.69293199724</v>
      </c>
      <c r="H7" s="5"/>
    </row>
    <row r="8" spans="1:8">
      <c r="A8" s="20"/>
      <c r="B8" s="59" t="s">
        <v>506</v>
      </c>
      <c r="C8" s="87" t="s">
        <v>156</v>
      </c>
      <c r="D8" s="88" t="s">
        <v>157</v>
      </c>
      <c r="E8" s="89">
        <v>-78272.232480000021</v>
      </c>
      <c r="F8" s="89">
        <v>-67680.780299999999</v>
      </c>
      <c r="H8" s="5"/>
    </row>
    <row r="9" spans="1:8">
      <c r="A9" s="20"/>
      <c r="B9" s="59" t="s">
        <v>507</v>
      </c>
      <c r="C9" s="87" t="s">
        <v>158</v>
      </c>
      <c r="D9" s="88" t="s">
        <v>159</v>
      </c>
      <c r="E9" s="89">
        <v>102416.22920600009</v>
      </c>
      <c r="F9" s="89">
        <v>91257.682740000047</v>
      </c>
      <c r="H9" s="5"/>
    </row>
    <row r="10" spans="1:8">
      <c r="A10" s="20"/>
      <c r="B10" s="59" t="s">
        <v>508</v>
      </c>
      <c r="C10" s="87" t="s">
        <v>160</v>
      </c>
      <c r="D10" s="88" t="s">
        <v>161</v>
      </c>
      <c r="E10" s="89">
        <v>-64168.783829999993</v>
      </c>
      <c r="F10" s="89">
        <v>-64475.981790000005</v>
      </c>
      <c r="H10" s="5"/>
    </row>
    <row r="11" spans="1:8">
      <c r="A11" s="20"/>
      <c r="B11" s="59" t="s">
        <v>509</v>
      </c>
      <c r="C11" s="87" t="s">
        <v>162</v>
      </c>
      <c r="D11" s="88" t="s">
        <v>163</v>
      </c>
      <c r="E11" s="89">
        <v>16507.89673</v>
      </c>
      <c r="F11" s="89">
        <v>13942.764640000001</v>
      </c>
      <c r="H11" s="5"/>
    </row>
    <row r="12" spans="1:8">
      <c r="A12" s="20"/>
      <c r="B12" s="59" t="s">
        <v>525</v>
      </c>
      <c r="C12" s="87" t="s">
        <v>164</v>
      </c>
      <c r="D12" s="88" t="s">
        <v>165</v>
      </c>
      <c r="E12" s="89">
        <v>0</v>
      </c>
      <c r="F12" s="89">
        <v>0</v>
      </c>
      <c r="H12" s="5"/>
    </row>
    <row r="13" spans="1:8">
      <c r="A13" s="20"/>
      <c r="B13" s="59" t="s">
        <v>526</v>
      </c>
      <c r="C13" s="87" t="s">
        <v>166</v>
      </c>
      <c r="D13" s="88" t="s">
        <v>167</v>
      </c>
      <c r="E13" s="89">
        <v>-69974.12827999999</v>
      </c>
      <c r="F13" s="89">
        <v>-60659.901929999985</v>
      </c>
      <c r="H13" s="5"/>
    </row>
    <row r="14" spans="1:8">
      <c r="A14" s="20"/>
      <c r="B14" s="59" t="s">
        <v>527</v>
      </c>
      <c r="C14" s="87" t="s">
        <v>168</v>
      </c>
      <c r="D14" s="88" t="s">
        <v>169</v>
      </c>
      <c r="E14" s="89">
        <v>-13118.943830000004</v>
      </c>
      <c r="F14" s="89">
        <v>-11970.862640000001</v>
      </c>
      <c r="H14" s="5"/>
    </row>
    <row r="15" spans="1:8">
      <c r="A15" s="20"/>
      <c r="B15" s="59" t="s">
        <v>528</v>
      </c>
      <c r="C15" s="87" t="s">
        <v>170</v>
      </c>
      <c r="D15" s="88" t="s">
        <v>171</v>
      </c>
      <c r="E15" s="89">
        <v>2593.2175439999987</v>
      </c>
      <c r="F15" s="89">
        <v>3415.1251779999998</v>
      </c>
      <c r="H15" s="5"/>
    </row>
    <row r="16" spans="1:8">
      <c r="A16" s="20"/>
      <c r="B16" s="59" t="s">
        <v>44</v>
      </c>
      <c r="C16" s="87" t="s">
        <v>172</v>
      </c>
      <c r="D16" s="88" t="s">
        <v>173</v>
      </c>
      <c r="E16" s="89">
        <v>917.00816999998779</v>
      </c>
      <c r="F16" s="89">
        <v>-1692.1770879999995</v>
      </c>
      <c r="H16" s="5"/>
    </row>
    <row r="17" spans="1:8">
      <c r="A17" s="20"/>
      <c r="B17" s="59" t="s">
        <v>534</v>
      </c>
      <c r="C17" s="87" t="s">
        <v>174</v>
      </c>
      <c r="D17" s="88" t="s">
        <v>175</v>
      </c>
      <c r="E17" s="89">
        <v>-61580.819849999985</v>
      </c>
      <c r="F17" s="89">
        <v>-23659.537730000004</v>
      </c>
      <c r="H17" s="5"/>
    </row>
    <row r="18" spans="1:8">
      <c r="A18" s="20"/>
      <c r="B18" s="55">
        <v>2</v>
      </c>
      <c r="C18" s="56" t="s">
        <v>176</v>
      </c>
      <c r="D18" s="57" t="s">
        <v>177</v>
      </c>
      <c r="E18" s="58">
        <f>E19+E23</f>
        <v>-19326.576155500428</v>
      </c>
      <c r="F18" s="58">
        <f>F19+F23</f>
        <v>-133090.17920450016</v>
      </c>
      <c r="H18" s="5"/>
    </row>
    <row r="19" spans="1:8">
      <c r="A19" s="20"/>
      <c r="B19" s="90" t="s">
        <v>510</v>
      </c>
      <c r="C19" s="90" t="s">
        <v>178</v>
      </c>
      <c r="D19" s="91" t="s">
        <v>179</v>
      </c>
      <c r="E19" s="92">
        <v>-159122.24162550038</v>
      </c>
      <c r="F19" s="92">
        <v>-233701.33404450031</v>
      </c>
      <c r="H19" s="5"/>
    </row>
    <row r="20" spans="1:8">
      <c r="A20" s="20"/>
      <c r="B20" s="84" t="s">
        <v>51</v>
      </c>
      <c r="C20" s="87" t="s">
        <v>180</v>
      </c>
      <c r="D20" s="88" t="s">
        <v>181</v>
      </c>
      <c r="E20" s="89">
        <v>91988.775579999987</v>
      </c>
      <c r="F20" s="89">
        <v>-62557.699229999984</v>
      </c>
      <c r="H20" s="5"/>
    </row>
    <row r="21" spans="1:8">
      <c r="A21" s="20"/>
      <c r="B21" s="84" t="s">
        <v>54</v>
      </c>
      <c r="C21" s="87" t="s">
        <v>182</v>
      </c>
      <c r="D21" s="88" t="s">
        <v>183</v>
      </c>
      <c r="E21" s="89">
        <v>-175740.64747242071</v>
      </c>
      <c r="F21" s="89">
        <v>-181652.60561620406</v>
      </c>
      <c r="H21" s="5"/>
    </row>
    <row r="22" spans="1:8">
      <c r="A22" s="20"/>
      <c r="B22" s="84" t="s">
        <v>184</v>
      </c>
      <c r="C22" s="87" t="s">
        <v>185</v>
      </c>
      <c r="D22" s="88" t="s">
        <v>186</v>
      </c>
      <c r="E22" s="89">
        <v>-75370.369733079642</v>
      </c>
      <c r="F22" s="89">
        <v>10508.970801703752</v>
      </c>
      <c r="H22" s="5"/>
    </row>
    <row r="23" spans="1:8">
      <c r="A23" s="20"/>
      <c r="B23" s="90" t="s">
        <v>511</v>
      </c>
      <c r="C23" s="90" t="s">
        <v>187</v>
      </c>
      <c r="D23" s="91" t="s">
        <v>188</v>
      </c>
      <c r="E23" s="92">
        <v>139795.66546999995</v>
      </c>
      <c r="F23" s="92">
        <v>100611.15484000013</v>
      </c>
      <c r="H23" s="5"/>
    </row>
    <row r="24" spans="1:8">
      <c r="A24" s="20"/>
      <c r="B24" s="84" t="s">
        <v>189</v>
      </c>
      <c r="C24" s="87" t="s">
        <v>190</v>
      </c>
      <c r="D24" s="88" t="s">
        <v>191</v>
      </c>
      <c r="E24" s="89">
        <v>100083.82912999998</v>
      </c>
      <c r="F24" s="89">
        <v>-90010.18045</v>
      </c>
      <c r="H24" s="5"/>
    </row>
    <row r="25" spans="1:8">
      <c r="A25" s="20"/>
      <c r="B25" s="84" t="s">
        <v>192</v>
      </c>
      <c r="C25" s="87" t="s">
        <v>193</v>
      </c>
      <c r="D25" s="88" t="s">
        <v>194</v>
      </c>
      <c r="E25" s="89">
        <v>-8681.3679800000009</v>
      </c>
      <c r="F25" s="89">
        <v>-8681.367989999997</v>
      </c>
      <c r="H25" s="5"/>
    </row>
    <row r="26" spans="1:8">
      <c r="A26" s="20"/>
      <c r="B26" s="84" t="s">
        <v>195</v>
      </c>
      <c r="C26" s="87" t="s">
        <v>196</v>
      </c>
      <c r="D26" s="88" t="s">
        <v>197</v>
      </c>
      <c r="E26" s="89">
        <v>-11232.062660000054</v>
      </c>
      <c r="F26" s="89">
        <v>226147.39387000026</v>
      </c>
      <c r="H26" s="5"/>
    </row>
    <row r="27" spans="1:8">
      <c r="A27" s="20"/>
      <c r="B27" s="84" t="s">
        <v>198</v>
      </c>
      <c r="C27" s="87" t="s">
        <v>199</v>
      </c>
      <c r="D27" s="88" t="s">
        <v>200</v>
      </c>
      <c r="E27" s="89">
        <v>59625.266980000015</v>
      </c>
      <c r="F27" s="89">
        <v>-26844.690590000129</v>
      </c>
      <c r="H27" s="5"/>
    </row>
    <row r="28" spans="1:8">
      <c r="A28" s="20"/>
      <c r="B28" s="55">
        <v>3</v>
      </c>
      <c r="C28" s="56" t="s">
        <v>201</v>
      </c>
      <c r="D28" s="57" t="s">
        <v>202</v>
      </c>
      <c r="E28" s="58">
        <f>E6+E19+E23</f>
        <v>51417.325382502706</v>
      </c>
      <c r="F28" s="58">
        <f>F6+F19+F23</f>
        <v>-47448.155192502876</v>
      </c>
      <c r="H28" s="5"/>
    </row>
    <row r="29" spans="1:8">
      <c r="A29" s="20"/>
      <c r="B29" s="84" t="s">
        <v>530</v>
      </c>
      <c r="C29" s="87" t="s">
        <v>203</v>
      </c>
      <c r="D29" s="88" t="s">
        <v>204</v>
      </c>
      <c r="E29" s="89">
        <v>-7042.7918500000087</v>
      </c>
      <c r="F29" s="89">
        <v>0</v>
      </c>
      <c r="H29" s="5"/>
    </row>
    <row r="30" spans="1:8">
      <c r="A30" s="20"/>
      <c r="B30" s="55">
        <v>4</v>
      </c>
      <c r="C30" s="56" t="s">
        <v>205</v>
      </c>
      <c r="D30" s="57" t="s">
        <v>206</v>
      </c>
      <c r="E30" s="58">
        <f>SUM(E28:E29)</f>
        <v>44374.533532502697</v>
      </c>
      <c r="F30" s="58">
        <f>SUM(F28:F29)</f>
        <v>-47448.155192502876</v>
      </c>
      <c r="H30" s="5"/>
    </row>
    <row r="31" spans="1:8">
      <c r="A31" s="20"/>
      <c r="B31" s="55">
        <v>5</v>
      </c>
      <c r="C31" s="56" t="s">
        <v>207</v>
      </c>
      <c r="D31" s="57" t="s">
        <v>208</v>
      </c>
      <c r="E31" s="58">
        <f>SUM(E32:E38)</f>
        <v>-12921.267640000417</v>
      </c>
      <c r="F31" s="58">
        <f>SUM(F32:F38)</f>
        <v>-14739.694287496664</v>
      </c>
      <c r="H31" s="5"/>
    </row>
    <row r="32" spans="1:8">
      <c r="A32" s="20"/>
      <c r="B32" s="84" t="s">
        <v>521</v>
      </c>
      <c r="C32" s="87" t="s">
        <v>209</v>
      </c>
      <c r="D32" s="88" t="s">
        <v>210</v>
      </c>
      <c r="E32" s="89">
        <v>-14617.353790000016</v>
      </c>
      <c r="F32" s="89">
        <v>-13356.953689999998</v>
      </c>
      <c r="H32" s="5"/>
    </row>
    <row r="33" spans="1:8">
      <c r="A33" s="20"/>
      <c r="B33" s="84" t="s">
        <v>522</v>
      </c>
      <c r="C33" s="87" t="s">
        <v>211</v>
      </c>
      <c r="D33" s="88" t="s">
        <v>212</v>
      </c>
      <c r="E33" s="89">
        <v>18217.82</v>
      </c>
      <c r="F33" s="89">
        <v>3.5573800000000046</v>
      </c>
      <c r="H33" s="5"/>
    </row>
    <row r="34" spans="1:8">
      <c r="A34" s="20"/>
      <c r="B34" s="84" t="s">
        <v>523</v>
      </c>
      <c r="C34" s="87" t="s">
        <v>213</v>
      </c>
      <c r="D34" s="88" t="s">
        <v>214</v>
      </c>
      <c r="E34" s="89">
        <v>-8707.4997299999995</v>
      </c>
      <c r="F34" s="89">
        <v>-8751.4061999999976</v>
      </c>
      <c r="H34" s="5"/>
    </row>
    <row r="35" spans="1:8">
      <c r="A35" s="20"/>
      <c r="B35" s="84" t="s">
        <v>524</v>
      </c>
      <c r="C35" s="87" t="s">
        <v>215</v>
      </c>
      <c r="D35" s="88" t="s">
        <v>216</v>
      </c>
      <c r="E35" s="89">
        <v>9.9996141216251999E-6</v>
      </c>
      <c r="F35" s="89">
        <v>0.39529250331906951</v>
      </c>
      <c r="H35" s="5"/>
    </row>
    <row r="36" spans="1:8">
      <c r="A36" s="20"/>
      <c r="B36" s="84" t="s">
        <v>535</v>
      </c>
      <c r="C36" s="87" t="s">
        <v>217</v>
      </c>
      <c r="D36" s="88" t="s">
        <v>218</v>
      </c>
      <c r="E36" s="89">
        <v>1350</v>
      </c>
      <c r="F36" s="89">
        <v>450</v>
      </c>
      <c r="H36" s="5"/>
    </row>
    <row r="37" spans="1:8">
      <c r="A37" s="20"/>
      <c r="B37" s="84" t="s">
        <v>536</v>
      </c>
      <c r="C37" s="87" t="s">
        <v>219</v>
      </c>
      <c r="D37" s="88" t="s">
        <v>220</v>
      </c>
      <c r="E37" s="89">
        <v>-9166.3785700000153</v>
      </c>
      <c r="F37" s="89">
        <v>6916.0547500000102</v>
      </c>
      <c r="H37" s="5"/>
    </row>
    <row r="38" spans="1:8">
      <c r="A38" s="20"/>
      <c r="B38" s="84" t="s">
        <v>537</v>
      </c>
      <c r="C38" s="87" t="s">
        <v>221</v>
      </c>
      <c r="D38" s="88" t="s">
        <v>222</v>
      </c>
      <c r="E38" s="89">
        <v>2.1444400000000314</v>
      </c>
      <c r="F38" s="89">
        <v>-1.3418199999999842</v>
      </c>
      <c r="H38" s="5"/>
    </row>
    <row r="39" spans="1:8">
      <c r="A39" s="20"/>
      <c r="B39" s="55">
        <v>6</v>
      </c>
      <c r="C39" s="56" t="s">
        <v>223</v>
      </c>
      <c r="D39" s="57" t="s">
        <v>224</v>
      </c>
      <c r="E39" s="58">
        <f>SUM(E32:E38)</f>
        <v>-12921.267640000417</v>
      </c>
      <c r="F39" s="58">
        <f>SUM(F32:F38)</f>
        <v>-14739.694287496664</v>
      </c>
      <c r="H39" s="5"/>
    </row>
    <row r="40" spans="1:8">
      <c r="A40" s="20"/>
      <c r="B40" s="55">
        <v>7</v>
      </c>
      <c r="C40" s="56" t="s">
        <v>225</v>
      </c>
      <c r="D40" s="57" t="s">
        <v>226</v>
      </c>
      <c r="E40" s="58"/>
      <c r="F40" s="58">
        <v>0</v>
      </c>
      <c r="H40" s="5"/>
    </row>
    <row r="41" spans="1:8">
      <c r="A41" s="20"/>
      <c r="B41" s="84" t="s">
        <v>538</v>
      </c>
      <c r="C41" s="87" t="s">
        <v>227</v>
      </c>
      <c r="D41" s="88" t="s">
        <v>609</v>
      </c>
      <c r="E41" s="89"/>
      <c r="F41" s="89"/>
      <c r="H41" s="5"/>
    </row>
    <row r="42" spans="1:8">
      <c r="A42" s="20"/>
      <c r="B42" s="84" t="s">
        <v>539</v>
      </c>
      <c r="C42" s="87" t="s">
        <v>228</v>
      </c>
      <c r="D42" s="88" t="s">
        <v>610</v>
      </c>
      <c r="E42" s="89"/>
      <c r="F42" s="89"/>
      <c r="H42" s="5"/>
    </row>
    <row r="43" spans="1:8">
      <c r="A43" s="20"/>
      <c r="B43" s="84" t="s">
        <v>540</v>
      </c>
      <c r="C43" s="87" t="s">
        <v>229</v>
      </c>
      <c r="D43" s="88" t="s">
        <v>230</v>
      </c>
      <c r="E43" s="89"/>
      <c r="F43" s="89"/>
      <c r="H43" s="5"/>
    </row>
    <row r="44" spans="1:8">
      <c r="A44" s="20"/>
      <c r="B44" s="84" t="s">
        <v>541</v>
      </c>
      <c r="C44" s="87" t="s">
        <v>231</v>
      </c>
      <c r="D44" s="88" t="s">
        <v>232</v>
      </c>
      <c r="E44" s="89">
        <v>23364.299999999996</v>
      </c>
      <c r="F44" s="89">
        <v>5535.5999999999985</v>
      </c>
      <c r="H44" s="5"/>
    </row>
    <row r="45" spans="1:8">
      <c r="A45" s="20"/>
      <c r="B45" s="84" t="s">
        <v>542</v>
      </c>
      <c r="C45" s="87" t="s">
        <v>233</v>
      </c>
      <c r="D45" s="88" t="s">
        <v>234</v>
      </c>
      <c r="E45" s="89">
        <v>0</v>
      </c>
      <c r="F45" s="89">
        <v>0</v>
      </c>
      <c r="H45" s="5"/>
    </row>
    <row r="46" spans="1:8">
      <c r="A46" s="20"/>
      <c r="B46" s="84" t="s">
        <v>543</v>
      </c>
      <c r="C46" s="87"/>
      <c r="D46" s="88" t="s">
        <v>504</v>
      </c>
      <c r="E46" s="89">
        <v>-4064.7174399999999</v>
      </c>
      <c r="F46" s="89">
        <v>0</v>
      </c>
      <c r="H46" s="5"/>
    </row>
    <row r="47" spans="1:8">
      <c r="A47" s="20"/>
      <c r="B47" s="84" t="s">
        <v>544</v>
      </c>
      <c r="C47" s="87" t="s">
        <v>235</v>
      </c>
      <c r="D47" s="88" t="s">
        <v>236</v>
      </c>
      <c r="E47" s="89"/>
      <c r="F47" s="89"/>
      <c r="H47" s="5"/>
    </row>
    <row r="48" spans="1:8">
      <c r="A48" s="20"/>
      <c r="B48" s="55">
        <v>8</v>
      </c>
      <c r="C48" s="56" t="s">
        <v>237</v>
      </c>
      <c r="D48" s="57" t="s">
        <v>238</v>
      </c>
      <c r="E48" s="58">
        <f>SUM(E41:E47)</f>
        <v>19299.582559999995</v>
      </c>
      <c r="F48" s="58">
        <f>SUM(F41:F47)</f>
        <v>5535.5999999999985</v>
      </c>
    </row>
    <row r="49" spans="1:8" ht="14.4">
      <c r="A49" s="20"/>
      <c r="B49" s="55">
        <v>9</v>
      </c>
      <c r="C49" s="56" t="s">
        <v>239</v>
      </c>
      <c r="D49" s="57" t="s">
        <v>240</v>
      </c>
      <c r="E49" s="58">
        <v>185317.77130000008</v>
      </c>
      <c r="F49" s="58">
        <v>242148.14617999992</v>
      </c>
      <c r="H49"/>
    </row>
    <row r="50" spans="1:8" ht="14.4">
      <c r="A50" s="20"/>
      <c r="B50" s="55">
        <v>10</v>
      </c>
      <c r="C50" s="56" t="s">
        <v>241</v>
      </c>
      <c r="D50" s="57" t="s">
        <v>242</v>
      </c>
      <c r="E50" s="58">
        <f>E30+E39+E48</f>
        <v>50752.84845250228</v>
      </c>
      <c r="F50" s="58">
        <f>F30+F39+F48</f>
        <v>-56652.24947999954</v>
      </c>
      <c r="H50"/>
    </row>
    <row r="51" spans="1:8" ht="14.4">
      <c r="A51" s="20"/>
      <c r="B51" s="55">
        <v>11</v>
      </c>
      <c r="C51" s="56" t="s">
        <v>243</v>
      </c>
      <c r="D51" s="57" t="s">
        <v>244</v>
      </c>
      <c r="E51" s="93">
        <v>-222.73154000000915</v>
      </c>
      <c r="F51" s="94">
        <v>-178.12839999998408</v>
      </c>
      <c r="H51"/>
    </row>
    <row r="52" spans="1:8" ht="14.4">
      <c r="A52" s="20"/>
      <c r="B52" s="55">
        <v>12</v>
      </c>
      <c r="C52" s="56" t="s">
        <v>245</v>
      </c>
      <c r="D52" s="57" t="s">
        <v>246</v>
      </c>
      <c r="E52" s="58">
        <f>SUM(E49:E51)</f>
        <v>235847.88821250235</v>
      </c>
      <c r="F52" s="58">
        <f>SUM(F49:F51)</f>
        <v>185317.7683000004</v>
      </c>
      <c r="H52"/>
    </row>
    <row r="53" spans="1:8" ht="14.4">
      <c r="G53"/>
      <c r="H53"/>
    </row>
    <row r="54" spans="1:8" ht="14.4">
      <c r="D54"/>
      <c r="E54"/>
      <c r="F54"/>
      <c r="G54"/>
      <c r="H54"/>
    </row>
    <row r="55" spans="1:8" ht="14.4">
      <c r="D55"/>
      <c r="E55" s="14"/>
      <c r="F55"/>
      <c r="G55"/>
      <c r="H55"/>
    </row>
    <row r="56" spans="1:8" ht="14.4">
      <c r="D56"/>
      <c r="E56"/>
      <c r="F56"/>
      <c r="G56"/>
      <c r="H56"/>
    </row>
    <row r="57" spans="1:8" ht="14.4">
      <c r="D57"/>
      <c r="E57" s="14"/>
      <c r="F57"/>
      <c r="G57"/>
      <c r="H57"/>
    </row>
    <row r="58" spans="1:8" ht="14.4">
      <c r="D58"/>
      <c r="E58"/>
      <c r="F58"/>
      <c r="G58"/>
      <c r="H58"/>
    </row>
    <row r="59" spans="1:8" ht="14.4">
      <c r="D59"/>
      <c r="E59"/>
      <c r="F59"/>
      <c r="G59"/>
      <c r="H59"/>
    </row>
    <row r="60" spans="1:8" ht="14.4">
      <c r="G60"/>
      <c r="H6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showGridLines="0" zoomScale="80" zoomScaleNormal="80" workbookViewId="0">
      <selection activeCell="G17" sqref="G17"/>
    </sheetView>
  </sheetViews>
  <sheetFormatPr defaultColWidth="9.109375" defaultRowHeight="13.2"/>
  <cols>
    <col min="1" max="1" width="4.109375" style="3" customWidth="1"/>
    <col min="2" max="2" width="5.77734375" style="3" customWidth="1"/>
    <col min="3" max="3" width="4.33203125" style="3" hidden="1" customWidth="1"/>
    <col min="4" max="4" width="42" style="3" customWidth="1"/>
    <col min="5" max="5" width="30.33203125" style="3" customWidth="1"/>
    <col min="6" max="6" width="12.77734375" style="3" bestFit="1" customWidth="1"/>
    <col min="7" max="7" width="9.109375" style="3"/>
    <col min="8" max="8" width="12.6640625" style="3" customWidth="1"/>
    <col min="9" max="16384" width="9.109375" style="3"/>
  </cols>
  <sheetData>
    <row r="1" spans="1:9" ht="66" customHeight="1">
      <c r="B1"/>
      <c r="C1"/>
      <c r="D1" s="82"/>
      <c r="E1" s="44"/>
      <c r="F1"/>
    </row>
    <row r="2" spans="1:9" ht="60" customHeight="1">
      <c r="B2" s="46"/>
      <c r="C2" s="46"/>
      <c r="D2" s="47" t="s">
        <v>607</v>
      </c>
      <c r="E2" s="48"/>
      <c r="F2" s="69"/>
    </row>
    <row r="3" spans="1:9" ht="15" customHeight="1">
      <c r="A3" s="20"/>
      <c r="B3" s="28"/>
      <c r="C3" s="29" t="s">
        <v>247</v>
      </c>
      <c r="D3" s="20"/>
      <c r="E3" s="25" t="s">
        <v>427</v>
      </c>
    </row>
    <row r="4" spans="1:9" ht="46.05" customHeight="1">
      <c r="A4" s="20"/>
      <c r="B4" s="95">
        <v>1</v>
      </c>
      <c r="C4" s="96" t="s">
        <v>248</v>
      </c>
      <c r="D4" s="95" t="s">
        <v>249</v>
      </c>
      <c r="E4" s="96">
        <f>SUM(E5:E10)</f>
        <v>1206948.5648701717</v>
      </c>
    </row>
    <row r="5" spans="1:9" ht="14.4">
      <c r="A5" s="20"/>
      <c r="B5" s="97">
        <v>1.1000000000000001</v>
      </c>
      <c r="C5" s="63" t="s">
        <v>250</v>
      </c>
      <c r="D5" s="61" t="s">
        <v>251</v>
      </c>
      <c r="E5" s="62">
        <v>169411.19365206466</v>
      </c>
      <c r="F5" s="15"/>
      <c r="H5" s="5"/>
      <c r="I5"/>
    </row>
    <row r="6" spans="1:9">
      <c r="A6" s="20"/>
      <c r="B6" s="97">
        <v>1.2</v>
      </c>
      <c r="C6" s="63" t="s">
        <v>252</v>
      </c>
      <c r="D6" s="61" t="s">
        <v>253</v>
      </c>
      <c r="E6" s="62">
        <v>126219.32224417473</v>
      </c>
      <c r="F6" s="15"/>
      <c r="H6" s="5"/>
    </row>
    <row r="7" spans="1:9">
      <c r="A7" s="20"/>
      <c r="B7" s="97">
        <v>1.3</v>
      </c>
      <c r="C7" s="63" t="s">
        <v>254</v>
      </c>
      <c r="D7" s="61" t="s">
        <v>255</v>
      </c>
      <c r="E7" s="62">
        <v>245088.8648234818</v>
      </c>
      <c r="F7" s="15"/>
      <c r="H7" s="5"/>
    </row>
    <row r="8" spans="1:9">
      <c r="A8" s="20"/>
      <c r="B8" s="97">
        <v>1.4</v>
      </c>
      <c r="C8" s="63" t="s">
        <v>256</v>
      </c>
      <c r="D8" s="61" t="s">
        <v>257</v>
      </c>
      <c r="E8" s="62">
        <v>332246.13218222396</v>
      </c>
      <c r="F8" s="15"/>
      <c r="H8" s="5"/>
    </row>
    <row r="9" spans="1:9">
      <c r="A9" s="20"/>
      <c r="B9" s="97">
        <v>1.5</v>
      </c>
      <c r="C9" s="63" t="s">
        <v>258</v>
      </c>
      <c r="D9" s="61" t="s">
        <v>259</v>
      </c>
      <c r="E9" s="62">
        <v>200187.09518789712</v>
      </c>
      <c r="F9" s="15"/>
      <c r="H9" s="5"/>
    </row>
    <row r="10" spans="1:9">
      <c r="A10" s="20"/>
      <c r="B10" s="97">
        <v>1.6</v>
      </c>
      <c r="C10" s="63" t="s">
        <v>260</v>
      </c>
      <c r="D10" s="61" t="s">
        <v>261</v>
      </c>
      <c r="E10" s="62">
        <v>133795.95678032943</v>
      </c>
      <c r="F10" s="15"/>
      <c r="H10" s="5"/>
    </row>
    <row r="11" spans="1:9">
      <c r="A11" s="20"/>
      <c r="B11" s="57">
        <v>2</v>
      </c>
      <c r="C11" s="58" t="s">
        <v>262</v>
      </c>
      <c r="D11" s="57" t="s">
        <v>263</v>
      </c>
      <c r="E11" s="58">
        <f>SUM(E12:E17)</f>
        <v>982428.28562814463</v>
      </c>
      <c r="F11" s="15"/>
      <c r="H11" s="5"/>
    </row>
    <row r="12" spans="1:9">
      <c r="A12" s="20"/>
      <c r="B12" s="97">
        <v>2.1</v>
      </c>
      <c r="C12" s="63" t="s">
        <v>250</v>
      </c>
      <c r="D12" s="61" t="s">
        <v>251</v>
      </c>
      <c r="E12" s="62">
        <v>251299.53814814446</v>
      </c>
      <c r="F12" s="15"/>
      <c r="H12" s="5"/>
    </row>
    <row r="13" spans="1:9">
      <c r="A13" s="20"/>
      <c r="B13" s="97">
        <v>2.2000000000000002</v>
      </c>
      <c r="C13" s="63" t="s">
        <v>252</v>
      </c>
      <c r="D13" s="61" t="s">
        <v>253</v>
      </c>
      <c r="E13" s="62">
        <v>146887.32848999996</v>
      </c>
      <c r="F13" s="15"/>
      <c r="H13" s="5"/>
    </row>
    <row r="14" spans="1:9">
      <c r="A14" s="20"/>
      <c r="B14" s="97">
        <v>2.2999999999999998</v>
      </c>
      <c r="C14" s="63" t="s">
        <v>254</v>
      </c>
      <c r="D14" s="61" t="s">
        <v>255</v>
      </c>
      <c r="E14" s="62">
        <v>291262.38907999964</v>
      </c>
      <c r="F14" s="15"/>
      <c r="H14" s="5"/>
    </row>
    <row r="15" spans="1:9">
      <c r="A15" s="20"/>
      <c r="B15" s="97">
        <v>2.4</v>
      </c>
      <c r="C15" s="63" t="s">
        <v>256</v>
      </c>
      <c r="D15" s="61" t="s">
        <v>257</v>
      </c>
      <c r="E15" s="62">
        <v>147917.6047200005</v>
      </c>
      <c r="F15" s="15"/>
      <c r="H15" s="5"/>
    </row>
    <row r="16" spans="1:9">
      <c r="A16" s="20"/>
      <c r="B16" s="97">
        <v>2.5</v>
      </c>
      <c r="C16" s="63" t="s">
        <v>258</v>
      </c>
      <c r="D16" s="61" t="s">
        <v>259</v>
      </c>
      <c r="E16" s="62">
        <v>33609.294649999996</v>
      </c>
      <c r="F16" s="15"/>
      <c r="H16" s="5"/>
    </row>
    <row r="17" spans="1:8">
      <c r="A17" s="20"/>
      <c r="B17" s="97">
        <v>2.6</v>
      </c>
      <c r="C17" s="63" t="s">
        <v>260</v>
      </c>
      <c r="D17" s="61" t="s">
        <v>261</v>
      </c>
      <c r="E17" s="62">
        <v>111452.13053999998</v>
      </c>
      <c r="F17" s="15"/>
      <c r="H17" s="5"/>
    </row>
    <row r="18" spans="1:8">
      <c r="A18" s="20"/>
      <c r="B18" s="57">
        <v>3</v>
      </c>
      <c r="C18" s="58" t="s">
        <v>264</v>
      </c>
      <c r="D18" s="57" t="s">
        <v>265</v>
      </c>
      <c r="E18" s="58">
        <f>E4-E11</f>
        <v>224520.27924202709</v>
      </c>
      <c r="F18" s="15"/>
      <c r="H18" s="5"/>
    </row>
    <row r="19" spans="1:8">
      <c r="A19" s="20"/>
      <c r="B19" s="97">
        <v>3.1</v>
      </c>
      <c r="C19" s="63" t="s">
        <v>250</v>
      </c>
      <c r="D19" s="61" t="s">
        <v>251</v>
      </c>
      <c r="E19" s="62">
        <f>E5-E12</f>
        <v>-81888.344496079808</v>
      </c>
      <c r="F19" s="15"/>
      <c r="H19" s="5"/>
    </row>
    <row r="20" spans="1:8">
      <c r="A20" s="20"/>
      <c r="B20" s="97">
        <v>3.2</v>
      </c>
      <c r="C20" s="63" t="s">
        <v>252</v>
      </c>
      <c r="D20" s="61" t="s">
        <v>253</v>
      </c>
      <c r="E20" s="62">
        <f t="shared" ref="E20:E24" si="0">E6-E13</f>
        <v>-20668.006245825221</v>
      </c>
      <c r="F20" s="15"/>
      <c r="H20" s="5"/>
    </row>
    <row r="21" spans="1:8">
      <c r="A21" s="20"/>
      <c r="B21" s="97">
        <v>3.3</v>
      </c>
      <c r="C21" s="63" t="s">
        <v>254</v>
      </c>
      <c r="D21" s="61" t="s">
        <v>255</v>
      </c>
      <c r="E21" s="62">
        <f t="shared" si="0"/>
        <v>-46173.524256517849</v>
      </c>
      <c r="F21" s="15"/>
      <c r="H21" s="5"/>
    </row>
    <row r="22" spans="1:8">
      <c r="A22" s="20"/>
      <c r="B22" s="97">
        <v>3.4</v>
      </c>
      <c r="C22" s="63" t="s">
        <v>256</v>
      </c>
      <c r="D22" s="61" t="s">
        <v>257</v>
      </c>
      <c r="E22" s="62">
        <f t="shared" si="0"/>
        <v>184328.52746222346</v>
      </c>
      <c r="F22" s="15"/>
      <c r="H22" s="5"/>
    </row>
    <row r="23" spans="1:8">
      <c r="A23" s="20"/>
      <c r="B23" s="97">
        <v>3.5</v>
      </c>
      <c r="C23" s="63" t="s">
        <v>258</v>
      </c>
      <c r="D23" s="61" t="s">
        <v>259</v>
      </c>
      <c r="E23" s="62">
        <f t="shared" si="0"/>
        <v>166577.80053789713</v>
      </c>
      <c r="F23" s="15"/>
      <c r="H23" s="5"/>
    </row>
    <row r="24" spans="1:8">
      <c r="A24" s="20"/>
      <c r="B24" s="97">
        <v>3.6</v>
      </c>
      <c r="C24" s="63" t="s">
        <v>260</v>
      </c>
      <c r="D24" s="61" t="s">
        <v>261</v>
      </c>
      <c r="E24" s="62">
        <f t="shared" si="0"/>
        <v>22343.82624032945</v>
      </c>
      <c r="F24" s="15"/>
      <c r="H24" s="5"/>
    </row>
    <row r="25" spans="1:8">
      <c r="A25" s="20"/>
      <c r="B25" s="30"/>
      <c r="C25" s="30"/>
      <c r="D25" s="30"/>
      <c r="E25" s="30"/>
    </row>
    <row r="26" spans="1:8">
      <c r="A26" s="20"/>
      <c r="B26" s="20"/>
      <c r="C26" s="20"/>
      <c r="D26" s="20"/>
      <c r="E26" s="2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27"/>
  <sheetViews>
    <sheetView showGridLines="0" view="pageBreakPreview" zoomScale="73" zoomScaleNormal="90" zoomScaleSheetLayoutView="73" workbookViewId="0">
      <selection activeCell="H35" sqref="H35"/>
    </sheetView>
  </sheetViews>
  <sheetFormatPr defaultColWidth="9.109375" defaultRowHeight="13.2"/>
  <cols>
    <col min="1" max="1" width="3.44140625" style="3" customWidth="1"/>
    <col min="2" max="2" width="52.77734375" style="3" customWidth="1"/>
    <col min="3" max="3" width="21.44140625" style="3" hidden="1" customWidth="1"/>
    <col min="4" max="4" width="13.109375" style="3" bestFit="1" customWidth="1"/>
    <col min="5" max="11" width="13.6640625" style="3" customWidth="1"/>
    <col min="12" max="12" width="10.77734375" style="3" customWidth="1"/>
    <col min="13" max="13" width="11.44140625" style="3" customWidth="1"/>
    <col min="14" max="14" width="11" style="3" customWidth="1"/>
    <col min="15" max="15" width="11.6640625" style="3" customWidth="1"/>
    <col min="16" max="17" width="13.33203125" style="3" customWidth="1"/>
    <col min="18" max="18" width="13.44140625" style="3" customWidth="1"/>
    <col min="19" max="16384" width="9.109375" style="3"/>
  </cols>
  <sheetData>
    <row r="1" spans="2:18" ht="61.95" customHeight="1">
      <c r="B1" s="82"/>
    </row>
    <row r="2" spans="2:18" ht="37.049999999999997" customHeight="1">
      <c r="B2" s="47" t="s">
        <v>611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</row>
    <row r="3" spans="2:18" ht="26.25" customHeight="1"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</row>
    <row r="4" spans="2:18" ht="13.5" customHeight="1">
      <c r="B4" s="98" t="s">
        <v>266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100"/>
    </row>
    <row r="5" spans="2:18">
      <c r="B5" s="100"/>
      <c r="C5" s="98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2" t="s">
        <v>427</v>
      </c>
    </row>
    <row r="6" spans="2:18" ht="12.75" hidden="1" customHeight="1">
      <c r="B6" s="193" t="s">
        <v>267</v>
      </c>
      <c r="C6" s="193"/>
      <c r="D6" s="193"/>
      <c r="E6" s="103"/>
      <c r="F6" s="103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 t="s">
        <v>0</v>
      </c>
      <c r="R6" s="105"/>
    </row>
    <row r="7" spans="2:18" ht="12.75" customHeight="1">
      <c r="B7" s="194" t="s">
        <v>268</v>
      </c>
      <c r="C7" s="52"/>
      <c r="D7" s="192" t="s">
        <v>269</v>
      </c>
      <c r="E7" s="192" t="s">
        <v>270</v>
      </c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</row>
    <row r="8" spans="2:18" ht="12.75" hidden="1" customHeight="1">
      <c r="B8" s="195"/>
      <c r="C8" s="52"/>
      <c r="D8" s="192"/>
      <c r="E8" s="52"/>
      <c r="F8" s="52"/>
      <c r="G8" s="52"/>
      <c r="H8" s="52"/>
      <c r="I8" s="192" t="s">
        <v>271</v>
      </c>
      <c r="J8" s="192"/>
      <c r="K8" s="192"/>
      <c r="L8" s="192"/>
      <c r="M8" s="52"/>
      <c r="N8" s="52"/>
      <c r="O8" s="52"/>
      <c r="P8" s="52"/>
      <c r="Q8" s="52"/>
      <c r="R8" s="52"/>
    </row>
    <row r="9" spans="2:18">
      <c r="B9" s="195"/>
      <c r="C9" s="52"/>
      <c r="D9" s="192"/>
      <c r="E9" s="192" t="s">
        <v>272</v>
      </c>
      <c r="F9" s="192" t="s">
        <v>273</v>
      </c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</row>
    <row r="10" spans="2:18" ht="12.75" hidden="1" customHeight="1">
      <c r="B10" s="195"/>
      <c r="C10" s="52"/>
      <c r="D10" s="192"/>
      <c r="E10" s="192"/>
      <c r="F10" s="52"/>
      <c r="G10" s="52"/>
      <c r="H10" s="52"/>
      <c r="I10" s="192" t="s">
        <v>274</v>
      </c>
      <c r="J10" s="192"/>
      <c r="K10" s="192"/>
      <c r="L10" s="192"/>
      <c r="M10" s="52"/>
      <c r="N10" s="52"/>
      <c r="O10" s="52"/>
      <c r="P10" s="52"/>
      <c r="Q10" s="52"/>
      <c r="R10" s="52"/>
    </row>
    <row r="11" spans="2:18" ht="26.4">
      <c r="B11" s="196"/>
      <c r="C11" s="52"/>
      <c r="D11" s="192"/>
      <c r="E11" s="192"/>
      <c r="F11" s="52" t="s">
        <v>275</v>
      </c>
      <c r="G11" s="52" t="s">
        <v>276</v>
      </c>
      <c r="H11" s="52" t="s">
        <v>277</v>
      </c>
      <c r="I11" s="52" t="s">
        <v>278</v>
      </c>
      <c r="J11" s="52" t="s">
        <v>279</v>
      </c>
      <c r="K11" s="52" t="s">
        <v>280</v>
      </c>
      <c r="L11" s="52" t="s">
        <v>281</v>
      </c>
      <c r="M11" s="52" t="s">
        <v>282</v>
      </c>
      <c r="N11" s="52" t="s">
        <v>283</v>
      </c>
      <c r="O11" s="52" t="s">
        <v>284</v>
      </c>
      <c r="P11" s="52" t="s">
        <v>285</v>
      </c>
      <c r="Q11" s="52" t="s">
        <v>286</v>
      </c>
      <c r="R11" s="52" t="s">
        <v>287</v>
      </c>
    </row>
    <row r="12" spans="2:18" ht="26.4" hidden="1">
      <c r="B12" s="106" t="s">
        <v>288</v>
      </c>
      <c r="C12" s="107"/>
      <c r="D12" s="106" t="s">
        <v>289</v>
      </c>
      <c r="E12" s="106" t="s">
        <v>289</v>
      </c>
      <c r="F12" s="106" t="s">
        <v>290</v>
      </c>
      <c r="G12" s="106" t="s">
        <v>291</v>
      </c>
      <c r="H12" s="106" t="s">
        <v>292</v>
      </c>
      <c r="I12" s="106" t="s">
        <v>293</v>
      </c>
      <c r="J12" s="106" t="s">
        <v>294</v>
      </c>
      <c r="K12" s="106" t="s">
        <v>295</v>
      </c>
      <c r="L12" s="106" t="s">
        <v>296</v>
      </c>
      <c r="M12" s="106" t="s">
        <v>297</v>
      </c>
      <c r="N12" s="106" t="s">
        <v>298</v>
      </c>
      <c r="O12" s="106" t="s">
        <v>299</v>
      </c>
      <c r="P12" s="106" t="s">
        <v>300</v>
      </c>
      <c r="Q12" s="106" t="s">
        <v>301</v>
      </c>
      <c r="R12" s="106" t="s">
        <v>302</v>
      </c>
    </row>
    <row r="13" spans="2:18">
      <c r="B13" s="108" t="s">
        <v>303</v>
      </c>
      <c r="C13" s="109" t="s">
        <v>304</v>
      </c>
      <c r="D13" s="110">
        <f>SUM(E13:R13)</f>
        <v>1154523.3780200002</v>
      </c>
      <c r="E13" s="110">
        <v>1047293.0455477283</v>
      </c>
      <c r="F13" s="110">
        <v>52595.912822999737</v>
      </c>
      <c r="G13" s="110">
        <v>13012.624160000007</v>
      </c>
      <c r="H13" s="110">
        <v>11114.75685</v>
      </c>
      <c r="I13" s="110">
        <v>5685.8813200000022</v>
      </c>
      <c r="J13" s="110">
        <v>6588.1367179999997</v>
      </c>
      <c r="K13" s="110">
        <v>4487.067546272001</v>
      </c>
      <c r="L13" s="110">
        <v>4350.2398599999997</v>
      </c>
      <c r="M13" s="110">
        <v>4426.4625500000002</v>
      </c>
      <c r="N13" s="110">
        <v>881.60445000000004</v>
      </c>
      <c r="O13" s="110">
        <v>550.54915000000017</v>
      </c>
      <c r="P13" s="110">
        <v>1191.9056599999999</v>
      </c>
      <c r="Q13" s="110">
        <v>451.83003000000014</v>
      </c>
      <c r="R13" s="110">
        <v>1893.3613550000002</v>
      </c>
    </row>
    <row r="14" spans="2:18">
      <c r="B14" s="111" t="s">
        <v>305</v>
      </c>
      <c r="C14" s="112" t="s">
        <v>306</v>
      </c>
      <c r="D14" s="110">
        <f t="shared" ref="D14:D17" si="0">SUM(E14:R14)</f>
        <v>436903.99251552322</v>
      </c>
      <c r="E14" s="78">
        <v>413319.45504752325</v>
      </c>
      <c r="F14" s="78">
        <v>10851.134295999997</v>
      </c>
      <c r="G14" s="78">
        <v>1951.6818800000001</v>
      </c>
      <c r="H14" s="78">
        <v>4004.0987600000008</v>
      </c>
      <c r="I14" s="78">
        <v>684.24651999999969</v>
      </c>
      <c r="J14" s="78">
        <v>2120.8089580000005</v>
      </c>
      <c r="K14" s="78">
        <v>660.03195000000051</v>
      </c>
      <c r="L14" s="78">
        <v>541.32584000000043</v>
      </c>
      <c r="M14" s="78">
        <v>608.34289999999964</v>
      </c>
      <c r="N14" s="78">
        <v>468.86050999999998</v>
      </c>
      <c r="O14" s="78">
        <v>161.81027</v>
      </c>
      <c r="P14" s="78">
        <v>930.9477099999998</v>
      </c>
      <c r="Q14" s="78">
        <v>101.56443999999999</v>
      </c>
      <c r="R14" s="78">
        <v>499.68343400000003</v>
      </c>
    </row>
    <row r="15" spans="2:18">
      <c r="B15" s="111" t="s">
        <v>307</v>
      </c>
      <c r="C15" s="112" t="s">
        <v>308</v>
      </c>
      <c r="D15" s="110">
        <f t="shared" si="0"/>
        <v>618527.33587347658</v>
      </c>
      <c r="E15" s="78">
        <v>536393.80047020491</v>
      </c>
      <c r="F15" s="78">
        <v>40955.900996999742</v>
      </c>
      <c r="G15" s="78">
        <v>10945.601720000006</v>
      </c>
      <c r="H15" s="78">
        <v>6971.0699099999993</v>
      </c>
      <c r="I15" s="78">
        <v>4954.9864000000025</v>
      </c>
      <c r="J15" s="78">
        <v>4467.3277599999992</v>
      </c>
      <c r="K15" s="78">
        <v>3827.0355962720005</v>
      </c>
      <c r="L15" s="78">
        <v>3808.9140199999993</v>
      </c>
      <c r="M15" s="78">
        <v>3818.1196500000005</v>
      </c>
      <c r="N15" s="78">
        <v>412.74394000000007</v>
      </c>
      <c r="O15" s="78">
        <v>330.95275000000015</v>
      </c>
      <c r="P15" s="78">
        <v>260.9579500000001</v>
      </c>
      <c r="Q15" s="78">
        <v>350.26559000000015</v>
      </c>
      <c r="R15" s="78">
        <v>1029.6591200000003</v>
      </c>
    </row>
    <row r="16" spans="2:18">
      <c r="B16" s="113" t="s">
        <v>309</v>
      </c>
      <c r="C16" s="114" t="s">
        <v>310</v>
      </c>
      <c r="D16" s="110">
        <f t="shared" si="0"/>
        <v>99092.049631000133</v>
      </c>
      <c r="E16" s="78">
        <v>97579.790030000135</v>
      </c>
      <c r="F16" s="78">
        <v>788.87752999999998</v>
      </c>
      <c r="G16" s="78">
        <v>115.34055999999998</v>
      </c>
      <c r="H16" s="78">
        <v>139.58817999999999</v>
      </c>
      <c r="I16" s="78">
        <v>46.648400000000002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57.78613</v>
      </c>
      <c r="P16" s="78">
        <v>0</v>
      </c>
      <c r="Q16" s="78">
        <v>0</v>
      </c>
      <c r="R16" s="78">
        <v>364.018801</v>
      </c>
    </row>
    <row r="17" spans="2:18">
      <c r="B17" s="113" t="s">
        <v>311</v>
      </c>
      <c r="C17" s="114" t="s">
        <v>28</v>
      </c>
      <c r="D17" s="110">
        <f t="shared" si="0"/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</row>
    <row r="18" spans="2:18">
      <c r="B18" s="49"/>
      <c r="C18" s="49"/>
      <c r="D18" s="100"/>
      <c r="E18" s="100"/>
      <c r="F18" s="100"/>
      <c r="G18" s="115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</row>
    <row r="19" spans="2:18">
      <c r="B19" s="98" t="s">
        <v>312</v>
      </c>
      <c r="C19" s="98"/>
      <c r="D19" s="100"/>
      <c r="E19" s="100"/>
      <c r="F19" s="100"/>
      <c r="G19" s="116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</row>
    <row r="20" spans="2:18">
      <c r="B20" s="117"/>
      <c r="C20" s="117"/>
      <c r="D20" s="100"/>
      <c r="E20" s="100"/>
      <c r="F20" s="100"/>
      <c r="G20" s="100"/>
      <c r="H20" s="100"/>
      <c r="I20" s="100"/>
      <c r="J20" s="100"/>
      <c r="K20" s="118"/>
      <c r="L20" s="100" t="s">
        <v>427</v>
      </c>
      <c r="M20" s="100"/>
      <c r="N20" s="100"/>
      <c r="O20" s="100"/>
      <c r="P20" s="100"/>
      <c r="Q20" s="100"/>
      <c r="R20" s="100"/>
    </row>
    <row r="21" spans="2:18" ht="66">
      <c r="B21" s="52" t="s">
        <v>268</v>
      </c>
      <c r="C21" s="52"/>
      <c r="D21" s="52" t="s">
        <v>269</v>
      </c>
      <c r="E21" s="52" t="s">
        <v>313</v>
      </c>
      <c r="F21" s="52" t="s">
        <v>314</v>
      </c>
      <c r="G21" s="52" t="s">
        <v>315</v>
      </c>
      <c r="H21" s="52" t="s">
        <v>316</v>
      </c>
      <c r="I21" s="52" t="s">
        <v>317</v>
      </c>
      <c r="J21" s="52" t="s">
        <v>318</v>
      </c>
      <c r="K21" s="52" t="s">
        <v>319</v>
      </c>
      <c r="L21" s="52" t="s">
        <v>320</v>
      </c>
      <c r="M21" s="100"/>
      <c r="N21" s="100"/>
      <c r="O21" s="100"/>
      <c r="P21" s="100"/>
      <c r="Q21" s="100"/>
      <c r="R21" s="100"/>
    </row>
    <row r="22" spans="2:18" ht="26.4" hidden="1">
      <c r="B22" s="106" t="s">
        <v>288</v>
      </c>
      <c r="C22" s="107"/>
      <c r="D22" s="106" t="s">
        <v>289</v>
      </c>
      <c r="E22" s="106" t="s">
        <v>321</v>
      </c>
      <c r="F22" s="106" t="s">
        <v>322</v>
      </c>
      <c r="G22" s="106" t="s">
        <v>323</v>
      </c>
      <c r="H22" s="106" t="s">
        <v>324</v>
      </c>
      <c r="I22" s="106" t="s">
        <v>325</v>
      </c>
      <c r="J22" s="106"/>
      <c r="K22" s="106" t="s">
        <v>326</v>
      </c>
      <c r="L22" s="106" t="s">
        <v>327</v>
      </c>
      <c r="M22" s="100"/>
      <c r="N22" s="100"/>
      <c r="O22" s="100"/>
      <c r="P22" s="100"/>
      <c r="Q22" s="100"/>
      <c r="R22" s="100"/>
    </row>
    <row r="23" spans="2:18">
      <c r="B23" s="108" t="s">
        <v>303</v>
      </c>
      <c r="C23" s="109" t="s">
        <v>304</v>
      </c>
      <c r="D23" s="119">
        <f>SUM(E23:L23)</f>
        <v>1154523.3780199974</v>
      </c>
      <c r="E23" s="120">
        <v>805906.9508384933</v>
      </c>
      <c r="F23" s="120">
        <v>24513.262249980005</v>
      </c>
      <c r="G23" s="120">
        <v>0</v>
      </c>
      <c r="H23" s="120">
        <v>299746.99830000021</v>
      </c>
      <c r="I23" s="120">
        <v>14394.657618524005</v>
      </c>
      <c r="J23" s="120">
        <v>9961.509012999999</v>
      </c>
      <c r="K23" s="120">
        <v>0</v>
      </c>
      <c r="L23" s="120">
        <v>0</v>
      </c>
      <c r="M23" s="100"/>
      <c r="N23" s="100"/>
      <c r="O23" s="100"/>
      <c r="P23" s="100"/>
      <c r="Q23" s="100"/>
      <c r="R23" s="100"/>
    </row>
    <row r="24" spans="2:18">
      <c r="B24" s="111" t="s">
        <v>305</v>
      </c>
      <c r="C24" s="112" t="s">
        <v>306</v>
      </c>
      <c r="D24" s="119">
        <f t="shared" ref="D24:D27" si="1">SUM(E24:L24)</f>
        <v>436903.9925155263</v>
      </c>
      <c r="E24" s="78">
        <v>201852.19473300216</v>
      </c>
      <c r="F24" s="78">
        <v>12566.861339000001</v>
      </c>
      <c r="G24" s="78">
        <v>0</v>
      </c>
      <c r="H24" s="78">
        <v>198749.40843900017</v>
      </c>
      <c r="I24" s="78">
        <v>14394.657618524005</v>
      </c>
      <c r="J24" s="78">
        <v>9340.8703859999987</v>
      </c>
      <c r="K24" s="78">
        <v>0</v>
      </c>
      <c r="L24" s="78">
        <v>0</v>
      </c>
      <c r="M24" s="100"/>
      <c r="N24" s="100"/>
      <c r="O24" s="100"/>
      <c r="P24" s="100"/>
      <c r="Q24" s="100"/>
      <c r="R24" s="100"/>
    </row>
    <row r="25" spans="2:18">
      <c r="B25" s="111" t="s">
        <v>307</v>
      </c>
      <c r="C25" s="112" t="s">
        <v>308</v>
      </c>
      <c r="D25" s="119">
        <f t="shared" si="1"/>
        <v>618585.53544347116</v>
      </c>
      <c r="E25" s="78">
        <v>603336.33971549117</v>
      </c>
      <c r="F25" s="78">
        <v>11946.400910980003</v>
      </c>
      <c r="G25" s="78">
        <v>0</v>
      </c>
      <c r="H25" s="78">
        <v>2831.8306500000003</v>
      </c>
      <c r="I25" s="78">
        <v>0</v>
      </c>
      <c r="J25" s="78">
        <v>470.96416699999997</v>
      </c>
      <c r="K25" s="78">
        <v>0</v>
      </c>
      <c r="L25" s="78">
        <v>0</v>
      </c>
      <c r="M25" s="100"/>
      <c r="N25" s="100"/>
      <c r="O25" s="100"/>
      <c r="P25" s="100"/>
      <c r="Q25" s="100"/>
      <c r="R25" s="100"/>
    </row>
    <row r="26" spans="2:18">
      <c r="B26" s="113" t="s">
        <v>309</v>
      </c>
      <c r="C26" s="114" t="s">
        <v>310</v>
      </c>
      <c r="D26" s="119">
        <f t="shared" si="1"/>
        <v>99033.850061000077</v>
      </c>
      <c r="E26" s="78">
        <v>718.41638999999975</v>
      </c>
      <c r="F26" s="78"/>
      <c r="G26" s="78">
        <v>0</v>
      </c>
      <c r="H26" s="78">
        <v>98165.759211000084</v>
      </c>
      <c r="I26" s="78">
        <v>0</v>
      </c>
      <c r="J26" s="78">
        <v>149.67445999999998</v>
      </c>
      <c r="K26" s="78">
        <v>0</v>
      </c>
      <c r="L26" s="78">
        <v>0</v>
      </c>
      <c r="M26" s="100"/>
      <c r="N26" s="100"/>
      <c r="O26" s="100"/>
      <c r="P26" s="100"/>
      <c r="Q26" s="100"/>
      <c r="R26" s="100"/>
    </row>
    <row r="27" spans="2:18">
      <c r="B27" s="113" t="s">
        <v>311</v>
      </c>
      <c r="C27" s="114" t="s">
        <v>28</v>
      </c>
      <c r="D27" s="119">
        <f t="shared" si="1"/>
        <v>0</v>
      </c>
      <c r="E27" s="78"/>
      <c r="F27" s="78"/>
      <c r="G27" s="78"/>
      <c r="H27" s="78"/>
      <c r="I27" s="78"/>
      <c r="J27" s="78"/>
      <c r="K27" s="78"/>
      <c r="L27" s="78"/>
      <c r="M27" s="100"/>
      <c r="N27" s="100"/>
      <c r="O27" s="100"/>
      <c r="P27" s="100"/>
      <c r="Q27" s="100"/>
      <c r="R27" s="100"/>
    </row>
  </sheetData>
  <mergeCells count="9">
    <mergeCell ref="B3:R3"/>
    <mergeCell ref="I10:L10"/>
    <mergeCell ref="B6:D6"/>
    <mergeCell ref="B7:B11"/>
    <mergeCell ref="D7:D11"/>
    <mergeCell ref="E7:R7"/>
    <mergeCell ref="I8:L8"/>
    <mergeCell ref="E9:E11"/>
    <mergeCell ref="F9:R9"/>
  </mergeCells>
  <pageMargins left="0.7" right="0.7" top="0.75" bottom="0.75" header="0.3" footer="0.3"/>
  <pageSetup paperSize="9" scale="34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7"/>
  <sheetViews>
    <sheetView showGridLines="0" topLeftCell="D1" zoomScale="90" zoomScaleNormal="90" workbookViewId="0">
      <selection activeCell="D7" sqref="D7"/>
    </sheetView>
  </sheetViews>
  <sheetFormatPr defaultColWidth="9.109375" defaultRowHeight="13.2"/>
  <cols>
    <col min="1" max="1" width="3.6640625" style="3" customWidth="1"/>
    <col min="2" max="2" width="6" style="1" bestFit="1" customWidth="1"/>
    <col min="3" max="3" width="15.33203125" style="1" hidden="1" customWidth="1"/>
    <col min="4" max="4" width="62.109375" style="3" customWidth="1"/>
    <col min="5" max="5" width="13.109375" style="3" customWidth="1"/>
    <col min="6" max="6" width="16" style="3" customWidth="1"/>
    <col min="7" max="7" width="13.33203125" style="3" customWidth="1"/>
    <col min="8" max="8" width="13.109375" style="3" customWidth="1"/>
    <col min="9" max="9" width="13.6640625" style="3" customWidth="1"/>
    <col min="10" max="10" width="14.44140625" style="3" customWidth="1"/>
    <col min="11" max="11" width="13.44140625" style="3" customWidth="1"/>
    <col min="12" max="12" width="14.44140625" style="3" customWidth="1"/>
    <col min="13" max="13" width="13.33203125" style="3" customWidth="1"/>
    <col min="14" max="14" width="14.77734375" style="3" customWidth="1"/>
    <col min="15" max="15" width="14" style="3" bestFit="1" customWidth="1"/>
    <col min="16" max="16" width="9.109375" style="3"/>
    <col min="17" max="17" width="9.44140625" style="3" bestFit="1" customWidth="1"/>
    <col min="18" max="16384" width="9.109375" style="3"/>
  </cols>
  <sheetData>
    <row r="1" spans="1:17" ht="58.95" customHeight="1">
      <c r="D1" s="82"/>
    </row>
    <row r="2" spans="1:17" ht="40.950000000000003" customHeight="1">
      <c r="A2" s="20"/>
      <c r="B2" s="122"/>
      <c r="C2" s="122"/>
      <c r="D2" s="47" t="s">
        <v>612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</row>
    <row r="3" spans="1:17">
      <c r="A3" s="20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20"/>
    </row>
    <row r="4" spans="1:17" hidden="1">
      <c r="A4" s="20"/>
      <c r="B4" s="31"/>
      <c r="C4" s="31"/>
      <c r="D4" s="198" t="s">
        <v>328</v>
      </c>
      <c r="E4" s="198"/>
      <c r="F4" s="198"/>
      <c r="G4" s="21"/>
      <c r="H4" s="21"/>
      <c r="I4" s="21"/>
      <c r="J4" s="21"/>
      <c r="K4" s="21"/>
      <c r="L4" s="21"/>
      <c r="M4" s="199" t="s">
        <v>0</v>
      </c>
      <c r="N4" s="199"/>
      <c r="O4" s="20"/>
    </row>
    <row r="5" spans="1:17" ht="37.950000000000003" customHeight="1">
      <c r="A5" s="20"/>
      <c r="B5" s="124"/>
      <c r="C5" s="125"/>
      <c r="D5" s="52" t="s">
        <v>329</v>
      </c>
      <c r="E5" s="126" t="s">
        <v>330</v>
      </c>
      <c r="F5" s="52" t="s">
        <v>331</v>
      </c>
      <c r="G5" s="52" t="s">
        <v>332</v>
      </c>
      <c r="H5" s="52" t="s">
        <v>333</v>
      </c>
      <c r="I5" s="52" t="s">
        <v>253</v>
      </c>
      <c r="J5" s="52" t="s">
        <v>334</v>
      </c>
      <c r="K5" s="52" t="s">
        <v>335</v>
      </c>
      <c r="L5" s="52" t="s">
        <v>336</v>
      </c>
      <c r="M5" s="126" t="s">
        <v>337</v>
      </c>
      <c r="N5" s="126" t="s">
        <v>338</v>
      </c>
      <c r="O5" s="126" t="s">
        <v>339</v>
      </c>
    </row>
    <row r="6" spans="1:17" hidden="1">
      <c r="A6" s="20"/>
      <c r="B6" s="127"/>
      <c r="C6" s="127"/>
      <c r="D6" s="75" t="s">
        <v>340</v>
      </c>
      <c r="E6" s="128" t="s">
        <v>341</v>
      </c>
      <c r="F6" s="75" t="s">
        <v>342</v>
      </c>
      <c r="G6" s="75" t="s">
        <v>343</v>
      </c>
      <c r="H6" s="75" t="s">
        <v>344</v>
      </c>
      <c r="I6" s="75" t="s">
        <v>345</v>
      </c>
      <c r="J6" s="75" t="s">
        <v>346</v>
      </c>
      <c r="K6" s="75" t="s">
        <v>347</v>
      </c>
      <c r="L6" s="75" t="s">
        <v>348</v>
      </c>
      <c r="M6" s="128" t="s">
        <v>349</v>
      </c>
      <c r="N6" s="128" t="s">
        <v>350</v>
      </c>
      <c r="O6" s="128" t="s">
        <v>351</v>
      </c>
    </row>
    <row r="7" spans="1:17">
      <c r="A7" s="20"/>
      <c r="B7" s="127">
        <v>1</v>
      </c>
      <c r="C7" s="127" t="s">
        <v>6</v>
      </c>
      <c r="D7" s="129" t="s">
        <v>352</v>
      </c>
      <c r="E7" s="120">
        <v>181636.86946782671</v>
      </c>
      <c r="F7" s="120">
        <v>30641.00940358673</v>
      </c>
      <c r="G7" s="120">
        <v>133384.03173653604</v>
      </c>
      <c r="H7" s="120">
        <v>74774.875378611527</v>
      </c>
      <c r="I7" s="120">
        <v>126219.32224417473</v>
      </c>
      <c r="J7" s="120">
        <v>121148.5901703928</v>
      </c>
      <c r="K7" s="120">
        <v>123940.27465308903</v>
      </c>
      <c r="L7" s="120">
        <v>332246.13218222396</v>
      </c>
      <c r="M7" s="120">
        <v>259994.39687345142</v>
      </c>
      <c r="N7" s="120">
        <v>375739.06723600219</v>
      </c>
      <c r="O7" s="120">
        <f>SUM(E7:N7)</f>
        <v>1759724.5693458947</v>
      </c>
      <c r="Q7" s="7"/>
    </row>
    <row r="8" spans="1:17">
      <c r="A8" s="20"/>
      <c r="B8" s="130" t="s">
        <v>505</v>
      </c>
      <c r="C8" s="76" t="s">
        <v>8</v>
      </c>
      <c r="D8" s="131" t="s">
        <v>353</v>
      </c>
      <c r="E8" s="78">
        <v>146288.6234078267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89559.26204217333</v>
      </c>
      <c r="O8" s="120">
        <f t="shared" ref="O8:O25" si="0">SUM(E8:N8)</f>
        <v>235847.88545000003</v>
      </c>
    </row>
    <row r="9" spans="1:17">
      <c r="A9" s="20"/>
      <c r="B9" s="130" t="s">
        <v>506</v>
      </c>
      <c r="C9" s="132" t="s">
        <v>354</v>
      </c>
      <c r="D9" s="131" t="s">
        <v>355</v>
      </c>
      <c r="E9" s="78">
        <v>35348.246059999998</v>
      </c>
      <c r="F9" s="78">
        <v>4767.1165700000001</v>
      </c>
      <c r="G9" s="78">
        <v>4179.0054899999996</v>
      </c>
      <c r="H9" s="78">
        <v>1500</v>
      </c>
      <c r="I9" s="78">
        <v>1999</v>
      </c>
      <c r="J9" s="78">
        <v>1218</v>
      </c>
      <c r="K9" s="78">
        <v>7505.5</v>
      </c>
      <c r="L9" s="78">
        <v>1853</v>
      </c>
      <c r="M9" s="78">
        <v>785.57</v>
      </c>
      <c r="N9" s="78">
        <v>0</v>
      </c>
      <c r="O9" s="120">
        <f t="shared" si="0"/>
        <v>59155.438119999999</v>
      </c>
    </row>
    <row r="10" spans="1:17">
      <c r="A10" s="20"/>
      <c r="B10" s="130" t="s">
        <v>507</v>
      </c>
      <c r="C10" s="76" t="s">
        <v>16</v>
      </c>
      <c r="D10" s="88" t="s">
        <v>35</v>
      </c>
      <c r="E10" s="78">
        <v>0</v>
      </c>
      <c r="F10" s="78">
        <v>3873.8928335867276</v>
      </c>
      <c r="G10" s="78">
        <v>24468.057319866399</v>
      </c>
      <c r="H10" s="78">
        <v>73274.875378611527</v>
      </c>
      <c r="I10" s="78">
        <v>123532.14252038674</v>
      </c>
      <c r="J10" s="78">
        <v>118416.89076639278</v>
      </c>
      <c r="K10" s="78">
        <v>114195.61526588904</v>
      </c>
      <c r="L10" s="78">
        <v>324440.63297222398</v>
      </c>
      <c r="M10" s="78">
        <v>257568.1503099954</v>
      </c>
      <c r="N10" s="78">
        <v>73932.555094775176</v>
      </c>
      <c r="O10" s="120">
        <f t="shared" si="0"/>
        <v>1113702.8124617278</v>
      </c>
    </row>
    <row r="11" spans="1:17" ht="13.2" customHeight="1">
      <c r="A11" s="20"/>
      <c r="B11" s="130" t="s">
        <v>508</v>
      </c>
      <c r="C11" s="132" t="s">
        <v>356</v>
      </c>
      <c r="D11" s="88" t="s">
        <v>357</v>
      </c>
      <c r="E11" s="78">
        <v>0</v>
      </c>
      <c r="F11" s="78">
        <v>0</v>
      </c>
      <c r="G11" s="78">
        <v>0</v>
      </c>
      <c r="H11" s="78">
        <v>0</v>
      </c>
      <c r="I11" s="78">
        <v>32.975960000000001</v>
      </c>
      <c r="J11" s="78">
        <v>1017.4983</v>
      </c>
      <c r="K11" s="78">
        <v>183.39161999999999</v>
      </c>
      <c r="L11" s="78">
        <v>3329.2585899999999</v>
      </c>
      <c r="M11" s="78">
        <v>51.295580000000001</v>
      </c>
      <c r="N11" s="78">
        <v>0</v>
      </c>
      <c r="O11" s="120">
        <f t="shared" si="0"/>
        <v>4614.4200499999997</v>
      </c>
    </row>
    <row r="12" spans="1:17">
      <c r="A12" s="20"/>
      <c r="B12" s="130" t="s">
        <v>509</v>
      </c>
      <c r="C12" s="132" t="s">
        <v>358</v>
      </c>
      <c r="D12" s="131" t="s">
        <v>359</v>
      </c>
      <c r="E12" s="78">
        <v>0</v>
      </c>
      <c r="F12" s="78">
        <v>22000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0</v>
      </c>
      <c r="M12" s="78">
        <v>0</v>
      </c>
      <c r="N12" s="78">
        <v>0</v>
      </c>
      <c r="O12" s="120">
        <f t="shared" si="0"/>
        <v>22000</v>
      </c>
    </row>
    <row r="13" spans="1:17">
      <c r="A13" s="20"/>
      <c r="B13" s="130" t="s">
        <v>525</v>
      </c>
      <c r="C13" s="132" t="s">
        <v>360</v>
      </c>
      <c r="D13" s="131" t="s">
        <v>361</v>
      </c>
      <c r="E13" s="78">
        <v>0</v>
      </c>
      <c r="F13" s="78">
        <v>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120">
        <f t="shared" si="0"/>
        <v>0</v>
      </c>
    </row>
    <row r="14" spans="1:17">
      <c r="A14" s="20"/>
      <c r="B14" s="130" t="s">
        <v>526</v>
      </c>
      <c r="C14" s="132" t="s">
        <v>362</v>
      </c>
      <c r="D14" s="131" t="s">
        <v>363</v>
      </c>
      <c r="E14" s="78">
        <v>0</v>
      </c>
      <c r="F14" s="78">
        <v>0</v>
      </c>
      <c r="G14" s="78">
        <v>0</v>
      </c>
      <c r="H14" s="78">
        <v>0</v>
      </c>
      <c r="I14" s="78">
        <v>655.20376378799995</v>
      </c>
      <c r="J14" s="78">
        <v>496.20110399999999</v>
      </c>
      <c r="K14" s="78">
        <v>2055.7677672</v>
      </c>
      <c r="L14" s="78">
        <v>2623.2406199999996</v>
      </c>
      <c r="M14" s="78">
        <v>1589.3809834560002</v>
      </c>
      <c r="N14" s="78">
        <v>56.1</v>
      </c>
      <c r="O14" s="120">
        <f t="shared" si="0"/>
        <v>7475.8942384439997</v>
      </c>
    </row>
    <row r="15" spans="1:17">
      <c r="A15" s="20"/>
      <c r="B15" s="130" t="s">
        <v>527</v>
      </c>
      <c r="C15" s="132" t="s">
        <v>364</v>
      </c>
      <c r="D15" s="131" t="s">
        <v>46</v>
      </c>
      <c r="E15" s="78">
        <v>0</v>
      </c>
      <c r="F15" s="78">
        <v>0</v>
      </c>
      <c r="G15" s="78">
        <v>104736.96892666964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212191.15009905369</v>
      </c>
      <c r="O15" s="120">
        <f t="shared" si="0"/>
        <v>316928.11902572331</v>
      </c>
    </row>
    <row r="16" spans="1:17">
      <c r="A16" s="20"/>
      <c r="B16" s="133">
        <v>2</v>
      </c>
      <c r="C16" s="133" t="s">
        <v>365</v>
      </c>
      <c r="D16" s="134" t="s">
        <v>366</v>
      </c>
      <c r="E16" s="135">
        <v>500989.55880000006</v>
      </c>
      <c r="F16" s="135">
        <v>81805.384940000004</v>
      </c>
      <c r="G16" s="135">
        <v>71313.503319999989</v>
      </c>
      <c r="H16" s="135">
        <v>113477.03742814445</v>
      </c>
      <c r="I16" s="135">
        <v>146887.32848999993</v>
      </c>
      <c r="J16" s="135">
        <v>149296.39979999996</v>
      </c>
      <c r="K16" s="135">
        <v>141965.98927999969</v>
      </c>
      <c r="L16" s="135">
        <v>147917.60472000047</v>
      </c>
      <c r="M16" s="135">
        <v>55222.726909999998</v>
      </c>
      <c r="N16" s="135">
        <v>183821.68175999963</v>
      </c>
      <c r="O16" s="135">
        <f t="shared" si="0"/>
        <v>1592697.2154481441</v>
      </c>
      <c r="Q16" s="7"/>
    </row>
    <row r="17" spans="1:15">
      <c r="A17" s="20"/>
      <c r="B17" s="130" t="s">
        <v>510</v>
      </c>
      <c r="C17" s="132" t="s">
        <v>367</v>
      </c>
      <c r="D17" s="88" t="s">
        <v>368</v>
      </c>
      <c r="E17" s="136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120">
        <f t="shared" si="0"/>
        <v>0</v>
      </c>
    </row>
    <row r="18" spans="1:15" ht="13.5" customHeight="1">
      <c r="A18" s="20"/>
      <c r="B18" s="130" t="s">
        <v>511</v>
      </c>
      <c r="C18" s="132" t="s">
        <v>369</v>
      </c>
      <c r="D18" s="88" t="s">
        <v>60</v>
      </c>
      <c r="E18" s="78">
        <v>6508.4280000000063</v>
      </c>
      <c r="F18" s="78">
        <v>67071.236570000008</v>
      </c>
      <c r="G18" s="78">
        <v>13255.52549</v>
      </c>
      <c r="H18" s="78">
        <v>29965.847988144502</v>
      </c>
      <c r="I18" s="78">
        <v>1810.7538800000002</v>
      </c>
      <c r="J18" s="78">
        <v>1318.7511</v>
      </c>
      <c r="K18" s="78">
        <v>3654.79774</v>
      </c>
      <c r="L18" s="78">
        <v>8736.999429999998</v>
      </c>
      <c r="M18" s="78">
        <v>5558.3759499999978</v>
      </c>
      <c r="N18" s="78">
        <v>71138.698279999997</v>
      </c>
      <c r="O18" s="120">
        <f t="shared" si="0"/>
        <v>209019.41442814452</v>
      </c>
    </row>
    <row r="19" spans="1:15">
      <c r="A19" s="20"/>
      <c r="B19" s="130" t="s">
        <v>512</v>
      </c>
      <c r="C19" s="132" t="s">
        <v>49</v>
      </c>
      <c r="D19" s="88" t="s">
        <v>370</v>
      </c>
      <c r="E19" s="136">
        <v>494481.1308000001</v>
      </c>
      <c r="F19" s="78">
        <v>14734.148369999999</v>
      </c>
      <c r="G19" s="78">
        <v>40811.650929999989</v>
      </c>
      <c r="H19" s="78">
        <v>83511.189439999958</v>
      </c>
      <c r="I19" s="78">
        <v>145076.57460999995</v>
      </c>
      <c r="J19" s="78">
        <v>147977.64869999996</v>
      </c>
      <c r="K19" s="78">
        <v>138311.19153999968</v>
      </c>
      <c r="L19" s="78">
        <v>139180.6052900005</v>
      </c>
      <c r="M19" s="78">
        <v>575.65095999999994</v>
      </c>
      <c r="N19" s="78">
        <v>0</v>
      </c>
      <c r="O19" s="120">
        <f t="shared" si="0"/>
        <v>1204659.7906400003</v>
      </c>
    </row>
    <row r="20" spans="1:15">
      <c r="A20" s="20"/>
      <c r="B20" s="130" t="s">
        <v>371</v>
      </c>
      <c r="C20" s="132" t="s">
        <v>372</v>
      </c>
      <c r="D20" s="137" t="s">
        <v>373</v>
      </c>
      <c r="E20" s="81">
        <v>492531.19144000008</v>
      </c>
      <c r="F20" s="81">
        <v>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120">
        <f t="shared" si="0"/>
        <v>492531.19144000008</v>
      </c>
    </row>
    <row r="21" spans="1:15">
      <c r="A21" s="20"/>
      <c r="B21" s="130" t="s">
        <v>374</v>
      </c>
      <c r="C21" s="132" t="s">
        <v>375</v>
      </c>
      <c r="D21" s="137" t="s">
        <v>376</v>
      </c>
      <c r="E21" s="81">
        <v>1949.939360000001</v>
      </c>
      <c r="F21" s="81">
        <v>14734.148369999999</v>
      </c>
      <c r="G21" s="81">
        <v>40811.650929999989</v>
      </c>
      <c r="H21" s="81">
        <v>83511.189439999958</v>
      </c>
      <c r="I21" s="81">
        <v>145076.57460999995</v>
      </c>
      <c r="J21" s="81">
        <v>147977.64869999996</v>
      </c>
      <c r="K21" s="81">
        <v>138311.19153999968</v>
      </c>
      <c r="L21" s="81">
        <v>139180.6052900005</v>
      </c>
      <c r="M21" s="81">
        <v>575.65095999999994</v>
      </c>
      <c r="N21" s="81">
        <v>0</v>
      </c>
      <c r="O21" s="120">
        <f t="shared" si="0"/>
        <v>712128.59920000006</v>
      </c>
    </row>
    <row r="22" spans="1:15">
      <c r="A22" s="20"/>
      <c r="B22" s="130" t="s">
        <v>513</v>
      </c>
      <c r="C22" s="132" t="s">
        <v>377</v>
      </c>
      <c r="D22" s="88" t="s">
        <v>378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49088.7</v>
      </c>
      <c r="N22" s="78">
        <v>18700</v>
      </c>
      <c r="O22" s="120">
        <f t="shared" si="0"/>
        <v>67788.7</v>
      </c>
    </row>
    <row r="23" spans="1:15">
      <c r="A23" s="20"/>
      <c r="B23" s="130" t="s">
        <v>514</v>
      </c>
      <c r="C23" s="132" t="s">
        <v>61</v>
      </c>
      <c r="D23" s="131" t="s">
        <v>62</v>
      </c>
      <c r="E23" s="78">
        <v>0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120">
        <f t="shared" si="0"/>
        <v>0</v>
      </c>
    </row>
    <row r="24" spans="1:15">
      <c r="A24" s="20"/>
      <c r="B24" s="130" t="s">
        <v>515</v>
      </c>
      <c r="C24" s="132" t="s">
        <v>379</v>
      </c>
      <c r="D24" s="131" t="s">
        <v>70</v>
      </c>
      <c r="E24" s="78">
        <v>0</v>
      </c>
      <c r="F24" s="78">
        <v>0</v>
      </c>
      <c r="G24" s="78">
        <v>17246.3269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93982.983479999632</v>
      </c>
      <c r="O24" s="120">
        <f t="shared" si="0"/>
        <v>111229.31037999963</v>
      </c>
    </row>
    <row r="25" spans="1:15">
      <c r="A25" s="20"/>
      <c r="B25" s="133">
        <v>3</v>
      </c>
      <c r="C25" s="133" t="s">
        <v>380</v>
      </c>
      <c r="D25" s="134" t="s">
        <v>381</v>
      </c>
      <c r="E25" s="135">
        <v>-319352.68933217332</v>
      </c>
      <c r="F25" s="135">
        <v>-51164.375536413274</v>
      </c>
      <c r="G25" s="135">
        <v>62070.52841653605</v>
      </c>
      <c r="H25" s="135">
        <v>-38702.162049532926</v>
      </c>
      <c r="I25" s="135">
        <v>-20668.006245825192</v>
      </c>
      <c r="J25" s="135">
        <v>-28147.80962960716</v>
      </c>
      <c r="K25" s="135">
        <v>-18025.71462691066</v>
      </c>
      <c r="L25" s="135">
        <v>184328.52746222349</v>
      </c>
      <c r="M25" s="135">
        <v>204771.66996345142</v>
      </c>
      <c r="N25" s="135">
        <v>191917.38547600256</v>
      </c>
      <c r="O25" s="135">
        <f t="shared" si="0"/>
        <v>167027.35389775096</v>
      </c>
    </row>
    <row r="26" spans="1:15">
      <c r="A26" s="20"/>
      <c r="B26" s="22"/>
      <c r="C26" s="22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 spans="1:15">
      <c r="A27" s="20"/>
      <c r="B27" s="22"/>
      <c r="C27" s="22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</sheetData>
  <mergeCells count="3">
    <mergeCell ref="B3:N3"/>
    <mergeCell ref="D4:F4"/>
    <mergeCell ref="M4:N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9"/>
  <sheetViews>
    <sheetView showGridLines="0" topLeftCell="D1" zoomScale="89" zoomScaleNormal="89" workbookViewId="0">
      <selection activeCell="F42" sqref="F42"/>
    </sheetView>
  </sheetViews>
  <sheetFormatPr defaultColWidth="9.109375" defaultRowHeight="13.2"/>
  <cols>
    <col min="1" max="1" width="4.77734375" style="3" customWidth="1"/>
    <col min="2" max="2" width="4.77734375" style="1" bestFit="1" customWidth="1"/>
    <col min="3" max="3" width="38.33203125" style="1" hidden="1" customWidth="1"/>
    <col min="4" max="4" width="58.88671875" style="3" customWidth="1"/>
    <col min="5" max="5" width="17" style="3" customWidth="1"/>
    <col min="6" max="9" width="23" style="3" customWidth="1"/>
    <col min="10" max="16384" width="9.109375" style="3"/>
  </cols>
  <sheetData>
    <row r="1" spans="1:9" ht="52.95" customHeight="1">
      <c r="D1" s="82"/>
    </row>
    <row r="2" spans="1:9" ht="40.950000000000003" customHeight="1">
      <c r="B2" s="138"/>
      <c r="C2" s="138"/>
      <c r="D2" s="47" t="s">
        <v>613</v>
      </c>
      <c r="E2" s="121"/>
      <c r="F2" s="121"/>
      <c r="G2" s="121"/>
      <c r="H2" s="121"/>
      <c r="I2" s="121"/>
    </row>
    <row r="3" spans="1:9">
      <c r="A3" s="20"/>
      <c r="B3" s="200"/>
      <c r="C3" s="200"/>
      <c r="D3" s="200"/>
      <c r="E3" s="200"/>
      <c r="F3" s="200"/>
      <c r="G3" s="200"/>
      <c r="H3" s="200"/>
      <c r="I3" s="200"/>
    </row>
    <row r="4" spans="1:9">
      <c r="A4" s="20"/>
      <c r="B4" s="100"/>
      <c r="C4" s="100"/>
      <c r="D4" s="100"/>
      <c r="E4" s="100"/>
      <c r="F4" s="100"/>
      <c r="G4" s="100"/>
      <c r="H4" s="100"/>
      <c r="I4" s="189" t="s">
        <v>427</v>
      </c>
    </row>
    <row r="5" spans="1:9" hidden="1">
      <c r="A5" s="20"/>
      <c r="B5" s="139"/>
      <c r="C5" s="139"/>
      <c r="D5" s="201" t="s">
        <v>382</v>
      </c>
      <c r="E5" s="201"/>
      <c r="F5" s="140"/>
      <c r="G5" s="140"/>
      <c r="H5" s="202" t="s">
        <v>0</v>
      </c>
      <c r="I5" s="202"/>
    </row>
    <row r="6" spans="1:9" ht="63" customHeight="1">
      <c r="A6" s="20"/>
      <c r="B6" s="141"/>
      <c r="C6" s="141"/>
      <c r="D6" s="126"/>
      <c r="E6" s="126" t="s">
        <v>269</v>
      </c>
      <c r="F6" s="52" t="s">
        <v>383</v>
      </c>
      <c r="G6" s="52" t="s">
        <v>384</v>
      </c>
      <c r="H6" s="52" t="s">
        <v>385</v>
      </c>
      <c r="I6" s="52" t="s">
        <v>222</v>
      </c>
    </row>
    <row r="7" spans="1:9" hidden="1">
      <c r="A7" s="20"/>
      <c r="B7" s="72"/>
      <c r="C7" s="72"/>
      <c r="D7" s="128" t="s">
        <v>386</v>
      </c>
      <c r="E7" s="128" t="s">
        <v>289</v>
      </c>
      <c r="F7" s="75" t="s">
        <v>383</v>
      </c>
      <c r="G7" s="75" t="s">
        <v>387</v>
      </c>
      <c r="H7" s="75" t="s">
        <v>388</v>
      </c>
      <c r="I7" s="75" t="s">
        <v>389</v>
      </c>
    </row>
    <row r="8" spans="1:9">
      <c r="A8" s="20"/>
      <c r="B8" s="55">
        <v>1</v>
      </c>
      <c r="C8" s="55" t="s">
        <v>6</v>
      </c>
      <c r="D8" s="57" t="s">
        <v>352</v>
      </c>
      <c r="E8" s="58">
        <f>SUM(F8:I8)</f>
        <v>1759724.5693458952</v>
      </c>
      <c r="F8" s="142">
        <f>SUM(F9:F16)</f>
        <v>1531753.7534058953</v>
      </c>
      <c r="G8" s="142">
        <f t="shared" ref="G8:I8" si="0">SUM(G9:G16)</f>
        <v>172639.39497000002</v>
      </c>
      <c r="H8" s="142">
        <f t="shared" si="0"/>
        <v>47420.620540000004</v>
      </c>
      <c r="I8" s="142">
        <f t="shared" si="0"/>
        <v>7910.8004299997601</v>
      </c>
    </row>
    <row r="9" spans="1:9">
      <c r="A9" s="20"/>
      <c r="B9" s="84" t="s">
        <v>505</v>
      </c>
      <c r="C9" s="87" t="s">
        <v>390</v>
      </c>
      <c r="D9" s="131" t="s">
        <v>391</v>
      </c>
      <c r="E9" s="120">
        <f t="shared" ref="E9:E25" si="1">SUM(F9:I9)</f>
        <v>235847.88545</v>
      </c>
      <c r="F9" s="136">
        <v>108285.48008999998</v>
      </c>
      <c r="G9" s="136">
        <v>89646.780599999998</v>
      </c>
      <c r="H9" s="136">
        <v>30006.596280000002</v>
      </c>
      <c r="I9" s="136">
        <v>7909.0284800000227</v>
      </c>
    </row>
    <row r="10" spans="1:9">
      <c r="A10" s="20"/>
      <c r="B10" s="84" t="s">
        <v>506</v>
      </c>
      <c r="C10" s="87" t="s">
        <v>354</v>
      </c>
      <c r="D10" s="131" t="s">
        <v>355</v>
      </c>
      <c r="E10" s="120">
        <f t="shared" si="1"/>
        <v>59155.438119999999</v>
      </c>
      <c r="F10" s="136">
        <v>49011.368119999999</v>
      </c>
      <c r="G10" s="136">
        <v>10144.07</v>
      </c>
      <c r="H10" s="136">
        <v>0</v>
      </c>
      <c r="I10" s="136">
        <v>0</v>
      </c>
    </row>
    <row r="11" spans="1:9">
      <c r="A11" s="20"/>
      <c r="B11" s="84" t="s">
        <v>507</v>
      </c>
      <c r="C11" s="87" t="s">
        <v>392</v>
      </c>
      <c r="D11" s="131" t="s">
        <v>17</v>
      </c>
      <c r="E11" s="120">
        <f t="shared" si="1"/>
        <v>1113702.8124617252</v>
      </c>
      <c r="F11" s="136">
        <v>1066734.7107317254</v>
      </c>
      <c r="G11" s="136">
        <v>40724.370850000014</v>
      </c>
      <c r="H11" s="136">
        <v>6242.01602</v>
      </c>
      <c r="I11" s="136">
        <v>1.7148599997481142</v>
      </c>
    </row>
    <row r="12" spans="1:9">
      <c r="A12" s="20"/>
      <c r="B12" s="84" t="s">
        <v>508</v>
      </c>
      <c r="C12" s="87" t="s">
        <v>393</v>
      </c>
      <c r="D12" s="88" t="s">
        <v>394</v>
      </c>
      <c r="E12" s="120">
        <f t="shared" si="1"/>
        <v>12090.314290000002</v>
      </c>
      <c r="F12" s="136">
        <v>1809.4200500000006</v>
      </c>
      <c r="G12" s="136">
        <v>2861.1</v>
      </c>
      <c r="H12" s="136">
        <v>7419.7942400000002</v>
      </c>
      <c r="I12" s="136">
        <v>0</v>
      </c>
    </row>
    <row r="13" spans="1:9">
      <c r="A13" s="20"/>
      <c r="B13" s="84" t="s">
        <v>509</v>
      </c>
      <c r="C13" s="87" t="s">
        <v>395</v>
      </c>
      <c r="D13" s="131" t="s">
        <v>361</v>
      </c>
      <c r="E13" s="120">
        <f t="shared" si="1"/>
        <v>0</v>
      </c>
      <c r="F13" s="136">
        <v>0</v>
      </c>
      <c r="G13" s="136">
        <v>0</v>
      </c>
      <c r="H13" s="136">
        <v>0</v>
      </c>
      <c r="I13" s="136">
        <v>0</v>
      </c>
    </row>
    <row r="14" spans="1:9">
      <c r="A14" s="20"/>
      <c r="B14" s="84" t="s">
        <v>525</v>
      </c>
      <c r="C14" s="87" t="s">
        <v>396</v>
      </c>
      <c r="D14" s="131" t="s">
        <v>397</v>
      </c>
      <c r="E14" s="120">
        <f t="shared" si="1"/>
        <v>22000</v>
      </c>
      <c r="F14" s="136">
        <v>22000</v>
      </c>
      <c r="G14" s="136">
        <v>0</v>
      </c>
      <c r="H14" s="136">
        <v>0</v>
      </c>
      <c r="I14" s="136">
        <v>0</v>
      </c>
    </row>
    <row r="15" spans="1:9">
      <c r="A15" s="20"/>
      <c r="B15" s="84" t="s">
        <v>526</v>
      </c>
      <c r="C15" s="87" t="s">
        <v>398</v>
      </c>
      <c r="D15" s="131" t="s">
        <v>399</v>
      </c>
      <c r="E15" s="120">
        <f t="shared" si="1"/>
        <v>103014.78506999997</v>
      </c>
      <c r="F15" s="136">
        <v>103014.78506999997</v>
      </c>
      <c r="G15" s="136">
        <v>0</v>
      </c>
      <c r="H15" s="136">
        <v>0</v>
      </c>
      <c r="I15" s="136">
        <v>0</v>
      </c>
    </row>
    <row r="16" spans="1:9">
      <c r="A16" s="20"/>
      <c r="B16" s="84" t="s">
        <v>527</v>
      </c>
      <c r="C16" s="87" t="s">
        <v>45</v>
      </c>
      <c r="D16" s="131" t="s">
        <v>46</v>
      </c>
      <c r="E16" s="120">
        <f t="shared" si="1"/>
        <v>213913.33395416988</v>
      </c>
      <c r="F16" s="136">
        <v>180897.98934416988</v>
      </c>
      <c r="G16" s="136">
        <v>29263.073520000005</v>
      </c>
      <c r="H16" s="136">
        <v>3752.2139999999995</v>
      </c>
      <c r="I16" s="136">
        <v>5.7089999988988893E-2</v>
      </c>
    </row>
    <row r="17" spans="1:9">
      <c r="A17" s="20"/>
      <c r="B17" s="55">
        <v>2</v>
      </c>
      <c r="C17" s="55" t="s">
        <v>365</v>
      </c>
      <c r="D17" s="57" t="s">
        <v>366</v>
      </c>
      <c r="E17" s="58">
        <f t="shared" si="1"/>
        <v>1592697.2154499993</v>
      </c>
      <c r="F17" s="142">
        <f>SUM(F18:F25)-F20</f>
        <v>1259267.8674199996</v>
      </c>
      <c r="G17" s="142">
        <f t="shared" ref="G17:I17" si="2">SUM(G18:G25)-G20</f>
        <v>279195.55340999999</v>
      </c>
      <c r="H17" s="142">
        <f t="shared" si="2"/>
        <v>46906.016099999993</v>
      </c>
      <c r="I17" s="142">
        <f t="shared" si="2"/>
        <v>7327.7785199999562</v>
      </c>
    </row>
    <row r="18" spans="1:9">
      <c r="A18" s="20"/>
      <c r="B18" s="84" t="s">
        <v>510</v>
      </c>
      <c r="C18" s="87" t="s">
        <v>400</v>
      </c>
      <c r="D18" s="88" t="s">
        <v>401</v>
      </c>
      <c r="E18" s="120">
        <f t="shared" si="1"/>
        <v>0</v>
      </c>
      <c r="F18" s="136">
        <v>0</v>
      </c>
      <c r="G18" s="136">
        <v>0</v>
      </c>
      <c r="H18" s="136">
        <v>0</v>
      </c>
      <c r="I18" s="136">
        <v>0</v>
      </c>
    </row>
    <row r="19" spans="1:9" ht="26.4">
      <c r="A19" s="20"/>
      <c r="B19" s="84" t="s">
        <v>511</v>
      </c>
      <c r="C19" s="87" t="s">
        <v>402</v>
      </c>
      <c r="D19" s="88" t="s">
        <v>403</v>
      </c>
      <c r="E19" s="120">
        <f t="shared" si="1"/>
        <v>209019.41442999998</v>
      </c>
      <c r="F19" s="136">
        <v>194627.72375</v>
      </c>
      <c r="G19" s="136">
        <v>6393.1605600000003</v>
      </c>
      <c r="H19" s="136">
        <v>6381.9639899999993</v>
      </c>
      <c r="I19" s="136">
        <v>1616.5661300000002</v>
      </c>
    </row>
    <row r="20" spans="1:9">
      <c r="A20" s="20"/>
      <c r="B20" s="84" t="s">
        <v>512</v>
      </c>
      <c r="C20" s="132" t="s">
        <v>49</v>
      </c>
      <c r="D20" s="131" t="s">
        <v>404</v>
      </c>
      <c r="E20" s="120">
        <f t="shared" si="1"/>
        <v>1204659.7906399998</v>
      </c>
      <c r="F20" s="136">
        <v>950872.47805000003</v>
      </c>
      <c r="G20" s="136">
        <v>208797.47012000001</v>
      </c>
      <c r="H20" s="136">
        <v>39336.086609999998</v>
      </c>
      <c r="I20" s="136">
        <v>5653.7558599999156</v>
      </c>
    </row>
    <row r="21" spans="1:9">
      <c r="A21" s="20"/>
      <c r="B21" s="84" t="s">
        <v>371</v>
      </c>
      <c r="C21" s="132" t="s">
        <v>372</v>
      </c>
      <c r="D21" s="131" t="s">
        <v>405</v>
      </c>
      <c r="E21" s="120">
        <f t="shared" si="1"/>
        <v>492531.19144000008</v>
      </c>
      <c r="F21" s="136">
        <v>369997.08668000012</v>
      </c>
      <c r="G21" s="136">
        <v>83053.308580000012</v>
      </c>
      <c r="H21" s="136">
        <v>33827.04032</v>
      </c>
      <c r="I21" s="136">
        <v>5653.7558599999466</v>
      </c>
    </row>
    <row r="22" spans="1:9">
      <c r="A22" s="20"/>
      <c r="B22" s="84" t="s">
        <v>374</v>
      </c>
      <c r="C22" s="132" t="s">
        <v>375</v>
      </c>
      <c r="D22" s="131" t="s">
        <v>406</v>
      </c>
      <c r="E22" s="120">
        <f t="shared" si="1"/>
        <v>712128.59919999994</v>
      </c>
      <c r="F22" s="136">
        <v>580875.39136999997</v>
      </c>
      <c r="G22" s="136">
        <v>125744.16154</v>
      </c>
      <c r="H22" s="136">
        <v>5509.0462900000002</v>
      </c>
      <c r="I22" s="136">
        <v>0</v>
      </c>
    </row>
    <row r="23" spans="1:9">
      <c r="A23" s="20"/>
      <c r="B23" s="84" t="s">
        <v>513</v>
      </c>
      <c r="C23" s="132" t="s">
        <v>377</v>
      </c>
      <c r="D23" s="131" t="s">
        <v>378</v>
      </c>
      <c r="E23" s="120">
        <f t="shared" si="1"/>
        <v>47788.7</v>
      </c>
      <c r="F23" s="136">
        <v>0</v>
      </c>
      <c r="G23" s="136">
        <v>47788.7</v>
      </c>
      <c r="H23" s="136">
        <v>0</v>
      </c>
      <c r="I23" s="136">
        <v>0</v>
      </c>
    </row>
    <row r="24" spans="1:9">
      <c r="A24" s="20"/>
      <c r="B24" s="84" t="s">
        <v>514</v>
      </c>
      <c r="C24" s="132" t="s">
        <v>61</v>
      </c>
      <c r="D24" s="131" t="s">
        <v>62</v>
      </c>
      <c r="E24" s="120">
        <f t="shared" si="1"/>
        <v>20000</v>
      </c>
      <c r="F24" s="136">
        <v>20000</v>
      </c>
      <c r="G24" s="136">
        <v>0</v>
      </c>
      <c r="H24" s="136">
        <v>0</v>
      </c>
      <c r="I24" s="136">
        <v>0</v>
      </c>
    </row>
    <row r="25" spans="1:9">
      <c r="A25" s="20"/>
      <c r="B25" s="84" t="s">
        <v>515</v>
      </c>
      <c r="C25" s="132" t="s">
        <v>379</v>
      </c>
      <c r="D25" s="131" t="s">
        <v>70</v>
      </c>
      <c r="E25" s="120">
        <f t="shared" si="1"/>
        <v>111229.31037999963</v>
      </c>
      <c r="F25" s="136">
        <v>93767.665619999607</v>
      </c>
      <c r="G25" s="136">
        <v>16216.222730000001</v>
      </c>
      <c r="H25" s="136">
        <v>1187.9655</v>
      </c>
      <c r="I25" s="136">
        <v>57.456530000008797</v>
      </c>
    </row>
    <row r="26" spans="1:9">
      <c r="A26" s="20"/>
      <c r="B26" s="203" t="s">
        <v>407</v>
      </c>
      <c r="C26" s="203"/>
      <c r="D26" s="203"/>
      <c r="E26" s="203"/>
      <c r="F26" s="203"/>
      <c r="G26" s="203"/>
      <c r="H26" s="203"/>
      <c r="I26" s="203"/>
    </row>
    <row r="27" spans="1:9">
      <c r="A27" s="20"/>
      <c r="B27" s="55">
        <v>3</v>
      </c>
      <c r="C27" s="55" t="s">
        <v>408</v>
      </c>
      <c r="D27" s="57" t="s">
        <v>409</v>
      </c>
      <c r="E27" s="58"/>
      <c r="F27" s="142"/>
      <c r="G27" s="142"/>
      <c r="H27" s="142"/>
      <c r="I27" s="142"/>
    </row>
    <row r="28" spans="1:9">
      <c r="A28" s="20"/>
      <c r="B28" s="84" t="s">
        <v>530</v>
      </c>
      <c r="C28" s="87" t="s">
        <v>410</v>
      </c>
      <c r="D28" s="113" t="s">
        <v>411</v>
      </c>
      <c r="E28" s="143">
        <v>-7.3904112821373227E-2</v>
      </c>
      <c r="F28" s="113"/>
      <c r="G28" s="113"/>
      <c r="H28" s="113"/>
      <c r="I28" s="113"/>
    </row>
    <row r="29" spans="1:9">
      <c r="A29" s="20"/>
      <c r="B29" s="84" t="s">
        <v>531</v>
      </c>
      <c r="C29" s="87" t="s">
        <v>412</v>
      </c>
      <c r="D29" s="111" t="s">
        <v>413</v>
      </c>
      <c r="E29" s="143">
        <v>7.5613188179918559E-4</v>
      </c>
      <c r="F29" s="113"/>
      <c r="G29" s="113"/>
      <c r="H29" s="113"/>
      <c r="I29" s="113"/>
    </row>
    <row r="30" spans="1:9">
      <c r="A30" s="20"/>
      <c r="B30" s="84" t="s">
        <v>532</v>
      </c>
      <c r="C30" s="87" t="s">
        <v>414</v>
      </c>
      <c r="D30" s="111" t="s">
        <v>415</v>
      </c>
      <c r="E30" s="143">
        <v>7.5575407201619344E-4</v>
      </c>
      <c r="F30" s="113"/>
      <c r="G30" s="113"/>
      <c r="H30" s="113"/>
      <c r="I30" s="113"/>
    </row>
    <row r="31" spans="1:9">
      <c r="A31" s="20"/>
      <c r="B31" s="84" t="s">
        <v>533</v>
      </c>
      <c r="C31" s="87" t="s">
        <v>416</v>
      </c>
      <c r="D31" s="111" t="s">
        <v>417</v>
      </c>
      <c r="E31" s="143">
        <v>7.5415998775188606E-2</v>
      </c>
      <c r="F31" s="113"/>
      <c r="G31" s="113"/>
      <c r="H31" s="113"/>
      <c r="I31" s="113"/>
    </row>
    <row r="32" spans="1:9">
      <c r="A32" s="20"/>
      <c r="B32" s="144"/>
      <c r="C32" s="144"/>
      <c r="D32" s="100"/>
      <c r="E32" s="145"/>
      <c r="F32" s="115"/>
      <c r="G32" s="115"/>
      <c r="H32" s="115"/>
      <c r="I32" s="115"/>
    </row>
    <row r="33" spans="1:9">
      <c r="A33" s="20"/>
      <c r="B33" s="144"/>
      <c r="C33" s="144"/>
      <c r="D33" s="100"/>
      <c r="E33" s="100"/>
      <c r="F33" s="100"/>
      <c r="G33" s="100"/>
      <c r="H33" s="100"/>
      <c r="I33" s="100"/>
    </row>
    <row r="34" spans="1:9" ht="28.5" customHeight="1">
      <c r="A34" s="20"/>
      <c r="B34" s="144"/>
      <c r="C34" s="144"/>
      <c r="D34" s="204" t="s">
        <v>418</v>
      </c>
      <c r="E34" s="204"/>
      <c r="F34" s="204"/>
      <c r="G34" s="204"/>
      <c r="H34" s="100"/>
      <c r="I34" s="100"/>
    </row>
    <row r="35" spans="1:9">
      <c r="A35" s="20"/>
      <c r="B35" s="144"/>
      <c r="C35" s="144"/>
      <c r="D35" s="52" t="s">
        <v>419</v>
      </c>
      <c r="E35" s="52" t="s">
        <v>420</v>
      </c>
      <c r="F35" s="52" t="s">
        <v>421</v>
      </c>
      <c r="G35" s="52" t="s">
        <v>422</v>
      </c>
      <c r="H35" s="100"/>
      <c r="I35" s="100"/>
    </row>
    <row r="36" spans="1:9">
      <c r="A36" s="20"/>
      <c r="B36" s="144"/>
      <c r="C36" s="144"/>
      <c r="D36" s="108" t="s">
        <v>423</v>
      </c>
      <c r="E36" s="146">
        <v>0.1</v>
      </c>
      <c r="F36" s="146">
        <v>7.0000000000000007E-2</v>
      </c>
      <c r="G36" s="147"/>
      <c r="H36" s="100"/>
      <c r="I36" s="100"/>
    </row>
    <row r="37" spans="1:9">
      <c r="A37" s="20"/>
      <c r="B37" s="144"/>
      <c r="C37" s="144"/>
      <c r="D37" s="108" t="s">
        <v>424</v>
      </c>
      <c r="E37" s="146">
        <v>0.1</v>
      </c>
      <c r="F37" s="146">
        <v>7.0000000000000007E-2</v>
      </c>
      <c r="G37" s="147"/>
      <c r="H37" s="100"/>
      <c r="I37" s="100"/>
    </row>
    <row r="38" spans="1:9">
      <c r="A38" s="20"/>
      <c r="B38" s="144"/>
      <c r="C38" s="144"/>
      <c r="D38" s="108" t="s">
        <v>425</v>
      </c>
      <c r="E38" s="146">
        <v>0.2</v>
      </c>
      <c r="F38" s="146">
        <v>0.14000000000000001</v>
      </c>
      <c r="G38" s="146">
        <v>0.03</v>
      </c>
      <c r="H38" s="100"/>
      <c r="I38" s="100"/>
    </row>
    <row r="39" spans="1:9">
      <c r="A39" s="20"/>
      <c r="B39" s="144"/>
      <c r="C39" s="144"/>
      <c r="D39" s="108" t="s">
        <v>426</v>
      </c>
      <c r="E39" s="146">
        <v>0.2</v>
      </c>
      <c r="F39" s="146">
        <v>0.14000000000000001</v>
      </c>
      <c r="G39" s="146">
        <v>0.03</v>
      </c>
      <c r="H39" s="100"/>
      <c r="I39" s="100"/>
    </row>
  </sheetData>
  <mergeCells count="5">
    <mergeCell ref="B3:I3"/>
    <mergeCell ref="D5:E5"/>
    <mergeCell ref="H5:I5"/>
    <mergeCell ref="B26:I26"/>
    <mergeCell ref="D34:G3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47"/>
  <sheetViews>
    <sheetView showGridLines="0" topLeftCell="A24" zoomScale="90" zoomScaleNormal="90" zoomScaleSheetLayoutView="100" workbookViewId="0">
      <selection activeCell="E41" sqref="E41:E42"/>
    </sheetView>
  </sheetViews>
  <sheetFormatPr defaultColWidth="9.109375" defaultRowHeight="13.2"/>
  <cols>
    <col min="1" max="1" width="5.6640625" style="8" customWidth="1"/>
    <col min="2" max="2" width="29.109375" style="9" hidden="1" customWidth="1"/>
    <col min="3" max="3" width="41.109375" style="8" customWidth="1"/>
    <col min="4" max="4" width="33.21875" style="9" customWidth="1"/>
    <col min="5" max="5" width="23" style="8" customWidth="1"/>
    <col min="6" max="6" width="28.44140625" style="8" customWidth="1"/>
    <col min="7" max="7" width="10.77734375" style="8" bestFit="1" customWidth="1"/>
    <col min="8" max="9" width="9.109375" style="8"/>
    <col min="10" max="10" width="11.77734375" style="8" bestFit="1" customWidth="1"/>
    <col min="11" max="16384" width="9.109375" style="8"/>
  </cols>
  <sheetData>
    <row r="1" spans="1:8" ht="51" customHeight="1">
      <c r="A1" s="34"/>
      <c r="B1" s="35"/>
      <c r="C1" s="82"/>
      <c r="D1" s="82"/>
      <c r="E1" s="82"/>
      <c r="F1" s="34"/>
      <c r="G1" s="34"/>
      <c r="H1" s="34"/>
    </row>
    <row r="2" spans="1:8" ht="46.05" customHeight="1">
      <c r="A2" s="34"/>
      <c r="B2" s="148"/>
      <c r="C2" s="213" t="s">
        <v>614</v>
      </c>
      <c r="D2" s="213"/>
      <c r="E2" s="47"/>
      <c r="F2" s="149"/>
      <c r="G2" s="34"/>
      <c r="H2" s="34"/>
    </row>
    <row r="3" spans="1:8">
      <c r="A3" s="34"/>
      <c r="B3" s="150"/>
      <c r="C3" s="149"/>
      <c r="D3" s="150"/>
      <c r="E3" s="149"/>
      <c r="F3" s="149"/>
      <c r="G3" s="34"/>
      <c r="H3" s="34"/>
    </row>
    <row r="4" spans="1:8">
      <c r="A4" s="34"/>
      <c r="B4" s="150"/>
      <c r="C4" s="151"/>
      <c r="D4" s="150"/>
      <c r="E4" s="152" t="s">
        <v>427</v>
      </c>
      <c r="F4" s="153"/>
      <c r="G4" s="34"/>
      <c r="H4" s="34"/>
    </row>
    <row r="5" spans="1:8" ht="16.5" customHeight="1">
      <c r="A5" s="34"/>
      <c r="B5" s="154" t="s">
        <v>428</v>
      </c>
      <c r="C5" s="206" t="s">
        <v>615</v>
      </c>
      <c r="D5" s="206"/>
      <c r="E5" s="155">
        <v>132281.53292999999</v>
      </c>
      <c r="F5" s="149"/>
      <c r="G5" s="34"/>
      <c r="H5" s="34"/>
    </row>
    <row r="6" spans="1:8" ht="16.5" customHeight="1">
      <c r="A6" s="34"/>
      <c r="B6" s="154" t="s">
        <v>429</v>
      </c>
      <c r="C6" s="205" t="s">
        <v>430</v>
      </c>
      <c r="D6" s="205"/>
      <c r="E6" s="156">
        <v>138200.39296</v>
      </c>
      <c r="F6" s="149"/>
      <c r="G6" s="34"/>
      <c r="H6" s="34"/>
    </row>
    <row r="7" spans="1:8" ht="16.5" customHeight="1">
      <c r="A7" s="34"/>
      <c r="B7" s="154" t="s">
        <v>431</v>
      </c>
      <c r="C7" s="205" t="s">
        <v>432</v>
      </c>
      <c r="D7" s="205"/>
      <c r="E7" s="156">
        <v>0</v>
      </c>
      <c r="F7" s="149"/>
      <c r="G7" s="34"/>
      <c r="H7" s="34"/>
    </row>
    <row r="8" spans="1:8" ht="16.5" customHeight="1">
      <c r="A8" s="34"/>
      <c r="B8" s="154" t="s">
        <v>433</v>
      </c>
      <c r="C8" s="205" t="s">
        <v>434</v>
      </c>
      <c r="D8" s="205"/>
      <c r="E8" s="156">
        <v>483.77005000000003</v>
      </c>
      <c r="F8" s="149"/>
      <c r="G8" s="34"/>
      <c r="H8" s="34"/>
    </row>
    <row r="9" spans="1:8" ht="16.5" customHeight="1">
      <c r="A9" s="34"/>
      <c r="B9" s="154" t="s">
        <v>435</v>
      </c>
      <c r="C9" s="205" t="s">
        <v>436</v>
      </c>
      <c r="D9" s="205"/>
      <c r="E9" s="157">
        <v>-6402.630079999999</v>
      </c>
      <c r="F9" s="149"/>
      <c r="G9" s="34"/>
      <c r="H9" s="34"/>
    </row>
    <row r="10" spans="1:8" ht="16.5" customHeight="1">
      <c r="A10" s="34"/>
      <c r="B10" s="154" t="s">
        <v>437</v>
      </c>
      <c r="C10" s="207" t="s">
        <v>438</v>
      </c>
      <c r="D10" s="207"/>
      <c r="E10" s="157">
        <v>-6402.630079999999</v>
      </c>
      <c r="F10" s="149"/>
      <c r="G10" s="34"/>
      <c r="H10" s="34"/>
    </row>
    <row r="11" spans="1:8" ht="16.5" customHeight="1">
      <c r="A11" s="34"/>
      <c r="B11" s="154" t="s">
        <v>439</v>
      </c>
      <c r="C11" s="207" t="s">
        <v>616</v>
      </c>
      <c r="D11" s="207"/>
      <c r="E11" s="157">
        <v>0</v>
      </c>
      <c r="F11" s="149"/>
      <c r="G11" s="34"/>
      <c r="H11" s="34"/>
    </row>
    <row r="12" spans="1:8" ht="16.5" customHeight="1">
      <c r="A12" s="34"/>
      <c r="B12" s="154" t="s">
        <v>440</v>
      </c>
      <c r="C12" s="207" t="s">
        <v>441</v>
      </c>
      <c r="D12" s="207"/>
      <c r="E12" s="157">
        <v>0</v>
      </c>
      <c r="F12" s="149"/>
      <c r="G12" s="34"/>
      <c r="H12" s="34"/>
    </row>
    <row r="13" spans="1:8" ht="16.5" customHeight="1">
      <c r="A13" s="34"/>
      <c r="B13" s="154" t="s">
        <v>389</v>
      </c>
      <c r="C13" s="208" t="s">
        <v>442</v>
      </c>
      <c r="D13" s="209"/>
      <c r="E13" s="156">
        <v>0</v>
      </c>
      <c r="F13" s="149"/>
      <c r="G13" s="34"/>
      <c r="H13" s="34"/>
    </row>
    <row r="14" spans="1:8" ht="16.5" customHeight="1">
      <c r="A14" s="34"/>
      <c r="B14" s="154" t="s">
        <v>443</v>
      </c>
      <c r="C14" s="206" t="s">
        <v>444</v>
      </c>
      <c r="D14" s="206"/>
      <c r="E14" s="155">
        <v>23558.667309999993</v>
      </c>
      <c r="F14" s="149"/>
      <c r="G14" s="34"/>
      <c r="H14" s="34"/>
    </row>
    <row r="15" spans="1:8" ht="16.5" customHeight="1">
      <c r="A15" s="34"/>
      <c r="B15" s="154" t="s">
        <v>445</v>
      </c>
      <c r="C15" s="205" t="s">
        <v>446</v>
      </c>
      <c r="D15" s="205"/>
      <c r="E15" s="157">
        <v>23558.667309999993</v>
      </c>
      <c r="F15" s="149"/>
      <c r="G15" s="34"/>
      <c r="H15" s="34"/>
    </row>
    <row r="16" spans="1:8" ht="16.5" customHeight="1">
      <c r="A16" s="34"/>
      <c r="B16" s="154" t="s">
        <v>447</v>
      </c>
      <c r="C16" s="205" t="s">
        <v>448</v>
      </c>
      <c r="D16" s="205"/>
      <c r="E16" s="156">
        <v>0</v>
      </c>
      <c r="F16" s="149"/>
      <c r="G16" s="34"/>
      <c r="H16" s="34"/>
    </row>
    <row r="17" spans="1:11" ht="16.5" customHeight="1">
      <c r="A17" s="34"/>
      <c r="B17" s="154" t="s">
        <v>449</v>
      </c>
      <c r="C17" s="206" t="s">
        <v>450</v>
      </c>
      <c r="D17" s="206"/>
      <c r="E17" s="155">
        <v>108722.86562</v>
      </c>
      <c r="F17" s="149"/>
      <c r="G17" s="34"/>
      <c r="H17" s="34"/>
    </row>
    <row r="18" spans="1:11" ht="16.5" customHeight="1">
      <c r="A18" s="34"/>
      <c r="B18" s="154" t="s">
        <v>451</v>
      </c>
      <c r="C18" s="206" t="s">
        <v>617</v>
      </c>
      <c r="D18" s="206"/>
      <c r="E18" s="155">
        <v>69161.300968397642</v>
      </c>
      <c r="F18" s="149"/>
      <c r="G18" s="34"/>
      <c r="H18" s="34"/>
    </row>
    <row r="19" spans="1:11" ht="16.5" customHeight="1">
      <c r="A19" s="34"/>
      <c r="B19" s="154" t="s">
        <v>452</v>
      </c>
      <c r="C19" s="205" t="s">
        <v>453</v>
      </c>
      <c r="D19" s="205"/>
      <c r="E19" s="157">
        <v>20399.702310000066</v>
      </c>
      <c r="F19" s="149"/>
      <c r="G19" s="34"/>
      <c r="H19" s="34"/>
    </row>
    <row r="20" spans="1:11" ht="16.5" customHeight="1">
      <c r="A20" s="34"/>
      <c r="B20" s="154" t="s">
        <v>454</v>
      </c>
      <c r="C20" s="205" t="s">
        <v>455</v>
      </c>
      <c r="D20" s="205"/>
      <c r="E20" s="157">
        <v>14346.11865839757</v>
      </c>
      <c r="F20" s="149"/>
      <c r="G20" s="34"/>
      <c r="H20" s="34"/>
    </row>
    <row r="21" spans="1:11" ht="16.5" customHeight="1">
      <c r="A21" s="34"/>
      <c r="B21" s="154" t="s">
        <v>456</v>
      </c>
      <c r="C21" s="205" t="s">
        <v>457</v>
      </c>
      <c r="D21" s="205"/>
      <c r="E21" s="157">
        <v>34415.480000000003</v>
      </c>
      <c r="F21" s="149"/>
      <c r="G21" s="34"/>
      <c r="H21" s="34"/>
    </row>
    <row r="22" spans="1:11" ht="16.5" customHeight="1">
      <c r="A22" s="34"/>
      <c r="B22" s="154" t="s">
        <v>458</v>
      </c>
      <c r="C22" s="207" t="s">
        <v>459</v>
      </c>
      <c r="D22" s="207"/>
      <c r="E22" s="156">
        <v>0</v>
      </c>
      <c r="F22" s="149"/>
      <c r="G22" s="34"/>
      <c r="H22" s="34"/>
    </row>
    <row r="23" spans="1:11" ht="16.5" customHeight="1">
      <c r="A23" s="34"/>
      <c r="B23" s="154" t="s">
        <v>460</v>
      </c>
      <c r="C23" s="207" t="s">
        <v>461</v>
      </c>
      <c r="D23" s="207"/>
      <c r="E23" s="156">
        <v>34415.480000000003</v>
      </c>
      <c r="F23" s="149"/>
      <c r="G23" s="34"/>
      <c r="H23" s="34"/>
    </row>
    <row r="24" spans="1:11" ht="16.5" customHeight="1">
      <c r="A24" s="34"/>
      <c r="B24" s="154" t="s">
        <v>462</v>
      </c>
      <c r="C24" s="210" t="s">
        <v>463</v>
      </c>
      <c r="D24" s="210"/>
      <c r="E24" s="156">
        <v>0</v>
      </c>
      <c r="F24" s="149"/>
      <c r="G24" s="34"/>
      <c r="H24" s="34"/>
    </row>
    <row r="25" spans="1:11" ht="16.5" customHeight="1">
      <c r="A25" s="34"/>
      <c r="B25" s="154" t="s">
        <v>464</v>
      </c>
      <c r="C25" s="206" t="s">
        <v>465</v>
      </c>
      <c r="D25" s="206"/>
      <c r="E25" s="155">
        <v>177884.16658839764</v>
      </c>
      <c r="F25" s="149"/>
      <c r="G25" s="34"/>
      <c r="H25" s="34"/>
    </row>
    <row r="26" spans="1:11" ht="16.5" customHeight="1">
      <c r="A26" s="34"/>
      <c r="B26" s="154" t="s">
        <v>466</v>
      </c>
      <c r="C26" s="206" t="s">
        <v>467</v>
      </c>
      <c r="D26" s="206"/>
      <c r="E26" s="155">
        <v>986.47599000000002</v>
      </c>
      <c r="F26" s="149"/>
      <c r="G26" s="34"/>
      <c r="H26" s="34"/>
    </row>
    <row r="27" spans="1:11" ht="25.5" customHeight="1">
      <c r="A27" s="34"/>
      <c r="B27" s="154" t="s">
        <v>468</v>
      </c>
      <c r="C27" s="205" t="s">
        <v>469</v>
      </c>
      <c r="D27" s="205"/>
      <c r="E27" s="157">
        <v>300</v>
      </c>
      <c r="F27" s="149"/>
      <c r="G27" s="34"/>
      <c r="H27" s="34"/>
    </row>
    <row r="28" spans="1:11" ht="16.5" customHeight="1">
      <c r="A28" s="34"/>
      <c r="B28" s="154" t="s">
        <v>470</v>
      </c>
      <c r="C28" s="205" t="s">
        <v>471</v>
      </c>
      <c r="D28" s="205"/>
      <c r="E28" s="157">
        <v>686.47599000000002</v>
      </c>
      <c r="F28" s="149"/>
      <c r="G28" s="34"/>
      <c r="H28" s="34"/>
    </row>
    <row r="29" spans="1:11" ht="16.5" customHeight="1">
      <c r="A29" s="34"/>
      <c r="B29" s="154" t="s">
        <v>472</v>
      </c>
      <c r="C29" s="206" t="s">
        <v>473</v>
      </c>
      <c r="D29" s="206"/>
      <c r="E29" s="155">
        <v>176897.69059839763</v>
      </c>
      <c r="F29" s="149"/>
      <c r="G29" s="37"/>
      <c r="H29" s="37"/>
      <c r="J29" s="13"/>
      <c r="K29" s="13"/>
    </row>
    <row r="30" spans="1:11" ht="16.5" customHeight="1">
      <c r="A30" s="34"/>
      <c r="B30" s="154" t="s">
        <v>474</v>
      </c>
      <c r="C30" s="206" t="s">
        <v>475</v>
      </c>
      <c r="D30" s="206"/>
      <c r="E30" s="155">
        <v>1351372.0328917461</v>
      </c>
      <c r="F30" s="149"/>
      <c r="G30" s="34"/>
      <c r="H30" s="34"/>
    </row>
    <row r="31" spans="1:11" ht="16.5" customHeight="1">
      <c r="A31" s="34"/>
      <c r="B31" s="154" t="s">
        <v>476</v>
      </c>
      <c r="C31" s="210" t="s">
        <v>477</v>
      </c>
      <c r="D31" s="210"/>
      <c r="E31" s="157">
        <v>0</v>
      </c>
      <c r="F31" s="149"/>
      <c r="G31" s="34"/>
      <c r="H31" s="34"/>
    </row>
    <row r="32" spans="1:11" ht="16.5" customHeight="1">
      <c r="A32" s="34"/>
      <c r="B32" s="154" t="s">
        <v>478</v>
      </c>
      <c r="C32" s="210" t="s">
        <v>479</v>
      </c>
      <c r="D32" s="210"/>
      <c r="E32" s="157">
        <v>7717.1630458</v>
      </c>
      <c r="F32" s="149"/>
      <c r="G32" s="34"/>
      <c r="H32" s="34"/>
    </row>
    <row r="33" spans="1:8" ht="16.5" customHeight="1">
      <c r="A33" s="34"/>
      <c r="B33" s="154" t="s">
        <v>480</v>
      </c>
      <c r="C33" s="210" t="s">
        <v>481</v>
      </c>
      <c r="D33" s="210"/>
      <c r="E33" s="157">
        <v>25856.062305499978</v>
      </c>
      <c r="F33" s="149"/>
      <c r="G33" s="34"/>
      <c r="H33" s="38"/>
    </row>
    <row r="34" spans="1:8" ht="16.5" customHeight="1">
      <c r="A34" s="34"/>
      <c r="B34" s="154" t="s">
        <v>482</v>
      </c>
      <c r="C34" s="210" t="s">
        <v>483</v>
      </c>
      <c r="D34" s="210"/>
      <c r="E34" s="157">
        <v>125569.1770397221</v>
      </c>
      <c r="F34" s="149"/>
      <c r="G34" s="34"/>
      <c r="H34" s="34"/>
    </row>
    <row r="35" spans="1:8" ht="16.5" customHeight="1">
      <c r="A35" s="34"/>
      <c r="B35" s="154" t="s">
        <v>484</v>
      </c>
      <c r="C35" s="210" t="s">
        <v>485</v>
      </c>
      <c r="D35" s="210"/>
      <c r="E35" s="157">
        <v>38166.476108250041</v>
      </c>
      <c r="F35" s="149"/>
      <c r="G35" s="34"/>
      <c r="H35" s="34"/>
    </row>
    <row r="36" spans="1:8" ht="16.5" customHeight="1">
      <c r="A36" s="34"/>
      <c r="B36" s="154" t="s">
        <v>486</v>
      </c>
      <c r="C36" s="210" t="s">
        <v>487</v>
      </c>
      <c r="D36" s="210"/>
      <c r="E36" s="157">
        <v>1055274.2647260071</v>
      </c>
      <c r="F36" s="149"/>
      <c r="G36" s="34"/>
      <c r="H36" s="34"/>
    </row>
    <row r="37" spans="1:8" ht="16.5" customHeight="1">
      <c r="A37" s="34"/>
      <c r="B37" s="154" t="s">
        <v>488</v>
      </c>
      <c r="C37" s="210" t="s">
        <v>489</v>
      </c>
      <c r="D37" s="210"/>
      <c r="E37" s="157">
        <v>98788.889666466508</v>
      </c>
      <c r="F37" s="149"/>
      <c r="G37" s="34"/>
      <c r="H37" s="34"/>
    </row>
    <row r="38" spans="1:8" ht="28.5" customHeight="1">
      <c r="A38" s="34"/>
      <c r="B38" s="212" t="s">
        <v>490</v>
      </c>
      <c r="C38" s="212"/>
      <c r="D38" s="212"/>
      <c r="E38" s="212"/>
      <c r="F38" s="149"/>
      <c r="G38" s="34"/>
      <c r="H38" s="34"/>
    </row>
    <row r="39" spans="1:8" ht="18" customHeight="1">
      <c r="A39" s="34"/>
      <c r="B39" s="211" t="s">
        <v>407</v>
      </c>
      <c r="C39" s="211"/>
      <c r="D39" s="211"/>
      <c r="E39" s="211"/>
      <c r="F39" s="211"/>
      <c r="G39" s="34"/>
      <c r="H39" s="34"/>
    </row>
    <row r="40" spans="1:8" ht="39.6">
      <c r="A40" s="34"/>
      <c r="B40" s="160" t="s">
        <v>491</v>
      </c>
      <c r="C40" s="161" t="s">
        <v>492</v>
      </c>
      <c r="D40" s="161" t="s">
        <v>493</v>
      </c>
      <c r="E40" s="161" t="s">
        <v>494</v>
      </c>
      <c r="F40" s="161" t="s">
        <v>495</v>
      </c>
      <c r="G40" s="34"/>
      <c r="H40" s="34"/>
    </row>
    <row r="41" spans="1:8">
      <c r="A41" s="34"/>
      <c r="B41" s="162" t="s">
        <v>496</v>
      </c>
      <c r="C41" s="163" t="s">
        <v>497</v>
      </c>
      <c r="D41" s="167">
        <v>0.06</v>
      </c>
      <c r="E41" s="221">
        <v>0.05</v>
      </c>
      <c r="F41" s="165">
        <v>8.0453689268193865E-2</v>
      </c>
      <c r="G41" s="34"/>
      <c r="H41" s="34"/>
    </row>
    <row r="42" spans="1:8">
      <c r="A42" s="34"/>
      <c r="B42" s="162" t="s">
        <v>499</v>
      </c>
      <c r="C42" s="163" t="s">
        <v>500</v>
      </c>
      <c r="D42" s="167">
        <v>0.12</v>
      </c>
      <c r="E42" s="221">
        <v>0.1</v>
      </c>
      <c r="F42" s="165">
        <v>0.1309022876697111</v>
      </c>
      <c r="G42" s="34"/>
      <c r="H42" s="34"/>
    </row>
    <row r="43" spans="1:8">
      <c r="A43" s="34"/>
      <c r="B43" s="166" t="s">
        <v>501</v>
      </c>
      <c r="C43" s="163" t="s">
        <v>502</v>
      </c>
      <c r="D43" s="167" t="s">
        <v>498</v>
      </c>
      <c r="E43" s="164" t="s">
        <v>503</v>
      </c>
      <c r="F43" s="165">
        <v>5.8796434075129876E-2</v>
      </c>
      <c r="G43" s="34"/>
      <c r="H43" s="34"/>
    </row>
    <row r="44" spans="1:8">
      <c r="A44" s="34"/>
      <c r="B44" s="36"/>
      <c r="C44" s="34"/>
      <c r="D44" s="36"/>
      <c r="E44" s="34"/>
      <c r="F44" s="34"/>
      <c r="G44" s="34"/>
      <c r="H44" s="34"/>
    </row>
    <row r="45" spans="1:8">
      <c r="A45" s="34"/>
      <c r="B45" s="36"/>
      <c r="C45" s="34"/>
      <c r="D45" s="36"/>
      <c r="E45" s="34"/>
      <c r="F45" s="34"/>
      <c r="G45" s="34"/>
      <c r="H45" s="34"/>
    </row>
    <row r="46" spans="1:8">
      <c r="A46" s="34"/>
      <c r="B46" s="36"/>
      <c r="C46" s="34"/>
      <c r="D46" s="36"/>
      <c r="E46" s="34"/>
      <c r="F46" s="34"/>
      <c r="G46" s="34"/>
      <c r="H46" s="34"/>
    </row>
    <row r="47" spans="1:8">
      <c r="A47" s="34"/>
      <c r="B47" s="36"/>
      <c r="C47" s="34"/>
      <c r="D47" s="36"/>
      <c r="E47" s="34"/>
      <c r="F47" s="34"/>
      <c r="G47" s="34"/>
      <c r="H47" s="34"/>
    </row>
  </sheetData>
  <sheetProtection formatColumns="0" formatRows="0"/>
  <mergeCells count="36">
    <mergeCell ref="B39:F39"/>
    <mergeCell ref="B38:E38"/>
    <mergeCell ref="C2:D2"/>
    <mergeCell ref="C29:D29"/>
    <mergeCell ref="C18:D18"/>
    <mergeCell ref="C19:D19"/>
    <mergeCell ref="C20:D20"/>
    <mergeCell ref="C21:D21"/>
    <mergeCell ref="C23:D23"/>
    <mergeCell ref="C24:D24"/>
    <mergeCell ref="C25:D25"/>
    <mergeCell ref="C26:D26"/>
    <mergeCell ref="C22:D22"/>
    <mergeCell ref="C36:D36"/>
    <mergeCell ref="C37:D37"/>
    <mergeCell ref="C30:D30"/>
    <mergeCell ref="C31:D31"/>
    <mergeCell ref="C32:D32"/>
    <mergeCell ref="C33:D33"/>
    <mergeCell ref="C34:D34"/>
    <mergeCell ref="C35:D35"/>
    <mergeCell ref="C27:D27"/>
    <mergeCell ref="C28:D28"/>
    <mergeCell ref="C17:D17"/>
    <mergeCell ref="C5:D5"/>
    <mergeCell ref="C6:D6"/>
    <mergeCell ref="C7:D7"/>
    <mergeCell ref="C8:D8"/>
    <mergeCell ref="C9:D9"/>
    <mergeCell ref="C10:D10"/>
    <mergeCell ref="C11:D11"/>
    <mergeCell ref="C12:D12"/>
    <mergeCell ref="C14:D14"/>
    <mergeCell ref="C15:D15"/>
    <mergeCell ref="C16:D16"/>
    <mergeCell ref="C13:D13"/>
  </mergeCells>
  <printOptions horizontalCentered="1"/>
  <pageMargins left="0.6" right="0.61" top="1" bottom="1" header="0.5" footer="0.5"/>
  <pageSetup paperSize="9" scale="74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F615B6D-16AF-4DE3-9B98-07BFB5D64E3E}">
            <xm:f>IF(ROUND(E6,5) =ROUND( '\Users\elnurvaliyev\Library\Containers\com.microsoft.Excel\Data\Documents\C:\Users\zaur.hajili\Documents\Disclosure-IT-TexnikiShertler\[PRD v03 XXXXmMMYYY (10).xlsm]A2'!#REF!-'\Users\elnurvaliyev\Library\Containers\com.microsoft.Excel\Data\Documents\C:\Users\zaur.hajili\Documents\Disclosure-IT-TexnikiShertler\[PRD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2" id="{38A99A7B-F6C5-4B5A-85B7-C9EDD848601D}">
            <xm:f>IF(ROUND(E7,5)= ROUND('\Users\elnurvaliyev\Library\Containers\com.microsoft.Excel\Data\Documents\C:\Users\zaur.hajili\Documents\Disclosure-IT-TexnikiShertler\[PRD v03 XXXXmMMYYY (10).xlsm]A2'!#REF!-'\Users\elnurvaliyev\Library\Containers\com.microsoft.Excel\Data\Documents\C:\Users\zaur.hajili\Documents\Disclosure-IT-TexnikiShertler\[PRD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1" id="{6884D40F-F2D7-4DFE-99E8-AF6047905C40}">
            <xm:f>IF(ROUND('\Users\elnurvaliyev\Library\Containers\com.microsoft.Excel\Data\Documents\C:\Users\zaur.hajili\Documents\Disclosure-IT-TexnikiShertler\[PRD v03 XXXXmMMYYY (10).xlsm]A18'!#REF!,5) = ROUND(E23,5),0,1)</xm:f>
            <x14:dxf>
              <fill>
                <patternFill>
                  <bgColor rgb="FFFF0000"/>
                </patternFill>
              </fill>
            </x14:dxf>
          </x14:cfRule>
          <xm:sqref>E23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F9DEF-D9E0-4BCA-AC54-54A464C54413}">
  <dimension ref="A1:D56"/>
  <sheetViews>
    <sheetView showGridLines="0" zoomScaleNormal="100" workbookViewId="0">
      <selection activeCell="C15" sqref="C15"/>
    </sheetView>
  </sheetViews>
  <sheetFormatPr defaultColWidth="8.77734375" defaultRowHeight="14.4"/>
  <cols>
    <col min="1" max="1" width="4.44140625" customWidth="1"/>
    <col min="2" max="2" width="76.6640625" customWidth="1"/>
    <col min="3" max="3" width="59.44140625" customWidth="1"/>
  </cols>
  <sheetData>
    <row r="1" spans="1:4" ht="48" customHeight="1">
      <c r="A1" s="39"/>
      <c r="B1" s="82"/>
      <c r="C1" s="82"/>
    </row>
    <row r="2" spans="1:4" ht="43.95" customHeight="1">
      <c r="A2" s="39"/>
      <c r="B2" s="213" t="s">
        <v>618</v>
      </c>
      <c r="C2" s="213"/>
    </row>
    <row r="3" spans="1:4" ht="15.45" customHeight="1">
      <c r="A3" s="39"/>
      <c r="B3" s="39"/>
      <c r="C3" s="39"/>
    </row>
    <row r="4" spans="1:4" ht="60" customHeight="1">
      <c r="A4" s="39"/>
      <c r="B4" s="168" t="s">
        <v>553</v>
      </c>
      <c r="C4" s="169" t="s">
        <v>554</v>
      </c>
    </row>
    <row r="5" spans="1:4">
      <c r="A5" s="39"/>
      <c r="B5" s="158" t="s">
        <v>555</v>
      </c>
      <c r="C5" s="170">
        <v>313884.79769999994</v>
      </c>
    </row>
    <row r="6" spans="1:4">
      <c r="A6" s="39"/>
      <c r="B6" s="158" t="s">
        <v>556</v>
      </c>
      <c r="C6" s="170">
        <v>43243.805379999998</v>
      </c>
    </row>
    <row r="7" spans="1:4">
      <c r="A7" s="39"/>
      <c r="B7" s="158" t="s">
        <v>557</v>
      </c>
      <c r="C7" s="170">
        <v>0</v>
      </c>
    </row>
    <row r="8" spans="1:4">
      <c r="A8" s="39"/>
      <c r="B8" s="158" t="s">
        <v>558</v>
      </c>
      <c r="C8" s="170">
        <v>0</v>
      </c>
    </row>
    <row r="9" spans="1:4">
      <c r="A9" s="39"/>
      <c r="B9" s="158" t="s">
        <v>559</v>
      </c>
      <c r="C9" s="170">
        <v>96900</v>
      </c>
    </row>
    <row r="10" spans="1:4">
      <c r="A10" s="39"/>
      <c r="B10" s="158" t="s">
        <v>560</v>
      </c>
      <c r="C10" s="170">
        <v>2954.6048700000001</v>
      </c>
    </row>
    <row r="11" spans="1:4">
      <c r="A11" s="39"/>
      <c r="B11" s="158" t="s">
        <v>561</v>
      </c>
      <c r="C11" s="170">
        <v>0</v>
      </c>
    </row>
    <row r="12" spans="1:4">
      <c r="A12" s="39"/>
      <c r="B12" s="158" t="s">
        <v>562</v>
      </c>
      <c r="C12" s="157">
        <v>0</v>
      </c>
    </row>
    <row r="13" spans="1:4" ht="18" customHeight="1">
      <c r="A13" s="39"/>
      <c r="B13" s="171" t="s">
        <v>269</v>
      </c>
      <c r="C13" s="172">
        <f>SUM(C5:C12)</f>
        <v>456983.20794999989</v>
      </c>
    </row>
    <row r="14" spans="1:4">
      <c r="A14" s="69"/>
      <c r="B14" s="69"/>
      <c r="C14" s="69"/>
      <c r="D14" s="69"/>
    </row>
    <row r="15" spans="1:4">
      <c r="A15" s="69"/>
      <c r="B15" s="69"/>
      <c r="C15" s="69"/>
      <c r="D15" s="69"/>
    </row>
    <row r="16" spans="1:4">
      <c r="A16" s="69"/>
      <c r="B16" s="69"/>
      <c r="C16" s="69"/>
      <c r="D16" s="69"/>
    </row>
    <row r="17" spans="1:4">
      <c r="A17" s="69"/>
      <c r="B17" s="69"/>
      <c r="C17" s="69"/>
      <c r="D17" s="69"/>
    </row>
    <row r="18" spans="1:4">
      <c r="A18" s="69"/>
      <c r="B18" s="69"/>
      <c r="C18" s="69"/>
      <c r="D18" s="69"/>
    </row>
    <row r="19" spans="1:4">
      <c r="A19" s="69"/>
      <c r="B19" s="69"/>
      <c r="C19" s="69"/>
      <c r="D19" s="69"/>
    </row>
    <row r="20" spans="1:4">
      <c r="A20" s="69"/>
      <c r="B20" s="69"/>
      <c r="C20" s="69"/>
      <c r="D20" s="69"/>
    </row>
    <row r="21" spans="1:4">
      <c r="A21" s="69"/>
      <c r="B21" s="69"/>
      <c r="C21" s="69"/>
      <c r="D21" s="69"/>
    </row>
    <row r="22" spans="1:4">
      <c r="A22" s="69"/>
      <c r="B22" s="69"/>
      <c r="C22" s="69"/>
      <c r="D22" s="69"/>
    </row>
    <row r="23" spans="1:4">
      <c r="A23" s="69"/>
      <c r="B23" s="69"/>
      <c r="C23" s="69"/>
      <c r="D23" s="69"/>
    </row>
    <row r="24" spans="1:4">
      <c r="A24" s="69"/>
      <c r="B24" s="69"/>
      <c r="C24" s="69"/>
      <c r="D24" s="69"/>
    </row>
    <row r="25" spans="1:4">
      <c r="A25" s="69"/>
      <c r="B25" s="69"/>
      <c r="C25" s="69"/>
      <c r="D25" s="69"/>
    </row>
    <row r="26" spans="1:4">
      <c r="A26" s="69"/>
      <c r="B26" s="69"/>
      <c r="C26" s="69"/>
      <c r="D26" s="69"/>
    </row>
    <row r="27" spans="1:4">
      <c r="A27" s="69"/>
      <c r="B27" s="69"/>
      <c r="C27" s="69"/>
      <c r="D27" s="69"/>
    </row>
    <row r="28" spans="1:4">
      <c r="A28" s="69"/>
      <c r="B28" s="69"/>
      <c r="C28" s="69"/>
      <c r="D28" s="69"/>
    </row>
    <row r="29" spans="1:4">
      <c r="A29" s="69"/>
      <c r="B29" s="69"/>
      <c r="C29" s="69"/>
      <c r="D29" s="69"/>
    </row>
    <row r="30" spans="1:4">
      <c r="A30" s="69"/>
      <c r="B30" s="69"/>
      <c r="C30" s="69"/>
      <c r="D30" s="69"/>
    </row>
    <row r="31" spans="1:4">
      <c r="A31" s="69"/>
      <c r="B31" s="69"/>
      <c r="C31" s="69"/>
      <c r="D31" s="69"/>
    </row>
    <row r="32" spans="1:4">
      <c r="A32" s="69"/>
      <c r="B32" s="69"/>
      <c r="C32" s="69"/>
      <c r="D32" s="69"/>
    </row>
    <row r="33" spans="1:4">
      <c r="A33" s="69"/>
      <c r="B33" s="69"/>
      <c r="C33" s="69"/>
      <c r="D33" s="69"/>
    </row>
    <row r="34" spans="1:4">
      <c r="A34" s="69"/>
      <c r="B34" s="69"/>
      <c r="C34" s="69"/>
      <c r="D34" s="69"/>
    </row>
    <row r="35" spans="1:4">
      <c r="A35" s="69"/>
      <c r="B35" s="69"/>
      <c r="C35" s="69"/>
      <c r="D35" s="69"/>
    </row>
    <row r="36" spans="1:4">
      <c r="A36" s="69"/>
      <c r="B36" s="69"/>
      <c r="C36" s="69"/>
      <c r="D36" s="69"/>
    </row>
    <row r="37" spans="1:4">
      <c r="A37" s="69"/>
      <c r="B37" s="69"/>
      <c r="C37" s="69"/>
      <c r="D37" s="69"/>
    </row>
    <row r="38" spans="1:4">
      <c r="A38" s="69"/>
      <c r="B38" s="69"/>
      <c r="C38" s="69"/>
      <c r="D38" s="69"/>
    </row>
    <row r="39" spans="1:4">
      <c r="A39" s="69"/>
      <c r="B39" s="69"/>
      <c r="C39" s="69"/>
      <c r="D39" s="69"/>
    </row>
    <row r="40" spans="1:4">
      <c r="A40" s="69"/>
      <c r="B40" s="69"/>
      <c r="C40" s="69"/>
      <c r="D40" s="69"/>
    </row>
    <row r="41" spans="1:4">
      <c r="A41" s="69"/>
      <c r="B41" s="69"/>
      <c r="C41" s="69"/>
      <c r="D41" s="69"/>
    </row>
    <row r="42" spans="1:4">
      <c r="A42" s="69"/>
      <c r="B42" s="69"/>
      <c r="C42" s="69"/>
      <c r="D42" s="69"/>
    </row>
    <row r="43" spans="1:4">
      <c r="A43" s="69"/>
      <c r="B43" s="69"/>
      <c r="C43" s="69"/>
      <c r="D43" s="69"/>
    </row>
    <row r="44" spans="1:4">
      <c r="A44" s="69"/>
      <c r="B44" s="69"/>
      <c r="C44" s="69"/>
      <c r="D44" s="69"/>
    </row>
    <row r="45" spans="1:4">
      <c r="A45" s="69"/>
      <c r="B45" s="69"/>
      <c r="C45" s="69"/>
      <c r="D45" s="69"/>
    </row>
    <row r="46" spans="1:4">
      <c r="A46" s="69"/>
      <c r="B46" s="69"/>
      <c r="C46" s="69"/>
      <c r="D46" s="69"/>
    </row>
    <row r="47" spans="1:4">
      <c r="A47" s="69"/>
      <c r="B47" s="69"/>
      <c r="C47" s="69"/>
      <c r="D47" s="69"/>
    </row>
    <row r="48" spans="1:4">
      <c r="A48" s="69"/>
      <c r="B48" s="69"/>
      <c r="C48" s="69"/>
      <c r="D48" s="69"/>
    </row>
    <row r="49" spans="1:4">
      <c r="A49" s="69"/>
      <c r="B49" s="69"/>
      <c r="C49" s="69"/>
      <c r="D49" s="69"/>
    </row>
    <row r="50" spans="1:4">
      <c r="A50" s="69"/>
      <c r="B50" s="69"/>
      <c r="C50" s="69"/>
      <c r="D50" s="69"/>
    </row>
    <row r="51" spans="1:4">
      <c r="A51" s="69"/>
      <c r="B51" s="69"/>
      <c r="C51" s="69"/>
      <c r="D51" s="69"/>
    </row>
    <row r="52" spans="1:4">
      <c r="A52" s="69"/>
      <c r="B52" s="69"/>
      <c r="C52" s="69"/>
      <c r="D52" s="69"/>
    </row>
    <row r="53" spans="1:4">
      <c r="A53" s="69"/>
      <c r="B53" s="69"/>
      <c r="C53" s="69"/>
      <c r="D53" s="69"/>
    </row>
    <row r="54" spans="1:4">
      <c r="A54" s="69"/>
      <c r="B54" s="69"/>
      <c r="C54" s="69"/>
      <c r="D54" s="69"/>
    </row>
    <row r="55" spans="1:4">
      <c r="A55" s="69"/>
      <c r="B55" s="69"/>
      <c r="C55" s="69"/>
      <c r="D55" s="69"/>
    </row>
    <row r="56" spans="1:4">
      <c r="A56" s="69"/>
      <c r="B56" s="69"/>
      <c r="C56" s="69"/>
      <c r="D56" s="69"/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MenfeetZerer</vt:lpstr>
      <vt:lpstr>MaliyyeVeziyyeti</vt:lpstr>
      <vt:lpstr>PulHereketi</vt:lpstr>
      <vt:lpstr>FaizRiski</vt:lpstr>
      <vt:lpstr>KreditRiski</vt:lpstr>
      <vt:lpstr>LikvidlikRiski</vt:lpstr>
      <vt:lpstr>ValyutaRiski</vt:lpstr>
      <vt:lpstr>Kapital</vt:lpstr>
      <vt:lpstr>Balansdankənar öhdəliklər</vt:lpstr>
      <vt:lpstr>İri kredit tələbi</vt:lpstr>
      <vt:lpstr>Sabit və dəyişkən faiz</vt:lpstr>
      <vt:lpstr>Coğrafi bölgü</vt:lpstr>
      <vt:lpstr>İqtisadi bölgü</vt:lpstr>
      <vt:lpstr>Digər illik məlumatlar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N. Muradova</dc:creator>
  <cp:lastModifiedBy>Lala N. Muradova</cp:lastModifiedBy>
  <dcterms:created xsi:type="dcterms:W3CDTF">2019-10-28T11:44:49Z</dcterms:created>
  <dcterms:modified xsi:type="dcterms:W3CDTF">2025-03-11T13:29:12Z</dcterms:modified>
</cp:coreProperties>
</file>