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Sentyabr 2020\"/>
    </mc:Choice>
  </mc:AlternateContent>
  <bookViews>
    <workbookView xWindow="0" yWindow="0" windowWidth="24000" windowHeight="9030" activeTab="2"/>
  </bookViews>
  <sheets>
    <sheet name="Balans hesabat" sheetId="1" r:id="rId1"/>
    <sheet name="Mənfəət zərər" sheetId="2" r:id="rId2"/>
    <sheet name="PulHereketi" sheetId="3" r:id="rId3"/>
    <sheet name="Kapital dəyişilmələri" sheetId="5" r:id="rId4"/>
    <sheet name="Kapitalın strukturu və adekvatl" sheetId="6" r:id="rId5"/>
    <sheet name="KreditRiski" sheetId="7" r:id="rId6"/>
    <sheet name="LikvidlikRiski" sheetId="8" r:id="rId7"/>
    <sheet name="ValyutaRiski" sheetId="9" r:id="rId8"/>
    <sheet name="FaizRiski" sheetId="10" r:id="rId9"/>
  </sheets>
  <externalReferences>
    <externalReference r:id="rId10"/>
    <externalReference r:id="rId11"/>
    <externalReference r:id="rId12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G24" i="9" s="1"/>
  <c r="F28" i="9"/>
  <c r="F24" i="9" s="1"/>
  <c r="H24" i="9"/>
  <c r="E24" i="9"/>
  <c r="D24" i="9"/>
  <c r="D22" i="9"/>
  <c r="D21" i="9"/>
  <c r="D20" i="9"/>
  <c r="D19" i="9"/>
  <c r="H17" i="9"/>
  <c r="H14" i="9" s="1"/>
  <c r="G17" i="9"/>
  <c r="G14" i="9" s="1"/>
  <c r="D18" i="9"/>
  <c r="F17" i="9"/>
  <c r="E17" i="9"/>
  <c r="E14" i="9" s="1"/>
  <c r="D16" i="9"/>
  <c r="F14" i="9"/>
  <c r="D15" i="9"/>
  <c r="D13" i="9"/>
  <c r="D12" i="9"/>
  <c r="D11" i="9"/>
  <c r="D10" i="9"/>
  <c r="D9" i="9"/>
  <c r="D8" i="9"/>
  <c r="D7" i="9"/>
  <c r="D6" i="9"/>
  <c r="H5" i="9"/>
  <c r="G5" i="9"/>
  <c r="F5" i="9"/>
  <c r="D5" i="9" s="1"/>
  <c r="E5" i="9"/>
  <c r="N22" i="8"/>
  <c r="N21" i="8"/>
  <c r="N20" i="8"/>
  <c r="N19" i="8"/>
  <c r="I17" i="8"/>
  <c r="I14" i="8" s="1"/>
  <c r="H17" i="8"/>
  <c r="H14" i="8" s="1"/>
  <c r="G17" i="8"/>
  <c r="G14" i="8" s="1"/>
  <c r="F17" i="8"/>
  <c r="F14" i="8" s="1"/>
  <c r="M17" i="8"/>
  <c r="M14" i="8" s="1"/>
  <c r="L17" i="8"/>
  <c r="L14" i="8" s="1"/>
  <c r="K17" i="8"/>
  <c r="K14" i="8" s="1"/>
  <c r="J17" i="8"/>
  <c r="J14" i="8" s="1"/>
  <c r="E17" i="8"/>
  <c r="E14" i="8" s="1"/>
  <c r="D17" i="8"/>
  <c r="D14" i="8" s="1"/>
  <c r="N16" i="8"/>
  <c r="N15" i="8"/>
  <c r="L5" i="8"/>
  <c r="L23" i="8" s="1"/>
  <c r="N13" i="8"/>
  <c r="G5" i="8"/>
  <c r="N12" i="8"/>
  <c r="N11" i="8"/>
  <c r="N10" i="8"/>
  <c r="N9" i="8"/>
  <c r="N8" i="8"/>
  <c r="N7" i="8"/>
  <c r="K5" i="8"/>
  <c r="J5" i="8"/>
  <c r="I5" i="8"/>
  <c r="I23" i="8" s="1"/>
  <c r="H5" i="8"/>
  <c r="H23" i="8" s="1"/>
  <c r="N6" i="8"/>
  <c r="M5" i="8"/>
  <c r="M23" i="8" s="1"/>
  <c r="E5" i="8"/>
  <c r="C24" i="7"/>
  <c r="C23" i="7"/>
  <c r="C22" i="7"/>
  <c r="C21" i="7"/>
  <c r="J20" i="7"/>
  <c r="I20" i="7"/>
  <c r="H20" i="7"/>
  <c r="G20" i="7"/>
  <c r="F20" i="7"/>
  <c r="E20" i="7"/>
  <c r="D20" i="7"/>
  <c r="E41" i="6"/>
  <c r="E40" i="6"/>
  <c r="D24" i="2"/>
  <c r="D19" i="2"/>
  <c r="D11" i="2"/>
  <c r="D18" i="2"/>
  <c r="D33" i="1"/>
  <c r="D23" i="1"/>
  <c r="D16" i="1"/>
  <c r="G23" i="8" l="1"/>
  <c r="D5" i="1"/>
  <c r="E23" i="8"/>
  <c r="J23" i="8"/>
  <c r="K23" i="8"/>
  <c r="D30" i="2"/>
  <c r="D14" i="9"/>
  <c r="D5" i="8"/>
  <c r="N18" i="8"/>
  <c r="D17" i="9"/>
  <c r="D22" i="1"/>
  <c r="C20" i="7"/>
  <c r="N17" i="8"/>
  <c r="N14" i="8" s="1"/>
  <c r="F5" i="8"/>
  <c r="F23" i="8" s="1"/>
  <c r="D32" i="2" l="1"/>
  <c r="D41" i="1"/>
  <c r="N5" i="8"/>
  <c r="D23" i="8"/>
  <c r="N23" i="8" s="1"/>
</calcChain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<sst xmlns="http://schemas.openxmlformats.org/spreadsheetml/2006/main" count="669" uniqueCount="562">
  <si>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</si>
  <si>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</si>
  <si>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</si>
  <si>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</si>
  <si>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</si>
  <si>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</si>
  <si>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</si>
  <si>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</si>
  <si>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</si>
  <si>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</si>
  <si>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</si>
  <si>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</si>
  <si>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</si>
  <si>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</si>
  <si>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</si>
  <si>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</si>
  <si>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</si>
  <si>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</si>
  <si>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</si>
  <si>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</si>
  <si>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</si>
  <si>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</si>
  <si>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</si>
  <si>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</si>
  <si>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</si>
  <si>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</si>
  <si>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</si>
  <si>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</si>
  <si>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</si>
  <si>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</si>
  <si>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</si>
  <si>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</si>
  <si>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</si>
  <si>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</si>
  <si>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</si>
  <si>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</si>
  <si>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</si>
  <si>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</si>
  <si>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</si>
  <si>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</si>
  <si>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</si>
  <si>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</si>
  <si>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</si>
  <si>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</si>
  <si>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</si>
  <si>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</si>
  <si>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</si>
  <si>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</si>
  <si>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</si>
  <si>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</si>
  <si>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</si>
  <si>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</si>
  <si>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</si>
  <si>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</si>
  <si>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</si>
  <si>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</si>
  <si>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</si>
  <si>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</si>
  <si>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</si>
  <si>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</si>
  <si>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</si>
  <si>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</si>
  <si>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</si>
  <si>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</si>
  <si>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</si>
  <si>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</si>
  <si>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</si>
  <si>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</si>
  <si>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</si>
  <si>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</si>
  <si>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</si>
  <si>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</si>
  <si>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</si>
  <si>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</si>
  <si>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</si>
  <si>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</si>
  <si>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</si>
  <si>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</si>
  <si>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</si>
  <si>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</si>
  <si>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</si>
  <si>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</si>
  <si>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</si>
  <si>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</si>
  <si>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</si>
  <si>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</si>
  <si>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</si>
  <si>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</si>
  <si>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</si>
  <si>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</si>
  <si>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</si>
  <si>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</si>
  <si>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</si>
  <si>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</si>
  <si>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</si>
  <si>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</si>
  <si>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</si>
  <si>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</si>
  <si>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</si>
  <si>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</si>
  <si>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</si>
  <si>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</si>
  <si>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</si>
  <si>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</si>
  <si>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</si>
  <si>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</si>
  <si>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</si>
  <si>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</si>
  <si>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</si>
  <si>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</si>
  <si>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</si>
  <si>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</si>
  <si>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</si>
  <si>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</si>
  <si>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</si>
  <si>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</si>
  <si>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</si>
  <si>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</si>
  <si>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</si>
  <si>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</si>
  <si>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</si>
  <si>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</si>
  <si>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</si>
  <si>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</si>
  <si>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</si>
  <si>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</si>
  <si>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</si>
  <si>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</si>
  <si>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</si>
  <si>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</si>
  <si>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</si>
  <si>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</si>
  <si>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</si>
  <si>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</si>
  <si>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</si>
  <si>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</si>
  <si>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</si>
  <si>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</si>
  <si>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</si>
  <si>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</si>
  <si>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</si>
  <si>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</si>
  <si>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</si>
  <si>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</si>
  <si>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</si>
  <si>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</si>
  <si>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</si>
  <si>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</si>
  <si>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</si>
  <si>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</si>
  <si>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</si>
  <si>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</si>
  <si>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</si>
  <si>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</si>
  <si>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</si>
  <si>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</si>
  <si>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</si>
  <si>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</si>
  <si>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</si>
  <si>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</si>
  <si>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</si>
  <si>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</si>
  <si>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</si>
  <si>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</si>
  <si>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</si>
  <si>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</si>
  <si>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</si>
  <si>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</si>
  <si>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</si>
  <si>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</si>
  <si>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</si>
  <si>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</si>
  <si>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</si>
  <si>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</si>
  <si>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</si>
  <si>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</si>
  <si>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</si>
  <si>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</si>
  <si>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</si>
  <si>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</si>
  <si>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</si>
  <si>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</si>
  <si>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</si>
  <si>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</si>
  <si>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</si>
  <si>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</si>
  <si>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</si>
  <si>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</si>
  <si>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</si>
  <si>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</si>
  <si>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</si>
  <si>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</si>
  <si>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</si>
  <si>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</si>
  <si>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</si>
  <si>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</si>
  <si>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</si>
  <si>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</si>
  <si>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</si>
  <si>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</si>
  <si>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</si>
  <si>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</si>
  <si>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</si>
  <si>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</si>
  <si>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</si>
  <si>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</si>
  <si>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</si>
  <si>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</si>
  <si>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</si>
  <si>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</si>
  <si>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</si>
  <si>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</si>
  <si>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</si>
  <si>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</si>
  <si>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</si>
  <si>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</si>
  <si>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</si>
  <si>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</si>
  <si>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</si>
  <si>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</si>
  <si>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</si>
  <si>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</si>
  <si>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</si>
  <si>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</si>
  <si>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</si>
  <si>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</si>
  <si>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</si>
  <si>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</si>
  <si>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</si>
  <si>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</si>
  <si>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</si>
  <si>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</si>
  <si>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</si>
  <si>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</si>
  <si>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</si>
  <si>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</si>
  <si>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</si>
  <si>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</si>
  <si>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</si>
  <si>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</si>
  <si>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</si>
  <si>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</si>
  <si>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</si>
  <si>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</si>
  <si>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</si>
  <si>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</si>
  <si>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</si>
  <si>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</si>
  <si>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</si>
  <si>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</si>
  <si>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</si>
  <si>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</si>
  <si>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</si>
  <si>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</si>
  <si>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</si>
  <si>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</si>
  <si>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misc</t>
  </si>
  <si>
    <t>faizlə</t>
  </si>
  <si>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</si>
  <si>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</si>
  <si>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</si>
  <si>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</si>
  <si>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</si>
  <si>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</si>
  <si>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</si>
  <si>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</si>
  <si>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</si>
  <si>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</si>
  <si>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</si>
  <si>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</si>
  <si>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</si>
  <si>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</si>
  <si>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</si>
  <si>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</si>
  <si>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</si>
  <si>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</si>
  <si>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</si>
  <si>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</si>
  <si>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</si>
  <si>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</si>
  <si>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</si>
  <si>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</si>
  <si>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</si>
  <si>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</si>
  <si>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</si>
  <si>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</si>
  <si>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</si>
  <si>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</si>
  <si>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</si>
  <si>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</si>
  <si>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</si>
  <si>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</si>
  <si>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</si>
  <si>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</si>
  <si>
    <t>Bank kapitalının strukturu və adekvatlığı barədə məlumatlar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</si>
  <si>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</si>
  <si>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</si>
  <si>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</si>
  <si>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</si>
  <si>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</si>
  <si>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</si>
  <si>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</si>
  <si>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</si>
  <si>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</si>
  <si>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</si>
  <si>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</si>
  <si>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</si>
  <si>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</si>
  <si>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</si>
  <si>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</si>
  <si>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</si>
  <si>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</si>
  <si>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</si>
  <si>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</si>
  <si>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</si>
  <si>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</si>
  <si>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</si>
  <si>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</si>
  <si>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</si>
  <si>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</si>
  <si>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</si>
  <si>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</si>
  <si>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</si>
  <si>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</si>
  <si>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</si>
  <si>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</si>
  <si>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</si>
  <si>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</si>
  <si>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</si>
  <si>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</si>
  <si>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</si>
  <si>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</si>
  <si>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</si>
  <si>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</si>
  <si>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</si>
  <si>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</si>
  <si>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</si>
  <si>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</si>
  <si>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</si>
  <si>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</si>
  <si>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</si>
  <si>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</si>
  <si>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</si>
  <si>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</si>
  <si>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</si>
  <si>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</si>
  <si>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</si>
  <si>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</si>
  <si>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</si>
  <si>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</si>
  <si>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</si>
  <si>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</si>
  <si>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</si>
  <si>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</si>
  <si>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</si>
  <si>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</si>
  <si>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</si>
  <si>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</si>
  <si>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</si>
  <si>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</si>
  <si>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</si>
  <si>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</si>
  <si>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</si>
  <si>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</si>
  <si>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</si>
  <si>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</si>
  <si>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</si>
  <si>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</si>
  <si>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</si>
  <si>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</si>
  <si>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</si>
  <si>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</si>
  <si>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</si>
  <si>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</si>
  <si>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</si>
  <si>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</si>
  <si>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</si>
  <si>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</si>
  <si>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</si>
  <si>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</si>
  <si>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</si>
  <si>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</si>
  <si>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</si>
  <si>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</si>
  <si>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</si>
  <si>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</si>
  <si>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</si>
  <si>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</si>
  <si>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</si>
  <si>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</si>
  <si>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</si>
  <si>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</si>
  <si>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</si>
  <si>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</si>
  <si>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</si>
  <si>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</si>
  <si>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</si>
  <si>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</si>
  <si>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</si>
  <si>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</si>
  <si>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</si>
  <si>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</si>
  <si>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</si>
  <si>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</si>
  <si>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</si>
  <si>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</si>
  <si>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</si>
  <si>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</si>
  <si>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</si>
  <si>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</si>
  <si>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</si>
  <si>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</si>
  <si>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</si>
  <si>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</si>
  <si>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</si>
  <si>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</si>
  <si>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</si>
  <si>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</si>
  <si>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</si>
  <si>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</si>
  <si>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</si>
  <si>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</si>
  <si>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</si>
  <si>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</si>
  <si>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</si>
  <si>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</si>
  <si>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</si>
  <si>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</si>
  <si>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</si>
  <si>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</si>
  <si>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</si>
  <si>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</si>
  <si>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</si>
  <si>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</si>
  <si>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</si>
  <si>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</si>
  <si>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</si>
  <si>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</si>
  <si>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</si>
  <si>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</si>
  <si>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</si>
  <si>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</si>
  <si>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</si>
  <si>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</si>
  <si>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</si>
  <si>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</si>
  <si>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</si>
  <si>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</si>
  <si>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</si>
  <si>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</si>
  <si>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</si>
  <si>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</si>
  <si>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</si>
  <si>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</si>
  <si>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</si>
  <si>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</si>
  <si>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</si>
  <si>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</si>
  <si>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</si>
  <si>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</si>
  <si>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</si>
  <si>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</si>
  <si>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</si>
  <si>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</si>
  <si>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</si>
  <si>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</si>
  <si>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</si>
  <si>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</si>
  <si>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</si>
  <si>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</si>
  <si>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</si>
  <si>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</si>
  <si>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</si>
  <si>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</si>
  <si>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</si>
  <si>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</si>
  <si>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</si>
  <si>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</si>
  <si>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</si>
  <si>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</si>
  <si>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</si>
  <si>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</si>
  <si>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</si>
  <si>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</si>
  <si>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</si>
  <si>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</si>
  <si>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</si>
  <si>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</si>
  <si>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</si>
  <si>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</si>
  <si>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</si>
  <si>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</si>
  <si>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</si>
  <si>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</si>
  <si>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</si>
  <si>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Digər maliyyə öhdəliklər</t>
  </si>
  <si>
    <t>liqGap</t>
  </si>
  <si>
    <t>Likvidlik "qəpi"</t>
  </si>
  <si>
    <t>Valyuta riski</t>
  </si>
  <si>
    <t>FXRisk</t>
  </si>
  <si>
    <t>Maliyyə aktivləri və öhdəlikləri</t>
  </si>
  <si>
    <t>AZN</t>
  </si>
  <si>
    <t>ABŞ Dolları</t>
  </si>
  <si>
    <t>Avro</t>
  </si>
  <si>
    <t>finAssAndLia</t>
  </si>
  <si>
    <t>USD</t>
  </si>
  <si>
    <t>EUR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</si>
  <si>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</si>
  <si>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</si>
  <si>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</si>
  <si>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</si>
  <si>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</si>
  <si>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</si>
  <si>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</si>
  <si>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</si>
  <si>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</si>
  <si>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</si>
  <si>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</si>
  <si>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</si>
  <si>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</si>
  <si>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Müştərilərin depozitləri</t>
  </si>
  <si>
    <t>a) tələbli depozitlər</t>
  </si>
  <si>
    <t>b) müddətli depozitlər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</si>
  <si>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</si>
  <si>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</si>
  <si>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</si>
  <si>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</si>
  <si>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</si>
  <si>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</si>
  <si>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</si>
  <si>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</si>
  <si>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</si>
  <si>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</si>
  <si>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</si>
  <si>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</si>
  <si>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</si>
  <si>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</si>
  <si>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</si>
  <si>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</si>
  <si>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</si>
  <si>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</si>
  <si>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</si>
  <si>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</si>
  <si>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Faiz riski</t>
  </si>
  <si>
    <t>intRateRisk</t>
  </si>
  <si>
    <t>Faiz dərəcəsinə görə cəmi aktivlər</t>
  </si>
  <si>
    <t>totAssPerIntRate</t>
  </si>
  <si>
    <t>0-3 ay</t>
  </si>
  <si>
    <t>0-3month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</si>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</sst>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000"/>
    <numFmt numFmtId="165" formatCode="0.00000"/>
    <numFmt numFmtId="166" formatCode="0.000000000"/>
    <numFmt numFmtId="167" formatCode="#,##0.00000"/>
    <numFmt numFmtId="168" formatCode="#,##0.0000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98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0" xfId="0" applyNumberFormat="1" applyFont="1" applyBorder="1" applyAlignment="1">
      <alignment vertical="center" wrapText="1"/>
    </xf>
    <xf numFmtId="0" fontId="10" fillId="4" borderId="0" xfId="1" applyFont="1" applyFill="1"/>
    <xf numFmtId="4" fontId="10" fillId="4" borderId="0" xfId="1" applyNumberFormat="1" applyFont="1" applyFill="1"/>
    <xf numFmtId="4" fontId="11" fillId="4" borderId="0" xfId="1" applyNumberFormat="1" applyFont="1" applyFill="1"/>
    <xf numFmtId="4" fontId="12" fillId="4" borderId="0" xfId="1" applyNumberFormat="1" applyFont="1" applyFill="1" applyAlignment="1">
      <alignment horizontal="right"/>
    </xf>
    <xf numFmtId="0" fontId="13" fillId="5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4" fontId="13" fillId="5" borderId="1" xfId="1" applyNumberFormat="1" applyFont="1" applyFill="1" applyBorder="1" applyAlignment="1">
      <alignment horizontal="center" vertical="center" wrapText="1"/>
    </xf>
    <xf numFmtId="4" fontId="14" fillId="5" borderId="1" xfId="1" applyNumberFormat="1" applyFont="1" applyFill="1" applyBorder="1" applyAlignment="1">
      <alignment horizontal="center" vertical="center" wrapText="1"/>
    </xf>
    <xf numFmtId="4" fontId="15" fillId="5" borderId="1" xfId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left" vertical="center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2" fontId="11" fillId="0" borderId="1" xfId="1" applyNumberFormat="1" applyFont="1" applyBorder="1" applyAlignment="1" applyProtection="1">
      <alignment horizontal="right" vertical="center"/>
      <protection locked="0"/>
    </xf>
    <xf numFmtId="2" fontId="10" fillId="5" borderId="1" xfId="1" applyNumberFormat="1" applyFont="1" applyFill="1" applyBorder="1" applyAlignment="1">
      <alignment horizontal="right" vertical="center"/>
    </xf>
    <xf numFmtId="0" fontId="16" fillId="5" borderId="1" xfId="1" applyFont="1" applyFill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17" fillId="5" borderId="1" xfId="1" applyFont="1" applyFill="1" applyBorder="1" applyAlignment="1" applyProtection="1">
      <alignment horizontal="left" vertical="top" wrapText="1"/>
    </xf>
    <xf numFmtId="0" fontId="17" fillId="5" borderId="1" xfId="1" applyFont="1" applyFill="1" applyBorder="1" applyAlignment="1" applyProtection="1">
      <alignment horizontal="center" vertical="center" wrapText="1"/>
    </xf>
    <xf numFmtId="2" fontId="10" fillId="5" borderId="1" xfId="1" applyNumberFormat="1" applyFont="1" applyFill="1" applyBorder="1" applyAlignment="1">
      <alignment horizontal="center" vertical="center"/>
    </xf>
    <xf numFmtId="0" fontId="17" fillId="0" borderId="0" xfId="1" applyFont="1" applyFill="1" applyProtection="1"/>
    <xf numFmtId="0" fontId="17" fillId="5" borderId="1" xfId="1" applyFont="1" applyFill="1" applyBorder="1" applyAlignment="1" applyProtection="1">
      <alignment horizontal="left" vertical="top" wrapText="1" indent="2"/>
    </xf>
    <xf numFmtId="2" fontId="17" fillId="0" borderId="1" xfId="1" applyNumberFormat="1" applyFont="1" applyFill="1" applyBorder="1" applyAlignment="1" applyProtection="1">
      <alignment horizontal="right" vertical="center"/>
      <protection locked="0"/>
    </xf>
    <xf numFmtId="0" fontId="18" fillId="5" borderId="1" xfId="1" applyFont="1" applyFill="1" applyBorder="1" applyAlignment="1">
      <alignment horizontal="left" vertical="center"/>
    </xf>
    <xf numFmtId="2" fontId="11" fillId="5" borderId="1" xfId="1" applyNumberFormat="1" applyFont="1" applyFill="1" applyBorder="1" applyAlignment="1">
      <alignment horizontal="right" vertical="center"/>
    </xf>
    <xf numFmtId="0" fontId="10" fillId="5" borderId="1" xfId="1" applyFont="1" applyFill="1" applyBorder="1" applyAlignment="1">
      <alignment horizontal="left" vertical="center" indent="2"/>
    </xf>
    <xf numFmtId="0" fontId="10" fillId="5" borderId="1" xfId="1" applyFont="1" applyFill="1" applyBorder="1" applyAlignment="1">
      <alignment horizontal="left" vertical="center" wrapText="1" indent="2"/>
    </xf>
    <xf numFmtId="0" fontId="19" fillId="5" borderId="1" xfId="1" applyFont="1" applyFill="1" applyBorder="1" applyAlignment="1">
      <alignment horizontal="left" vertical="center"/>
    </xf>
    <xf numFmtId="0" fontId="23" fillId="0" borderId="0" xfId="2" applyFont="1" applyFill="1" applyProtection="1"/>
    <xf numFmtId="0" fontId="22" fillId="0" borderId="0" xfId="2" applyFont="1" applyFill="1" applyBorder="1" applyAlignment="1" applyProtection="1">
      <alignment horizontal="center" vertical="center" wrapText="1"/>
    </xf>
    <xf numFmtId="0" fontId="23" fillId="0" borderId="0" xfId="2" applyFont="1" applyFill="1" applyAlignment="1" applyProtection="1">
      <alignment horizontal="center" vertical="center"/>
    </xf>
    <xf numFmtId="0" fontId="24" fillId="0" borderId="0" xfId="2" applyFont="1" applyFill="1" applyBorder="1" applyAlignment="1" applyProtection="1">
      <alignment horizontal="right"/>
    </xf>
    <xf numFmtId="0" fontId="24" fillId="0" borderId="0" xfId="2" applyFont="1" applyFill="1" applyBorder="1" applyAlignment="1" applyProtection="1"/>
    <xf numFmtId="0" fontId="23" fillId="2" borderId="1" xfId="2" applyFont="1" applyFill="1" applyBorder="1" applyAlignment="1" applyProtection="1">
      <alignment horizontal="center" vertical="center" wrapText="1"/>
    </xf>
    <xf numFmtId="4" fontId="23" fillId="3" borderId="1" xfId="1" applyNumberFormat="1" applyFont="1" applyFill="1" applyBorder="1" applyAlignment="1" applyProtection="1">
      <alignment horizontal="right" vertical="center" wrapText="1"/>
    </xf>
    <xf numFmtId="4" fontId="23" fillId="3" borderId="1" xfId="2" applyNumberFormat="1" applyFont="1" applyFill="1" applyBorder="1" applyAlignment="1" applyProtection="1">
      <alignment horizontal="right" vertical="center" wrapText="1"/>
      <protection locked="0"/>
    </xf>
    <xf numFmtId="0" fontId="23" fillId="2" borderId="5" xfId="2" applyFont="1" applyFill="1" applyBorder="1" applyAlignment="1" applyProtection="1">
      <alignment horizontal="center" vertical="center" wrapText="1"/>
    </xf>
    <xf numFmtId="4" fontId="23" fillId="3" borderId="5" xfId="1" applyNumberFormat="1" applyFont="1" applyFill="1" applyBorder="1" applyAlignment="1" applyProtection="1">
      <alignment horizontal="right" vertical="center" wrapText="1"/>
    </xf>
    <xf numFmtId="0" fontId="23" fillId="0" borderId="2" xfId="2" applyFont="1" applyFill="1" applyBorder="1" applyAlignment="1" applyProtection="1">
      <alignment horizontal="left" vertical="center" wrapText="1" indent="1"/>
    </xf>
    <xf numFmtId="0" fontId="23" fillId="0" borderId="4" xfId="2" applyFont="1" applyFill="1" applyBorder="1" applyAlignment="1" applyProtection="1">
      <alignment horizontal="left" vertical="center" wrapText="1" indent="2"/>
    </xf>
    <xf numFmtId="0" fontId="23" fillId="2" borderId="4" xfId="2" applyFont="1" applyFill="1" applyBorder="1" applyAlignment="1" applyProtection="1">
      <alignment horizontal="center" vertical="center" wrapText="1"/>
    </xf>
    <xf numFmtId="2" fontId="23" fillId="0" borderId="0" xfId="2" applyNumberFormat="1" applyFont="1" applyFill="1" applyProtection="1"/>
    <xf numFmtId="165" fontId="23" fillId="0" borderId="0" xfId="2" applyNumberFormat="1" applyFont="1" applyFill="1" applyProtection="1"/>
    <xf numFmtId="0" fontId="22" fillId="0" borderId="2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2" borderId="4" xfId="2" applyFont="1" applyFill="1" applyBorder="1" applyAlignment="1" applyProtection="1">
      <alignment horizontal="center" vertical="center" wrapText="1"/>
    </xf>
    <xf numFmtId="0" fontId="22" fillId="0" borderId="4" xfId="2" applyFont="1" applyFill="1" applyBorder="1" applyAlignment="1" applyProtection="1">
      <alignment horizontal="center" vertical="center" wrapText="1"/>
    </xf>
    <xf numFmtId="0" fontId="22" fillId="0" borderId="7" xfId="2" applyFont="1" applyFill="1" applyBorder="1" applyAlignment="1" applyProtection="1">
      <alignment horizontal="left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2" borderId="5" xfId="2" applyFont="1" applyFill="1" applyBorder="1" applyAlignment="1" applyProtection="1">
      <alignment horizontal="center" vertical="center" wrapText="1"/>
    </xf>
    <xf numFmtId="10" fontId="22" fillId="0" borderId="1" xfId="2" applyNumberFormat="1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left" vertical="center" wrapText="1"/>
    </xf>
    <xf numFmtId="9" fontId="22" fillId="0" borderId="5" xfId="2" applyNumberFormat="1" applyFont="1" applyFill="1" applyBorder="1" applyAlignment="1" applyProtection="1">
      <alignment horizontal="center" vertical="center" wrapText="1"/>
    </xf>
    <xf numFmtId="9" fontId="22" fillId="2" borderId="5" xfId="2" applyNumberFormat="1" applyFont="1" applyFill="1" applyBorder="1" applyAlignment="1" applyProtection="1">
      <alignment horizontal="center" vertical="center" wrapText="1"/>
    </xf>
    <xf numFmtId="166" fontId="23" fillId="0" borderId="0" xfId="2" applyNumberFormat="1" applyFont="1" applyFill="1" applyProtection="1"/>
    <xf numFmtId="0" fontId="23" fillId="0" borderId="0" xfId="2" applyFont="1" applyFill="1" applyBorder="1" applyProtection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6" fillId="0" borderId="0" xfId="0" applyFont="1" applyAlignment="1">
      <alignment horizontal="right" vertical="center" indent="5"/>
    </xf>
    <xf numFmtId="0" fontId="26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26" fillId="3" borderId="1" xfId="0" applyNumberFormat="1" applyFont="1" applyFill="1" applyBorder="1" applyAlignment="1">
      <alignment vertical="center"/>
    </xf>
    <xf numFmtId="167" fontId="0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0" fontId="5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9" fillId="0" borderId="0" xfId="1" applyFont="1" applyFill="1" applyAlignment="1">
      <alignment horizontal="center" vertical="center"/>
    </xf>
    <xf numFmtId="0" fontId="23" fillId="0" borderId="2" xfId="2" applyFont="1" applyFill="1" applyBorder="1" applyAlignment="1" applyProtection="1">
      <alignment horizontal="left" vertical="center" wrapText="1" indent="1"/>
    </xf>
    <xf numFmtId="0" fontId="23" fillId="0" borderId="4" xfId="2" applyFont="1" applyFill="1" applyBorder="1" applyAlignment="1" applyProtection="1">
      <alignment horizontal="left" vertical="center" wrapText="1" indent="1"/>
    </xf>
    <xf numFmtId="0" fontId="22" fillId="0" borderId="0" xfId="2" applyFont="1" applyFill="1" applyAlignment="1" applyProtection="1">
      <alignment horizontal="center"/>
    </xf>
    <xf numFmtId="0" fontId="22" fillId="0" borderId="2" xfId="2" applyFont="1" applyFill="1" applyBorder="1" applyAlignment="1" applyProtection="1">
      <alignment horizontal="left" vertical="center" wrapText="1"/>
    </xf>
    <xf numFmtId="0" fontId="22" fillId="0" borderId="4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 indent="2"/>
    </xf>
    <xf numFmtId="0" fontId="23" fillId="0" borderId="2" xfId="2" applyFont="1" applyFill="1" applyBorder="1" applyAlignment="1" applyProtection="1">
      <alignment horizontal="left" vertical="center" wrapText="1" indent="2"/>
    </xf>
    <xf numFmtId="0" fontId="23" fillId="0" borderId="4" xfId="2" applyFont="1" applyFill="1" applyBorder="1" applyAlignment="1" applyProtection="1">
      <alignment horizontal="left" vertical="center" wrapText="1" indent="2"/>
    </xf>
    <xf numFmtId="0" fontId="22" fillId="0" borderId="1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 indent="1"/>
    </xf>
    <xf numFmtId="0" fontId="23" fillId="0" borderId="2" xfId="2" applyFont="1" applyFill="1" applyBorder="1" applyAlignment="1" applyProtection="1">
      <alignment horizontal="left" vertical="center" wrapText="1"/>
    </xf>
    <xf numFmtId="0" fontId="23" fillId="0" borderId="4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/>
    </xf>
    <xf numFmtId="0" fontId="22" fillId="0" borderId="0" xfId="2" applyFont="1" applyFill="1" applyBorder="1" applyAlignment="1" applyProtection="1">
      <alignment horizontal="left" vertical="center" wrapText="1"/>
    </xf>
    <xf numFmtId="0" fontId="24" fillId="0" borderId="6" xfId="2" applyFont="1" applyFill="1" applyBorder="1" applyAlignment="1" applyProtection="1">
      <alignment horizontal="right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_PRUDENSIAL_1NNN_MMYY1-YENI-unprotected 2" xfId="2"/>
  </cellStyles>
  <dxfs count="2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zoomScale="130" zoomScaleNormal="130" workbookViewId="0">
      <selection activeCell="E11" sqref="E11"/>
    </sheetView>
  </sheetViews>
  <sheetFormatPr defaultRowHeight="15"/>
  <cols>
    <col min="1" max="1" width="4.85546875" style="1" bestFit="1" customWidth="1"/>
    <col min="2" max="2" width="30.5703125" style="1" customWidth="1"/>
    <col min="3" max="3" width="83" style="24" bestFit="1" customWidth="1"/>
    <col min="4" max="4" width="11.42578125" style="1" bestFit="1" customWidth="1"/>
    <col min="5" max="5" width="13.140625" style="1" customWidth="1"/>
    <col min="6" max="6" width="10.85546875" style="1" bestFit="1" customWidth="1"/>
    <col min="7" max="7" width="9.85546875" style="1" bestFit="1" customWidth="1"/>
    <col min="8" max="16384" width="9.140625" style="1"/>
  </cols>
  <sheetData>
    <row r="1" spans="1:7">
      <c r="A1" s="153" t="s">
        <v>0</v>
      </c>
      <c r="B1" s="153"/>
      <c r="C1" s="153"/>
      <c r="D1" s="153"/>
      <c r="E1" s="153"/>
    </row>
    <row r="2" spans="1:7">
      <c r="A2" s="2"/>
      <c r="B2" s="2"/>
      <c r="C2" s="3"/>
      <c r="D2" s="4"/>
      <c r="E2" s="5" t="s">
        <v>1</v>
      </c>
    </row>
    <row r="3" spans="1:7" ht="30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7" ht="18">
      <c r="A4" s="6"/>
      <c r="B4" s="7"/>
      <c r="C4" s="10"/>
      <c r="D4" s="11" t="s">
        <v>6</v>
      </c>
      <c r="E4" s="11" t="s">
        <v>7</v>
      </c>
    </row>
    <row r="5" spans="1:7">
      <c r="A5" s="12">
        <v>1</v>
      </c>
      <c r="B5" s="13" t="s">
        <v>8</v>
      </c>
      <c r="C5" s="14" t="s">
        <v>9</v>
      </c>
      <c r="D5" s="15">
        <f>SUM(D6:D9,D16,D17,D18,D19,D21)-D20</f>
        <v>394196.1860625</v>
      </c>
      <c r="E5" s="15">
        <v>381094.27972100006</v>
      </c>
      <c r="F5" s="16"/>
      <c r="G5" s="16"/>
    </row>
    <row r="6" spans="1:7">
      <c r="A6" s="17">
        <v>1.1000000000000001</v>
      </c>
      <c r="B6" s="18" t="s">
        <v>10</v>
      </c>
      <c r="C6" s="19" t="s">
        <v>11</v>
      </c>
      <c r="D6" s="15">
        <v>87943.67611</v>
      </c>
      <c r="E6" s="15">
        <v>42145.284480000002</v>
      </c>
      <c r="F6" s="16"/>
    </row>
    <row r="7" spans="1:7">
      <c r="A7" s="17">
        <v>1.2</v>
      </c>
      <c r="B7" s="18" t="s">
        <v>12</v>
      </c>
      <c r="C7" s="19" t="s">
        <v>13</v>
      </c>
      <c r="D7" s="15">
        <v>26473.645540000001</v>
      </c>
      <c r="E7" s="15">
        <v>73085.760009999998</v>
      </c>
    </row>
    <row r="8" spans="1:7">
      <c r="A8" s="17">
        <v>1.3</v>
      </c>
      <c r="B8" s="18" t="s">
        <v>14</v>
      </c>
      <c r="C8" s="19" t="s">
        <v>15</v>
      </c>
      <c r="D8" s="15">
        <v>1555.6601599999999</v>
      </c>
      <c r="E8" s="15">
        <v>14637.685020000001</v>
      </c>
      <c r="F8" s="16"/>
    </row>
    <row r="9" spans="1:7">
      <c r="A9" s="17">
        <v>1.4</v>
      </c>
      <c r="B9" s="18" t="s">
        <v>16</v>
      </c>
      <c r="C9" s="19" t="s">
        <v>17</v>
      </c>
      <c r="D9" s="15">
        <v>841.50053000000003</v>
      </c>
      <c r="E9" s="15">
        <v>861.50053000000003</v>
      </c>
      <c r="F9" s="16"/>
    </row>
    <row r="10" spans="1:7">
      <c r="A10" s="17">
        <v>1.5</v>
      </c>
      <c r="B10" s="18" t="s">
        <v>18</v>
      </c>
      <c r="C10" s="19" t="s">
        <v>19</v>
      </c>
      <c r="D10" s="15">
        <v>366496.28304999997</v>
      </c>
      <c r="E10" s="15">
        <v>338158.71733000001</v>
      </c>
      <c r="F10" s="16"/>
    </row>
    <row r="11" spans="1:7">
      <c r="A11" s="17" t="s">
        <v>20</v>
      </c>
      <c r="B11" s="18" t="s">
        <v>21</v>
      </c>
      <c r="C11" s="19" t="s">
        <v>22</v>
      </c>
      <c r="D11" s="15">
        <v>259628.84019999998</v>
      </c>
      <c r="E11" s="15">
        <v>245929.18679000001</v>
      </c>
    </row>
    <row r="12" spans="1:7">
      <c r="A12" s="17" t="s">
        <v>23</v>
      </c>
      <c r="B12" s="18" t="s">
        <v>24</v>
      </c>
      <c r="C12" s="19" t="s">
        <v>25</v>
      </c>
      <c r="D12" s="15">
        <v>94811.717609999992</v>
      </c>
      <c r="E12" s="15">
        <v>81924.733730000007</v>
      </c>
    </row>
    <row r="13" spans="1:7">
      <c r="A13" s="17" t="s">
        <v>26</v>
      </c>
      <c r="B13" s="18" t="s">
        <v>27</v>
      </c>
      <c r="C13" s="19" t="s">
        <v>28</v>
      </c>
      <c r="D13" s="15">
        <v>12055.72524</v>
      </c>
      <c r="E13" s="15">
        <v>8754.3664000000008</v>
      </c>
    </row>
    <row r="14" spans="1:7">
      <c r="A14" s="17" t="s">
        <v>29</v>
      </c>
      <c r="B14" s="18" t="s">
        <v>30</v>
      </c>
      <c r="C14" s="19" t="s">
        <v>31</v>
      </c>
      <c r="D14" s="15">
        <v>0</v>
      </c>
      <c r="E14" s="15">
        <v>1550.4304099999999</v>
      </c>
    </row>
    <row r="15" spans="1:7">
      <c r="A15" s="17" t="s">
        <v>32</v>
      </c>
      <c r="B15" s="18" t="s">
        <v>33</v>
      </c>
      <c r="C15" s="19" t="s">
        <v>34</v>
      </c>
      <c r="D15" s="15">
        <v>121528.469656</v>
      </c>
      <c r="E15" s="15">
        <v>118302.99068900001</v>
      </c>
      <c r="F15" s="16"/>
    </row>
    <row r="16" spans="1:7">
      <c r="A16" s="17" t="s">
        <v>35</v>
      </c>
      <c r="B16" s="18" t="s">
        <v>36</v>
      </c>
      <c r="C16" s="19" t="s">
        <v>37</v>
      </c>
      <c r="D16" s="15">
        <f>D10-D15</f>
        <v>244967.81339399997</v>
      </c>
      <c r="E16" s="15">
        <v>219855.72664100002</v>
      </c>
      <c r="F16" s="16"/>
    </row>
    <row r="17" spans="1:7">
      <c r="A17" s="17">
        <v>1.6</v>
      </c>
      <c r="B17" s="18" t="s">
        <v>38</v>
      </c>
      <c r="C17" s="19" t="s">
        <v>39</v>
      </c>
      <c r="D17" s="15">
        <v>11978.088390000001</v>
      </c>
      <c r="E17" s="15">
        <v>11957.03414</v>
      </c>
    </row>
    <row r="18" spans="1:7">
      <c r="A18" s="17">
        <v>1.7</v>
      </c>
      <c r="B18" s="18" t="s">
        <v>40</v>
      </c>
      <c r="C18" s="19" t="s">
        <v>41</v>
      </c>
      <c r="D18" s="15">
        <v>713.01358000000005</v>
      </c>
      <c r="E18" s="15">
        <v>850.42796999999996</v>
      </c>
      <c r="G18" s="16"/>
    </row>
    <row r="19" spans="1:7">
      <c r="A19" s="17">
        <v>1.8</v>
      </c>
      <c r="B19" s="18" t="s">
        <v>42</v>
      </c>
      <c r="C19" s="19" t="s">
        <v>43</v>
      </c>
      <c r="D19" s="15">
        <v>0</v>
      </c>
      <c r="E19" s="15">
        <v>2648.0681199999999</v>
      </c>
    </row>
    <row r="20" spans="1:7">
      <c r="A20" s="17">
        <v>1.9</v>
      </c>
      <c r="B20" s="18" t="s">
        <v>44</v>
      </c>
      <c r="C20" s="19" t="s">
        <v>45</v>
      </c>
      <c r="D20" s="15">
        <v>5.2857599999999998</v>
      </c>
      <c r="E20" s="15">
        <v>32.910705</v>
      </c>
      <c r="F20" s="16"/>
    </row>
    <row r="21" spans="1:7">
      <c r="A21" s="17" t="s">
        <v>46</v>
      </c>
      <c r="B21" s="18" t="s">
        <v>47</v>
      </c>
      <c r="C21" s="19" t="s">
        <v>48</v>
      </c>
      <c r="D21" s="15">
        <v>19728.074118500001</v>
      </c>
      <c r="E21" s="15">
        <v>15085.703514999997</v>
      </c>
    </row>
    <row r="22" spans="1:7">
      <c r="A22" s="12">
        <v>2</v>
      </c>
      <c r="B22" s="13" t="s">
        <v>49</v>
      </c>
      <c r="C22" s="14" t="s">
        <v>50</v>
      </c>
      <c r="D22" s="15">
        <f>SUM(D23,D26:D32)</f>
        <v>321293.25185000006</v>
      </c>
      <c r="E22" s="15">
        <v>317086.29696999997</v>
      </c>
      <c r="F22" s="16"/>
    </row>
    <row r="23" spans="1:7">
      <c r="A23" s="17">
        <v>2.1</v>
      </c>
      <c r="B23" s="18" t="s">
        <v>51</v>
      </c>
      <c r="C23" s="19" t="s">
        <v>52</v>
      </c>
      <c r="D23" s="15">
        <f>D24+D25</f>
        <v>180794.95436</v>
      </c>
      <c r="E23" s="15">
        <v>183222.69806</v>
      </c>
      <c r="F23" s="16"/>
    </row>
    <row r="24" spans="1:7">
      <c r="A24" s="17" t="s">
        <v>53</v>
      </c>
      <c r="B24" s="18" t="s">
        <v>54</v>
      </c>
      <c r="C24" s="19" t="s">
        <v>55</v>
      </c>
      <c r="D24" s="15">
        <v>160481.99677</v>
      </c>
      <c r="E24" s="15">
        <v>165055.65463</v>
      </c>
    </row>
    <row r="25" spans="1:7">
      <c r="A25" s="17" t="s">
        <v>56</v>
      </c>
      <c r="B25" s="18" t="s">
        <v>57</v>
      </c>
      <c r="C25" s="19" t="s">
        <v>58</v>
      </c>
      <c r="D25" s="15">
        <v>20312.957589999998</v>
      </c>
      <c r="E25" s="15">
        <v>18167.043430000002</v>
      </c>
    </row>
    <row r="26" spans="1:7">
      <c r="A26" s="17">
        <v>2.2000000000000002</v>
      </c>
      <c r="B26" s="18" t="s">
        <v>59</v>
      </c>
      <c r="C26" s="19" t="s">
        <v>60</v>
      </c>
      <c r="D26" s="15">
        <v>85309.161900000006</v>
      </c>
      <c r="E26" s="15">
        <v>77345.518469999995</v>
      </c>
    </row>
    <row r="27" spans="1:7">
      <c r="A27" s="17">
        <v>2.2999999999999998</v>
      </c>
      <c r="B27" s="18" t="s">
        <v>61</v>
      </c>
      <c r="C27" s="19" t="s">
        <v>62</v>
      </c>
      <c r="D27" s="15">
        <v>23961.968079999999</v>
      </c>
      <c r="E27" s="15">
        <v>32636.590209999998</v>
      </c>
    </row>
    <row r="28" spans="1:7">
      <c r="A28" s="17">
        <v>2.4</v>
      </c>
      <c r="B28" s="18" t="s">
        <v>63</v>
      </c>
      <c r="C28" s="19" t="s">
        <v>64</v>
      </c>
      <c r="D28" s="15">
        <v>0</v>
      </c>
      <c r="E28" s="15">
        <v>0</v>
      </c>
    </row>
    <row r="29" spans="1:7">
      <c r="A29" s="17">
        <v>2.5</v>
      </c>
      <c r="B29" s="18" t="s">
        <v>65</v>
      </c>
      <c r="C29" s="19" t="s">
        <v>66</v>
      </c>
      <c r="D29" s="15">
        <v>653.09870000000001</v>
      </c>
      <c r="E29" s="15">
        <v>56.655729999999998</v>
      </c>
    </row>
    <row r="30" spans="1:7">
      <c r="A30" s="17">
        <v>2.6</v>
      </c>
      <c r="B30" s="18" t="s">
        <v>67</v>
      </c>
      <c r="C30" s="19" t="s">
        <v>68</v>
      </c>
      <c r="D30" s="15">
        <v>275.03019</v>
      </c>
      <c r="E30" s="15">
        <v>0</v>
      </c>
      <c r="F30" s="20"/>
    </row>
    <row r="31" spans="1:7">
      <c r="A31" s="17">
        <v>2.7</v>
      </c>
      <c r="B31" s="18" t="s">
        <v>69</v>
      </c>
      <c r="C31" s="19" t="s">
        <v>70</v>
      </c>
      <c r="D31" s="15">
        <v>16724.99999</v>
      </c>
      <c r="E31" s="15">
        <v>16724.99999</v>
      </c>
    </row>
    <row r="32" spans="1:7">
      <c r="A32" s="17">
        <v>2.8</v>
      </c>
      <c r="B32" s="18" t="s">
        <v>71</v>
      </c>
      <c r="C32" s="19" t="s">
        <v>72</v>
      </c>
      <c r="D32" s="15">
        <v>13574.038629999999</v>
      </c>
      <c r="E32" s="15">
        <v>7099.8345100000006</v>
      </c>
    </row>
    <row r="33" spans="1:6">
      <c r="A33" s="12">
        <v>3</v>
      </c>
      <c r="B33" s="13" t="s">
        <v>73</v>
      </c>
      <c r="C33" s="14" t="s">
        <v>74</v>
      </c>
      <c r="D33" s="15">
        <f>SUM(D34:D37)</f>
        <v>72902.934207799932</v>
      </c>
      <c r="E33" s="15">
        <v>64007.982752700067</v>
      </c>
      <c r="F33" s="16"/>
    </row>
    <row r="34" spans="1:6">
      <c r="A34" s="17">
        <v>3.1</v>
      </c>
      <c r="B34" s="18" t="s">
        <v>75</v>
      </c>
      <c r="C34" s="19" t="s">
        <v>76</v>
      </c>
      <c r="D34" s="15">
        <v>52870</v>
      </c>
      <c r="E34" s="15">
        <v>52870</v>
      </c>
    </row>
    <row r="35" spans="1:6">
      <c r="A35" s="17">
        <v>3.2</v>
      </c>
      <c r="B35" s="18" t="s">
        <v>77</v>
      </c>
      <c r="C35" s="19" t="s">
        <v>78</v>
      </c>
      <c r="D35" s="15">
        <v>0</v>
      </c>
      <c r="E35" s="15">
        <v>0</v>
      </c>
    </row>
    <row r="36" spans="1:6">
      <c r="A36" s="17">
        <v>3.3</v>
      </c>
      <c r="B36" s="18" t="s">
        <v>79</v>
      </c>
      <c r="C36" s="19" t="s">
        <v>80</v>
      </c>
      <c r="D36" s="15">
        <v>11281.766509999932</v>
      </c>
      <c r="E36" s="15">
        <v>2400.1296300000649</v>
      </c>
    </row>
    <row r="37" spans="1:6">
      <c r="A37" s="17">
        <v>3.4</v>
      </c>
      <c r="B37" s="18" t="s">
        <v>81</v>
      </c>
      <c r="C37" s="19" t="s">
        <v>82</v>
      </c>
      <c r="D37" s="15">
        <v>8751.1676977999996</v>
      </c>
      <c r="E37" s="15">
        <v>8737.8531227000003</v>
      </c>
    </row>
    <row r="38" spans="1:6">
      <c r="A38" s="17" t="s">
        <v>83</v>
      </c>
      <c r="B38" s="18" t="s">
        <v>84</v>
      </c>
      <c r="C38" s="19" t="s">
        <v>85</v>
      </c>
      <c r="D38" s="15">
        <v>2596.3063078000005</v>
      </c>
      <c r="E38" s="15">
        <v>2313.5597127000005</v>
      </c>
    </row>
    <row r="39" spans="1:6">
      <c r="A39" s="17" t="s">
        <v>86</v>
      </c>
      <c r="B39" s="18" t="s">
        <v>87</v>
      </c>
      <c r="C39" s="19" t="s">
        <v>88</v>
      </c>
      <c r="D39" s="15">
        <v>6138.9004299999997</v>
      </c>
      <c r="E39" s="15">
        <v>6408.3324499999999</v>
      </c>
    </row>
    <row r="40" spans="1:6">
      <c r="A40" s="17" t="s">
        <v>89</v>
      </c>
      <c r="B40" s="18" t="s">
        <v>90</v>
      </c>
      <c r="C40" s="19" t="s">
        <v>91</v>
      </c>
      <c r="D40" s="15">
        <v>15.960959999999998</v>
      </c>
      <c r="E40" s="15">
        <v>15.960959999999998</v>
      </c>
    </row>
    <row r="41" spans="1:6">
      <c r="A41" s="21">
        <v>4</v>
      </c>
      <c r="B41" s="22" t="s">
        <v>92</v>
      </c>
      <c r="C41" s="14" t="s">
        <v>93</v>
      </c>
      <c r="D41" s="23">
        <f>D33+D22</f>
        <v>394196.18605779996</v>
      </c>
      <c r="E41" s="23">
        <v>381094.27972270001</v>
      </c>
      <c r="F41" s="16"/>
    </row>
  </sheetData>
  <mergeCells count="1">
    <mergeCell ref="A1:E1"/>
  </mergeCells>
  <conditionalFormatting sqref="F10">
    <cfRule type="containsText" dxfId="28" priority="9" operator="containsText" text="FALSE">
      <formula>NOT(ISERROR(SEARCH("FALSE",F10)))</formula>
    </cfRule>
  </conditionalFormatting>
  <conditionalFormatting sqref="F15">
    <cfRule type="containsText" dxfId="27" priority="8" operator="containsText" text="FALSE">
      <formula>NOT(ISERROR(SEARCH("FALSE",F15)))</formula>
    </cfRule>
  </conditionalFormatting>
  <conditionalFormatting sqref="F16">
    <cfRule type="containsText" dxfId="26" priority="7" operator="containsText" text="FALSE">
      <formula>NOT(ISERROR(SEARCH("FALSE",F16)))</formula>
    </cfRule>
  </conditionalFormatting>
  <conditionalFormatting sqref="F20">
    <cfRule type="containsText" dxfId="25" priority="6" operator="containsText" text="FALSE">
      <formula>NOT(ISERROR(SEARCH("FALSE",F20)))</formula>
    </cfRule>
  </conditionalFormatting>
  <conditionalFormatting sqref="F5">
    <cfRule type="containsText" dxfId="24" priority="5" operator="containsText" text="FALSE">
      <formula>NOT(ISERROR(SEARCH("FALSE",F5)))</formula>
    </cfRule>
  </conditionalFormatting>
  <conditionalFormatting sqref="F23">
    <cfRule type="containsText" dxfId="23" priority="4" operator="containsText" text="FALSE">
      <formula>NOT(ISERROR(SEARCH("FALSE",F23)))</formula>
    </cfRule>
  </conditionalFormatting>
  <conditionalFormatting sqref="F22">
    <cfRule type="containsText" dxfId="22" priority="3" operator="containsText" text="FALSE">
      <formula>NOT(ISERROR(SEARCH("FALSE",F22)))</formula>
    </cfRule>
  </conditionalFormatting>
  <conditionalFormatting sqref="F33">
    <cfRule type="containsText" dxfId="21" priority="2" operator="containsText" text="FALSE">
      <formula>NOT(ISERROR(SEARCH("FALSE",F33)))</formula>
    </cfRule>
  </conditionalFormatting>
  <conditionalFormatting sqref="F41">
    <cfRule type="containsText" dxfId="20" priority="1" operator="containsText" text="FALSE">
      <formula>NOT(ISERROR(SEARCH("FALSE",F41)))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zoomScale="120" zoomScaleNormal="120" workbookViewId="0">
      <selection activeCell="E32" sqref="E32"/>
    </sheetView>
  </sheetViews>
  <sheetFormatPr defaultRowHeight="1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>
      <c r="A1" s="154" t="s">
        <v>94</v>
      </c>
      <c r="B1" s="154"/>
      <c r="C1" s="154"/>
      <c r="D1" s="154"/>
      <c r="E1" s="154"/>
    </row>
    <row r="2" spans="1:5">
      <c r="A2" s="4"/>
      <c r="B2" s="4"/>
      <c r="C2" s="4"/>
      <c r="D2" s="155" t="s">
        <v>1</v>
      </c>
      <c r="E2" s="155"/>
    </row>
    <row r="3" spans="1:5" ht="30">
      <c r="A3" s="25"/>
      <c r="B3" s="26" t="s">
        <v>2</v>
      </c>
      <c r="C3" s="8" t="s">
        <v>95</v>
      </c>
      <c r="D3" s="9" t="s">
        <v>96</v>
      </c>
      <c r="E3" s="9" t="s">
        <v>97</v>
      </c>
    </row>
    <row r="4" spans="1:5">
      <c r="A4" s="25"/>
      <c r="B4" s="25"/>
      <c r="C4" s="25"/>
      <c r="D4" s="11" t="s">
        <v>98</v>
      </c>
      <c r="E4" s="11" t="s">
        <v>99</v>
      </c>
    </row>
    <row r="5" spans="1:5">
      <c r="A5" s="27">
        <v>1</v>
      </c>
      <c r="B5" s="28" t="s">
        <v>100</v>
      </c>
      <c r="C5" s="29" t="s">
        <v>101</v>
      </c>
      <c r="D5" s="15">
        <v>40133.014219999939</v>
      </c>
      <c r="E5" s="15">
        <v>31682.948120000026</v>
      </c>
    </row>
    <row r="6" spans="1:5">
      <c r="A6" s="26">
        <v>1.1000000000000001</v>
      </c>
      <c r="B6" s="18" t="s">
        <v>18</v>
      </c>
      <c r="C6" s="25" t="s">
        <v>19</v>
      </c>
      <c r="D6" s="15">
        <v>37685.001299999953</v>
      </c>
      <c r="E6" s="15">
        <v>30522.518310000025</v>
      </c>
    </row>
    <row r="7" spans="1:5">
      <c r="A7" s="26">
        <v>1.2</v>
      </c>
      <c r="B7" s="30" t="s">
        <v>102</v>
      </c>
      <c r="C7" s="31" t="s">
        <v>103</v>
      </c>
      <c r="D7" s="15">
        <v>108.26528999999998</v>
      </c>
      <c r="E7" s="15">
        <v>244.87216999999998</v>
      </c>
    </row>
    <row r="8" spans="1:5">
      <c r="A8" s="26">
        <v>1.3</v>
      </c>
      <c r="B8" s="30" t="s">
        <v>104</v>
      </c>
      <c r="C8" s="31" t="s">
        <v>105</v>
      </c>
      <c r="D8" s="15">
        <v>795.48612000000003</v>
      </c>
      <c r="E8" s="15">
        <v>370.92534000000001</v>
      </c>
    </row>
    <row r="9" spans="1:5">
      <c r="A9" s="26">
        <v>1.4</v>
      </c>
      <c r="B9" s="30" t="s">
        <v>106</v>
      </c>
      <c r="C9" s="25" t="s">
        <v>107</v>
      </c>
      <c r="D9" s="15">
        <v>1507.3799099999987</v>
      </c>
      <c r="E9" s="15">
        <v>385.25759000000005</v>
      </c>
    </row>
    <row r="10" spans="1:5">
      <c r="A10" s="26">
        <v>1.5</v>
      </c>
      <c r="B10" s="30" t="s">
        <v>108</v>
      </c>
      <c r="C10" s="25" t="s">
        <v>109</v>
      </c>
      <c r="D10" s="15">
        <v>36.881599999986065</v>
      </c>
      <c r="E10" s="15">
        <v>159.37471000000005</v>
      </c>
    </row>
    <row r="11" spans="1:5">
      <c r="A11" s="32">
        <v>2</v>
      </c>
      <c r="B11" s="33" t="s">
        <v>110</v>
      </c>
      <c r="C11" s="34" t="s">
        <v>111</v>
      </c>
      <c r="D11" s="15">
        <f>SUM(D12:D17)</f>
        <v>8933.3188100000007</v>
      </c>
      <c r="E11" s="15">
        <v>8817.3811599999935</v>
      </c>
    </row>
    <row r="12" spans="1:5">
      <c r="A12" s="35">
        <v>2.1</v>
      </c>
      <c r="B12" s="36" t="s">
        <v>112</v>
      </c>
      <c r="C12" s="37" t="s">
        <v>113</v>
      </c>
      <c r="D12" s="15">
        <v>8563.5106400000022</v>
      </c>
      <c r="E12" s="15">
        <v>8443.2540699999936</v>
      </c>
    </row>
    <row r="13" spans="1:5">
      <c r="A13" s="35">
        <v>2.2000000000000002</v>
      </c>
      <c r="B13" s="36" t="s">
        <v>114</v>
      </c>
      <c r="C13" s="19" t="s">
        <v>115</v>
      </c>
      <c r="D13" s="15">
        <v>64.332480000000004</v>
      </c>
      <c r="E13" s="15">
        <v>33.054949999999998</v>
      </c>
    </row>
    <row r="14" spans="1:5">
      <c r="A14" s="35">
        <v>2.2999999999999998</v>
      </c>
      <c r="B14" s="36" t="s">
        <v>116</v>
      </c>
      <c r="C14" s="37" t="s">
        <v>117</v>
      </c>
      <c r="D14" s="15">
        <v>305.47569000000004</v>
      </c>
      <c r="E14" s="15">
        <v>341.07213999999993</v>
      </c>
    </row>
    <row r="15" spans="1:5">
      <c r="A15" s="35">
        <v>2.4</v>
      </c>
      <c r="B15" s="36" t="s">
        <v>118</v>
      </c>
      <c r="C15" s="37" t="s">
        <v>119</v>
      </c>
      <c r="D15" s="15">
        <v>0</v>
      </c>
      <c r="E15" s="15">
        <v>0</v>
      </c>
    </row>
    <row r="16" spans="1:5">
      <c r="A16" s="35">
        <v>2.5</v>
      </c>
      <c r="B16" s="36" t="s">
        <v>120</v>
      </c>
      <c r="C16" s="19" t="s">
        <v>121</v>
      </c>
      <c r="D16" s="15">
        <v>0</v>
      </c>
      <c r="E16" s="15">
        <v>0</v>
      </c>
    </row>
    <row r="17" spans="1:7">
      <c r="A17" s="35">
        <v>2.6</v>
      </c>
      <c r="B17" s="36" t="s">
        <v>122</v>
      </c>
      <c r="C17" s="37" t="s">
        <v>123</v>
      </c>
      <c r="D17" s="15">
        <v>0</v>
      </c>
      <c r="E17" s="15">
        <v>0</v>
      </c>
    </row>
    <row r="18" spans="1:7">
      <c r="A18" s="27">
        <v>3</v>
      </c>
      <c r="B18" s="28" t="s">
        <v>124</v>
      </c>
      <c r="C18" s="29" t="s">
        <v>125</v>
      </c>
      <c r="D18" s="38">
        <f>D5-D11</f>
        <v>31199.695409999938</v>
      </c>
      <c r="E18" s="38">
        <v>22865.566960000033</v>
      </c>
    </row>
    <row r="19" spans="1:7">
      <c r="A19" s="27">
        <v>4</v>
      </c>
      <c r="B19" s="28" t="s">
        <v>126</v>
      </c>
      <c r="C19" s="29" t="s">
        <v>127</v>
      </c>
      <c r="D19" s="15">
        <f>SUM(D20:D23)</f>
        <v>7548.5539999999946</v>
      </c>
      <c r="E19" s="15">
        <v>6338.6152499999998</v>
      </c>
    </row>
    <row r="20" spans="1:7">
      <c r="A20" s="26">
        <v>4.0999999999999996</v>
      </c>
      <c r="B20" s="30" t="s">
        <v>128</v>
      </c>
      <c r="C20" s="25" t="s">
        <v>129</v>
      </c>
      <c r="D20" s="15">
        <v>6102.8644099999965</v>
      </c>
      <c r="E20" s="15">
        <v>6033.1322799999998</v>
      </c>
    </row>
    <row r="21" spans="1:7">
      <c r="A21" s="26">
        <v>4.2</v>
      </c>
      <c r="B21" s="30" t="s">
        <v>130</v>
      </c>
      <c r="C21" s="31" t="s">
        <v>131</v>
      </c>
      <c r="D21" s="15">
        <v>1182.9000899999983</v>
      </c>
      <c r="E21" s="15">
        <v>283.26197000000047</v>
      </c>
    </row>
    <row r="22" spans="1:7">
      <c r="A22" s="26">
        <v>4.3</v>
      </c>
      <c r="B22" s="30" t="s">
        <v>132</v>
      </c>
      <c r="C22" s="31" t="s">
        <v>133</v>
      </c>
      <c r="D22" s="15">
        <v>247.38949999999994</v>
      </c>
      <c r="E22" s="15">
        <v>-21.25</v>
      </c>
    </row>
    <row r="23" spans="1:7">
      <c r="A23" s="26">
        <v>4.4000000000000004</v>
      </c>
      <c r="B23" s="30" t="s">
        <v>134</v>
      </c>
      <c r="C23" s="25" t="s">
        <v>135</v>
      </c>
      <c r="D23" s="15">
        <v>15.4</v>
      </c>
      <c r="E23" s="15">
        <v>43.470999999999997</v>
      </c>
    </row>
    <row r="24" spans="1:7">
      <c r="A24" s="27">
        <v>5</v>
      </c>
      <c r="B24" s="28" t="s">
        <v>136</v>
      </c>
      <c r="C24" s="29" t="s">
        <v>137</v>
      </c>
      <c r="D24" s="15">
        <f>SUM(D25:D28)</f>
        <v>27638.702949999999</v>
      </c>
      <c r="E24" s="15">
        <v>22658.778859999999</v>
      </c>
    </row>
    <row r="25" spans="1:7">
      <c r="A25" s="26">
        <v>5.0999999999999996</v>
      </c>
      <c r="B25" s="30" t="s">
        <v>138</v>
      </c>
      <c r="C25" s="25" t="s">
        <v>139</v>
      </c>
      <c r="D25" s="15">
        <v>13453.906150000001</v>
      </c>
      <c r="E25" s="15">
        <v>12374.92072</v>
      </c>
    </row>
    <row r="26" spans="1:7">
      <c r="A26" s="26">
        <v>5.2</v>
      </c>
      <c r="B26" s="30" t="s">
        <v>140</v>
      </c>
      <c r="C26" s="25" t="s">
        <v>141</v>
      </c>
      <c r="D26" s="15">
        <v>2579.9390499999981</v>
      </c>
      <c r="E26" s="15">
        <v>2554.1086700000001</v>
      </c>
    </row>
    <row r="27" spans="1:7">
      <c r="A27" s="26">
        <v>5.3</v>
      </c>
      <c r="B27" s="30" t="s">
        <v>142</v>
      </c>
      <c r="C27" s="25" t="s">
        <v>143</v>
      </c>
      <c r="D27" s="15">
        <v>1024.8770399999992</v>
      </c>
      <c r="E27" s="15">
        <v>984.27067000000159</v>
      </c>
    </row>
    <row r="28" spans="1:7">
      <c r="A28" s="26">
        <v>5.4</v>
      </c>
      <c r="B28" s="30" t="s">
        <v>144</v>
      </c>
      <c r="C28" s="25" t="s">
        <v>145</v>
      </c>
      <c r="D28" s="15">
        <v>10579.980709999998</v>
      </c>
      <c r="E28" s="15">
        <v>6745.4787999999971</v>
      </c>
    </row>
    <row r="29" spans="1:7">
      <c r="A29" s="27">
        <v>6</v>
      </c>
      <c r="B29" s="18" t="s">
        <v>33</v>
      </c>
      <c r="C29" s="29" t="s">
        <v>146</v>
      </c>
      <c r="D29" s="15">
        <v>-425.75670999999977</v>
      </c>
      <c r="E29" s="15">
        <v>-34184.730009999999</v>
      </c>
    </row>
    <row r="30" spans="1:7">
      <c r="A30" s="27">
        <v>7</v>
      </c>
      <c r="B30" s="28" t="s">
        <v>147</v>
      </c>
      <c r="C30" s="29" t="s">
        <v>148</v>
      </c>
      <c r="D30" s="38">
        <f>D18+D19-D24-D29</f>
        <v>11535.303169999932</v>
      </c>
      <c r="E30" s="38">
        <v>40730.133360000036</v>
      </c>
      <c r="G30" s="39"/>
    </row>
    <row r="31" spans="1:7">
      <c r="A31" s="27">
        <v>8</v>
      </c>
      <c r="B31" s="28" t="s">
        <v>149</v>
      </c>
      <c r="C31" s="29" t="s">
        <v>150</v>
      </c>
      <c r="D31" s="15">
        <v>2923.0983100000003</v>
      </c>
      <c r="E31" s="15">
        <v>8453.660460000001</v>
      </c>
    </row>
    <row r="32" spans="1:7">
      <c r="A32" s="27">
        <v>9</v>
      </c>
      <c r="B32" s="28" t="s">
        <v>151</v>
      </c>
      <c r="C32" s="29" t="s">
        <v>152</v>
      </c>
      <c r="D32" s="38">
        <f>D30-D31</f>
        <v>8612.2048599999325</v>
      </c>
      <c r="E32" s="38">
        <v>32276.472900000037</v>
      </c>
    </row>
  </sheetData>
  <mergeCells count="2">
    <mergeCell ref="A1:E1"/>
    <mergeCell ref="D2:E2"/>
  </mergeCells>
  <conditionalFormatting sqref="F11">
    <cfRule type="containsText" dxfId="19" priority="6" operator="containsText" text="FALSE">
      <formula>NOT(ISERROR(SEARCH("FALSE",F11)))</formula>
    </cfRule>
  </conditionalFormatting>
  <conditionalFormatting sqref="F18">
    <cfRule type="containsText" dxfId="18" priority="5" operator="containsText" text="FALSE">
      <formula>NOT(ISERROR(SEARCH("FALSE",F18)))</formula>
    </cfRule>
  </conditionalFormatting>
  <conditionalFormatting sqref="F19">
    <cfRule type="containsText" dxfId="17" priority="4" operator="containsText" text="FALSE">
      <formula>NOT(ISERROR(SEARCH("FALSE",F19)))</formula>
    </cfRule>
  </conditionalFormatting>
  <conditionalFormatting sqref="F24">
    <cfRule type="containsText" dxfId="16" priority="3" operator="containsText" text="FALSE">
      <formula>NOT(ISERROR(SEARCH("FALSE",F24)))</formula>
    </cfRule>
  </conditionalFormatting>
  <conditionalFormatting sqref="F30">
    <cfRule type="containsText" dxfId="15" priority="2" operator="containsText" text="FALSE">
      <formula>NOT(ISERROR(SEARCH("FALSE",F30)))</formula>
    </cfRule>
  </conditionalFormatting>
  <conditionalFormatting sqref="F32">
    <cfRule type="containsText" dxfId="14" priority="1" operator="containsText" text="FALSE">
      <formula>NOT(ISERROR(SEARCH("FALSE",F32)))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0"/>
  <sheetViews>
    <sheetView tabSelected="1" zoomScale="120" zoomScaleNormal="120" workbookViewId="0">
      <selection activeCell="B10" sqref="B10"/>
    </sheetView>
  </sheetViews>
  <sheetFormatPr defaultRowHeight="15"/>
  <cols>
    <col min="1" max="1" width="4.85546875" style="49" bestFit="1" customWidth="1"/>
    <col min="2" max="2" width="36.5703125" style="49" customWidth="1"/>
    <col min="3" max="3" width="83.28515625" style="50" customWidth="1"/>
    <col min="4" max="5" width="13.7109375" style="40" customWidth="1"/>
    <col min="6" max="16384" width="9.140625" style="40"/>
  </cols>
  <sheetData>
    <row r="1" spans="1:5">
      <c r="A1" s="156" t="s">
        <v>153</v>
      </c>
      <c r="B1" s="156"/>
      <c r="C1" s="156"/>
      <c r="D1" s="156"/>
      <c r="E1" s="156"/>
    </row>
    <row r="2" spans="1:5">
      <c r="A2" s="2"/>
      <c r="B2" s="2"/>
      <c r="C2" s="3"/>
      <c r="D2" s="4"/>
      <c r="E2" s="5" t="s">
        <v>1</v>
      </c>
    </row>
    <row r="3" spans="1:5" ht="30">
      <c r="A3" s="41"/>
      <c r="B3" s="41" t="s">
        <v>2</v>
      </c>
      <c r="C3" s="8" t="s">
        <v>154</v>
      </c>
      <c r="D3" s="9" t="s">
        <v>155</v>
      </c>
      <c r="E3" s="9" t="s">
        <v>156</v>
      </c>
    </row>
    <row r="4" spans="1:5">
      <c r="A4" s="41"/>
      <c r="B4" s="41"/>
      <c r="C4" s="42"/>
      <c r="D4" s="11" t="s">
        <v>157</v>
      </c>
      <c r="E4" s="11" t="s">
        <v>158</v>
      </c>
    </row>
    <row r="5" spans="1:5">
      <c r="A5" s="43">
        <v>1</v>
      </c>
      <c r="B5" s="44" t="s">
        <v>159</v>
      </c>
      <c r="C5" s="157" t="s">
        <v>160</v>
      </c>
      <c r="D5" s="157"/>
      <c r="E5" s="157"/>
    </row>
    <row r="6" spans="1:5">
      <c r="A6" s="41">
        <v>1.1000000000000001</v>
      </c>
      <c r="B6" s="45" t="s">
        <v>161</v>
      </c>
      <c r="C6" s="31" t="s">
        <v>162</v>
      </c>
      <c r="D6" s="15">
        <v>39815947.56000001</v>
      </c>
      <c r="E6" s="15">
        <v>31471865.98999989</v>
      </c>
    </row>
    <row r="7" spans="1:5">
      <c r="A7" s="41">
        <v>1.2</v>
      </c>
      <c r="B7" s="45" t="s">
        <v>163</v>
      </c>
      <c r="C7" s="31" t="s">
        <v>164</v>
      </c>
      <c r="D7" s="15">
        <v>-8289708.8100000005</v>
      </c>
      <c r="E7" s="15">
        <v>-9409665.9299999997</v>
      </c>
    </row>
    <row r="8" spans="1:5">
      <c r="A8" s="41">
        <v>1.3</v>
      </c>
      <c r="B8" s="45" t="s">
        <v>165</v>
      </c>
      <c r="C8" s="31" t="s">
        <v>166</v>
      </c>
      <c r="D8" s="15">
        <v>4945376.82</v>
      </c>
      <c r="E8" s="15">
        <v>4863961.34</v>
      </c>
    </row>
    <row r="9" spans="1:5">
      <c r="A9" s="41">
        <v>1.4</v>
      </c>
      <c r="B9" s="45" t="s">
        <v>167</v>
      </c>
      <c r="C9" s="31" t="s">
        <v>168</v>
      </c>
      <c r="D9" s="15">
        <v>-4634495.4400000004</v>
      </c>
      <c r="E9" s="15">
        <v>-3758680.1999999997</v>
      </c>
    </row>
    <row r="10" spans="1:5">
      <c r="A10" s="41">
        <v>1.5</v>
      </c>
      <c r="B10" s="45" t="s">
        <v>169</v>
      </c>
      <c r="C10" s="31" t="s">
        <v>170</v>
      </c>
      <c r="D10" s="15">
        <v>1356838.71</v>
      </c>
      <c r="E10" s="15">
        <v>837863.32000000007</v>
      </c>
    </row>
    <row r="11" spans="1:5">
      <c r="A11" s="41">
        <v>1.6</v>
      </c>
      <c r="B11" s="45" t="s">
        <v>171</v>
      </c>
      <c r="C11" s="31" t="s">
        <v>172</v>
      </c>
      <c r="D11" s="15">
        <v>0</v>
      </c>
      <c r="E11" s="15">
        <v>0</v>
      </c>
    </row>
    <row r="12" spans="1:5">
      <c r="A12" s="41">
        <v>1.7</v>
      </c>
      <c r="B12" s="45" t="s">
        <v>173</v>
      </c>
      <c r="C12" s="31" t="s">
        <v>174</v>
      </c>
      <c r="D12" s="15">
        <v>-14169957.34</v>
      </c>
      <c r="E12" s="15">
        <v>-12670658.899999999</v>
      </c>
    </row>
    <row r="13" spans="1:5">
      <c r="A13" s="41">
        <v>1.8</v>
      </c>
      <c r="B13" s="45" t="s">
        <v>175</v>
      </c>
      <c r="C13" s="31" t="s">
        <v>176</v>
      </c>
      <c r="D13" s="15">
        <v>-4908958.2864230005</v>
      </c>
      <c r="E13" s="15">
        <v>-5486754.7050000001</v>
      </c>
    </row>
    <row r="14" spans="1:5">
      <c r="A14" s="41">
        <v>1.9</v>
      </c>
      <c r="B14" s="45" t="s">
        <v>177</v>
      </c>
      <c r="C14" s="31" t="s">
        <v>178</v>
      </c>
      <c r="D14" s="15">
        <v>2609169.7800000012</v>
      </c>
      <c r="E14" s="15">
        <v>25311624.570000011</v>
      </c>
    </row>
    <row r="15" spans="1:5">
      <c r="A15" s="41">
        <v>1.1000000000000001</v>
      </c>
      <c r="B15" s="45" t="s">
        <v>179</v>
      </c>
      <c r="C15" s="31" t="s">
        <v>180</v>
      </c>
      <c r="D15" s="15">
        <v>2574.9899999999998</v>
      </c>
      <c r="E15" s="15">
        <v>60426.13</v>
      </c>
    </row>
    <row r="16" spans="1:5">
      <c r="A16" s="41">
        <v>1.1100000000000001</v>
      </c>
      <c r="B16" s="45" t="s">
        <v>181</v>
      </c>
      <c r="C16" s="31" t="s">
        <v>182</v>
      </c>
      <c r="D16" s="15">
        <v>-1408333.93</v>
      </c>
      <c r="E16" s="15">
        <v>-1309959.5199998</v>
      </c>
    </row>
    <row r="17" spans="1:5" ht="30">
      <c r="A17" s="43">
        <v>2</v>
      </c>
      <c r="B17" s="44" t="s">
        <v>183</v>
      </c>
      <c r="C17" s="46" t="s">
        <v>184</v>
      </c>
      <c r="D17" s="47">
        <v>15318454.053577008</v>
      </c>
      <c r="E17" s="47">
        <v>29910022.095000103</v>
      </c>
    </row>
    <row r="18" spans="1:5">
      <c r="A18" s="41">
        <v>2.1</v>
      </c>
      <c r="B18" s="45" t="s">
        <v>185</v>
      </c>
      <c r="C18" s="31" t="s">
        <v>186</v>
      </c>
      <c r="D18" s="15">
        <v>-14684996.077</v>
      </c>
      <c r="E18" s="15">
        <v>41154055.530000806</v>
      </c>
    </row>
    <row r="19" spans="1:5">
      <c r="A19" s="41" t="s">
        <v>53</v>
      </c>
      <c r="B19" s="45" t="s">
        <v>187</v>
      </c>
      <c r="C19" s="31" t="s">
        <v>188</v>
      </c>
      <c r="D19" s="15">
        <v>14124432.568</v>
      </c>
      <c r="E19" s="15">
        <v>20748948.140000001</v>
      </c>
    </row>
    <row r="20" spans="1:5">
      <c r="A20" s="41" t="s">
        <v>56</v>
      </c>
      <c r="B20" s="45" t="s">
        <v>189</v>
      </c>
      <c r="C20" s="31" t="s">
        <v>190</v>
      </c>
      <c r="D20" s="15">
        <v>-34347417.710000008</v>
      </c>
      <c r="E20" s="15">
        <v>17742445.450000804</v>
      </c>
    </row>
    <row r="21" spans="1:5">
      <c r="A21" s="41" t="s">
        <v>191</v>
      </c>
      <c r="B21" s="45" t="s">
        <v>192</v>
      </c>
      <c r="C21" s="31" t="s">
        <v>193</v>
      </c>
      <c r="D21" s="15">
        <v>5537989.0650000097</v>
      </c>
      <c r="E21" s="15">
        <v>2662661.94</v>
      </c>
    </row>
    <row r="22" spans="1:5">
      <c r="A22" s="41">
        <v>2.2000000000000002</v>
      </c>
      <c r="B22" s="45" t="s">
        <v>194</v>
      </c>
      <c r="C22" s="31" t="s">
        <v>195</v>
      </c>
      <c r="D22" s="15">
        <v>1549033.9514230005</v>
      </c>
      <c r="E22" s="15">
        <v>-37103792.692000017</v>
      </c>
    </row>
    <row r="23" spans="1:5">
      <c r="A23" s="41" t="s">
        <v>196</v>
      </c>
      <c r="B23" s="45" t="s">
        <v>197</v>
      </c>
      <c r="C23" s="31" t="s">
        <v>198</v>
      </c>
      <c r="D23" s="15">
        <v>-8652943.1199999861</v>
      </c>
      <c r="E23" s="15">
        <v>427121.81000000238</v>
      </c>
    </row>
    <row r="24" spans="1:5">
      <c r="A24" s="41" t="s">
        <v>199</v>
      </c>
      <c r="B24" s="45" t="s">
        <v>200</v>
      </c>
      <c r="C24" s="31" t="s">
        <v>201</v>
      </c>
      <c r="D24" s="15">
        <v>7963643.4300000072</v>
      </c>
      <c r="E24" s="15">
        <v>-20000000</v>
      </c>
    </row>
    <row r="25" spans="1:5">
      <c r="A25" s="41" t="s">
        <v>202</v>
      </c>
      <c r="B25" s="45" t="s">
        <v>203</v>
      </c>
      <c r="C25" s="31" t="s">
        <v>204</v>
      </c>
      <c r="D25" s="15">
        <v>-2449422.7100000205</v>
      </c>
      <c r="E25" s="15">
        <v>-4135359.0400000196</v>
      </c>
    </row>
    <row r="26" spans="1:5">
      <c r="A26" s="41" t="s">
        <v>205</v>
      </c>
      <c r="B26" s="45" t="s">
        <v>206</v>
      </c>
      <c r="C26" s="31" t="s">
        <v>207</v>
      </c>
      <c r="D26" s="15">
        <v>4687756.351423</v>
      </c>
      <c r="E26" s="15">
        <v>-13395555.461999999</v>
      </c>
    </row>
    <row r="27" spans="1:5">
      <c r="A27" s="41">
        <v>3</v>
      </c>
      <c r="B27" s="45" t="s">
        <v>208</v>
      </c>
      <c r="C27" s="46" t="s">
        <v>209</v>
      </c>
      <c r="D27" s="15">
        <v>-13135962.125576999</v>
      </c>
      <c r="E27" s="15">
        <v>4050262.8380007893</v>
      </c>
    </row>
    <row r="28" spans="1:5">
      <c r="A28" s="41">
        <v>3.1</v>
      </c>
      <c r="B28" s="45" t="s">
        <v>210</v>
      </c>
      <c r="C28" s="31" t="s">
        <v>211</v>
      </c>
      <c r="D28" s="15">
        <v>0</v>
      </c>
      <c r="E28" s="15">
        <v>0</v>
      </c>
    </row>
    <row r="29" spans="1:5">
      <c r="A29" s="43">
        <v>4</v>
      </c>
      <c r="B29" s="44" t="s">
        <v>212</v>
      </c>
      <c r="C29" s="46" t="s">
        <v>213</v>
      </c>
      <c r="D29" s="15">
        <v>2182491.9280000087</v>
      </c>
      <c r="E29" s="15">
        <v>33960284.933000892</v>
      </c>
    </row>
    <row r="30" spans="1:5">
      <c r="A30" s="43">
        <v>5</v>
      </c>
      <c r="B30" s="48" t="s">
        <v>214</v>
      </c>
      <c r="C30" s="158" t="s">
        <v>215</v>
      </c>
      <c r="D30" s="159"/>
      <c r="E30" s="160"/>
    </row>
    <row r="31" spans="1:5">
      <c r="A31" s="41">
        <v>5.0999999999999996</v>
      </c>
      <c r="B31" s="45" t="s">
        <v>216</v>
      </c>
      <c r="C31" s="31" t="s">
        <v>217</v>
      </c>
      <c r="D31" s="15">
        <v>-908517.88</v>
      </c>
      <c r="E31" s="15">
        <v>-872851.90999999992</v>
      </c>
    </row>
    <row r="32" spans="1:5">
      <c r="A32" s="41">
        <v>5.2</v>
      </c>
      <c r="B32" s="45" t="s">
        <v>218</v>
      </c>
      <c r="C32" s="31" t="s">
        <v>219</v>
      </c>
      <c r="D32" s="15">
        <v>15400</v>
      </c>
      <c r="E32" s="15">
        <v>43829.999999999956</v>
      </c>
    </row>
    <row r="33" spans="1:5">
      <c r="A33" s="41">
        <v>5.3</v>
      </c>
      <c r="B33" s="45" t="s">
        <v>220</v>
      </c>
      <c r="C33" s="31" t="s">
        <v>221</v>
      </c>
      <c r="D33" s="15">
        <v>-817739.53</v>
      </c>
      <c r="E33" s="15">
        <v>-41195</v>
      </c>
    </row>
    <row r="34" spans="1:5">
      <c r="A34" s="41">
        <v>5.4</v>
      </c>
      <c r="B34" s="45" t="s">
        <v>222</v>
      </c>
      <c r="C34" s="31" t="s">
        <v>223</v>
      </c>
      <c r="D34" s="15">
        <v>0</v>
      </c>
      <c r="E34" s="15">
        <v>0</v>
      </c>
    </row>
    <row r="35" spans="1:5">
      <c r="A35" s="41">
        <v>5.5</v>
      </c>
      <c r="B35" s="45" t="s">
        <v>224</v>
      </c>
      <c r="C35" s="31" t="s">
        <v>225</v>
      </c>
      <c r="D35" s="15">
        <v>0</v>
      </c>
      <c r="E35" s="15">
        <v>0</v>
      </c>
    </row>
    <row r="36" spans="1:5">
      <c r="A36" s="41">
        <v>5.6</v>
      </c>
      <c r="B36" s="45" t="s">
        <v>226</v>
      </c>
      <c r="C36" s="31" t="s">
        <v>227</v>
      </c>
      <c r="D36" s="15">
        <v>46612114.469999999</v>
      </c>
      <c r="E36" s="15">
        <v>-21843681.210000001</v>
      </c>
    </row>
    <row r="37" spans="1:5">
      <c r="A37" s="41">
        <v>5.7</v>
      </c>
      <c r="B37" s="45" t="s">
        <v>228</v>
      </c>
      <c r="C37" s="31" t="s">
        <v>229</v>
      </c>
      <c r="D37" s="15">
        <v>0</v>
      </c>
      <c r="E37" s="15">
        <v>0</v>
      </c>
    </row>
    <row r="38" spans="1:5">
      <c r="A38" s="43">
        <v>6</v>
      </c>
      <c r="B38" s="44" t="s">
        <v>230</v>
      </c>
      <c r="C38" s="46" t="s">
        <v>231</v>
      </c>
      <c r="D38" s="15">
        <v>44901257.060000002</v>
      </c>
      <c r="E38" s="15">
        <v>-22713898.120000001</v>
      </c>
    </row>
    <row r="39" spans="1:5">
      <c r="A39" s="43">
        <v>7</v>
      </c>
      <c r="B39" s="44" t="s">
        <v>232</v>
      </c>
      <c r="C39" s="157" t="s">
        <v>233</v>
      </c>
      <c r="D39" s="157"/>
      <c r="E39" s="157"/>
    </row>
    <row r="40" spans="1:5">
      <c r="A40" s="41">
        <v>7.1</v>
      </c>
      <c r="B40" s="45" t="s">
        <v>234</v>
      </c>
      <c r="C40" s="31" t="s">
        <v>235</v>
      </c>
      <c r="D40" s="15">
        <v>0</v>
      </c>
      <c r="E40" s="15">
        <v>0</v>
      </c>
    </row>
    <row r="41" spans="1:5">
      <c r="A41" s="41">
        <v>7.2</v>
      </c>
      <c r="B41" s="45" t="s">
        <v>236</v>
      </c>
      <c r="C41" s="31" t="s">
        <v>237</v>
      </c>
      <c r="D41" s="15">
        <v>0</v>
      </c>
      <c r="E41" s="15">
        <v>0</v>
      </c>
    </row>
    <row r="42" spans="1:5">
      <c r="A42" s="41">
        <v>7.3</v>
      </c>
      <c r="B42" s="45" t="s">
        <v>238</v>
      </c>
      <c r="C42" s="31" t="s">
        <v>239</v>
      </c>
      <c r="D42" s="15">
        <v>0</v>
      </c>
      <c r="E42" s="15">
        <v>0</v>
      </c>
    </row>
    <row r="43" spans="1:5">
      <c r="A43" s="41">
        <v>7.4</v>
      </c>
      <c r="B43" s="45" t="s">
        <v>240</v>
      </c>
      <c r="C43" s="31" t="s">
        <v>241</v>
      </c>
      <c r="D43" s="15">
        <v>0</v>
      </c>
      <c r="E43" s="15">
        <v>0</v>
      </c>
    </row>
    <row r="44" spans="1:5">
      <c r="A44" s="41">
        <v>7.5</v>
      </c>
      <c r="B44" s="45" t="s">
        <v>242</v>
      </c>
      <c r="C44" s="31" t="s">
        <v>243</v>
      </c>
      <c r="D44" s="15">
        <v>0</v>
      </c>
      <c r="E44" s="15">
        <v>0</v>
      </c>
    </row>
    <row r="45" spans="1:5">
      <c r="A45" s="41">
        <v>7.6</v>
      </c>
      <c r="B45" s="45" t="s">
        <v>244</v>
      </c>
      <c r="C45" s="31" t="s">
        <v>245</v>
      </c>
      <c r="D45" s="15">
        <v>0</v>
      </c>
      <c r="E45" s="15">
        <v>0</v>
      </c>
    </row>
    <row r="46" spans="1:5">
      <c r="A46" s="43">
        <v>8</v>
      </c>
      <c r="B46" s="44" t="s">
        <v>246</v>
      </c>
      <c r="C46" s="46" t="s">
        <v>247</v>
      </c>
      <c r="D46" s="15">
        <v>0</v>
      </c>
      <c r="E46" s="15">
        <v>0</v>
      </c>
    </row>
    <row r="47" spans="1:5">
      <c r="A47" s="43">
        <v>9</v>
      </c>
      <c r="B47" s="44" t="s">
        <v>248</v>
      </c>
      <c r="C47" s="46" t="s">
        <v>249</v>
      </c>
      <c r="D47" s="15">
        <v>39907134.466000006</v>
      </c>
      <c r="E47" s="15">
        <v>18904872.753999997</v>
      </c>
    </row>
    <row r="48" spans="1:5">
      <c r="A48" s="43">
        <v>10</v>
      </c>
      <c r="B48" s="44" t="s">
        <v>250</v>
      </c>
      <c r="C48" s="46" t="s">
        <v>251</v>
      </c>
      <c r="D48" s="15">
        <v>47083748.988000013</v>
      </c>
      <c r="E48" s="15">
        <v>11246386.813000891</v>
      </c>
    </row>
    <row r="49" spans="1:5">
      <c r="A49" s="43">
        <v>11</v>
      </c>
      <c r="B49" s="44" t="s">
        <v>252</v>
      </c>
      <c r="C49" s="46" t="s">
        <v>253</v>
      </c>
      <c r="D49" s="15">
        <v>-262949.64999999991</v>
      </c>
      <c r="E49" s="15">
        <v>-575313.90999999992</v>
      </c>
    </row>
    <row r="50" spans="1:5">
      <c r="A50" s="43">
        <v>12</v>
      </c>
      <c r="B50" s="44" t="s">
        <v>254</v>
      </c>
      <c r="C50" s="46" t="s">
        <v>255</v>
      </c>
      <c r="D50" s="15">
        <v>86727933.804000005</v>
      </c>
      <c r="E50" s="15">
        <v>29575945.276000001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workbookViewId="0">
      <selection activeCell="D41" sqref="D41"/>
    </sheetView>
  </sheetViews>
  <sheetFormatPr defaultColWidth="9.140625" defaultRowHeight="12.75"/>
  <cols>
    <col min="1" max="1" width="58.85546875" style="52" customWidth="1"/>
    <col min="2" max="2" width="3.42578125" style="52" customWidth="1"/>
    <col min="3" max="3" width="12.140625" style="53" customWidth="1"/>
    <col min="4" max="4" width="16.7109375" style="54" customWidth="1"/>
    <col min="5" max="5" width="13.42578125" style="53" customWidth="1"/>
    <col min="6" max="6" width="12.7109375" style="53" bestFit="1" customWidth="1"/>
    <col min="7" max="16384" width="9.140625" style="52"/>
  </cols>
  <sheetData>
    <row r="1" spans="1:6" ht="15.75">
      <c r="A1" s="161" t="s">
        <v>258</v>
      </c>
      <c r="B1" s="161"/>
      <c r="C1" s="161"/>
      <c r="D1" s="161"/>
      <c r="E1" s="161"/>
      <c r="F1" s="161"/>
    </row>
    <row r="2" spans="1:6">
      <c r="F2" s="55" t="s">
        <v>259</v>
      </c>
    </row>
    <row r="3" spans="1:6" ht="63.75">
      <c r="A3" s="56" t="s">
        <v>260</v>
      </c>
      <c r="B3" s="57"/>
      <c r="C3" s="58" t="s">
        <v>261</v>
      </c>
      <c r="D3" s="59" t="s">
        <v>262</v>
      </c>
      <c r="E3" s="60" t="s">
        <v>263</v>
      </c>
      <c r="F3" s="58" t="s">
        <v>264</v>
      </c>
    </row>
    <row r="4" spans="1:6">
      <c r="A4" s="61">
        <v>1</v>
      </c>
      <c r="B4" s="61">
        <v>2</v>
      </c>
      <c r="C4" s="61">
        <v>3</v>
      </c>
      <c r="D4" s="62">
        <v>4</v>
      </c>
      <c r="E4" s="61">
        <v>5</v>
      </c>
      <c r="F4" s="61">
        <v>6</v>
      </c>
    </row>
    <row r="5" spans="1:6">
      <c r="A5" s="63" t="s">
        <v>265</v>
      </c>
      <c r="B5" s="57">
        <v>1</v>
      </c>
      <c r="C5" s="64">
        <v>52870</v>
      </c>
      <c r="D5" s="65"/>
      <c r="E5" s="64"/>
      <c r="F5" s="66">
        <v>52870</v>
      </c>
    </row>
    <row r="6" spans="1:6">
      <c r="A6" s="67" t="s">
        <v>266</v>
      </c>
      <c r="B6" s="57">
        <v>2</v>
      </c>
      <c r="C6" s="64">
        <v>0</v>
      </c>
      <c r="D6" s="65"/>
      <c r="E6" s="64"/>
      <c r="F6" s="66">
        <v>0</v>
      </c>
    </row>
    <row r="7" spans="1:6">
      <c r="A7" s="68" t="s">
        <v>267</v>
      </c>
      <c r="B7" s="57">
        <v>3</v>
      </c>
      <c r="C7" s="64">
        <v>0</v>
      </c>
      <c r="D7" s="65"/>
      <c r="E7" s="64"/>
      <c r="F7" s="66">
        <v>0</v>
      </c>
    </row>
    <row r="8" spans="1:6">
      <c r="A8" s="68" t="s">
        <v>268</v>
      </c>
      <c r="B8" s="57">
        <v>4</v>
      </c>
      <c r="C8" s="64">
        <v>0</v>
      </c>
      <c r="D8" s="65"/>
      <c r="E8" s="64"/>
      <c r="F8" s="66">
        <v>0</v>
      </c>
    </row>
    <row r="9" spans="1:6">
      <c r="A9" s="63" t="s">
        <v>269</v>
      </c>
      <c r="B9" s="57">
        <v>5</v>
      </c>
      <c r="C9" s="64">
        <v>0</v>
      </c>
      <c r="D9" s="65"/>
      <c r="E9" s="64"/>
      <c r="F9" s="66">
        <v>0</v>
      </c>
    </row>
    <row r="10" spans="1:6">
      <c r="A10" s="63" t="s">
        <v>270</v>
      </c>
      <c r="B10" s="57">
        <v>6</v>
      </c>
      <c r="C10" s="64">
        <v>0</v>
      </c>
      <c r="D10" s="65"/>
      <c r="E10" s="64"/>
      <c r="F10" s="66">
        <v>0</v>
      </c>
    </row>
    <row r="11" spans="1:6" s="72" customFormat="1">
      <c r="A11" s="69" t="s">
        <v>271</v>
      </c>
      <c r="B11" s="70">
        <v>7</v>
      </c>
      <c r="C11" s="71" t="s">
        <v>272</v>
      </c>
      <c r="D11" s="71" t="s">
        <v>272</v>
      </c>
      <c r="E11" s="66">
        <v>0</v>
      </c>
      <c r="F11" s="66">
        <v>0</v>
      </c>
    </row>
    <row r="12" spans="1:6" s="72" customFormat="1">
      <c r="A12" s="73" t="s">
        <v>273</v>
      </c>
      <c r="B12" s="70" t="s">
        <v>274</v>
      </c>
      <c r="C12" s="71" t="s">
        <v>272</v>
      </c>
      <c r="D12" s="71" t="s">
        <v>272</v>
      </c>
      <c r="E12" s="74"/>
      <c r="F12" s="66">
        <v>0</v>
      </c>
    </row>
    <row r="13" spans="1:6" s="72" customFormat="1">
      <c r="A13" s="73" t="s">
        <v>275</v>
      </c>
      <c r="B13" s="70" t="s">
        <v>276</v>
      </c>
      <c r="C13" s="71" t="s">
        <v>272</v>
      </c>
      <c r="D13" s="71" t="s">
        <v>272</v>
      </c>
      <c r="E13" s="74"/>
      <c r="F13" s="66">
        <v>0</v>
      </c>
    </row>
    <row r="14" spans="1:6">
      <c r="A14" s="75" t="s">
        <v>277</v>
      </c>
      <c r="B14" s="57">
        <v>8</v>
      </c>
      <c r="C14" s="66">
        <v>2400.1296300000649</v>
      </c>
      <c r="D14" s="76">
        <v>0</v>
      </c>
      <c r="E14" s="66">
        <v>8881.6368799998672</v>
      </c>
      <c r="F14" s="66">
        <v>11281.766509999932</v>
      </c>
    </row>
    <row r="15" spans="1:6">
      <c r="A15" s="77" t="s">
        <v>278</v>
      </c>
      <c r="B15" s="57" t="s">
        <v>279</v>
      </c>
      <c r="C15" s="64">
        <v>2400.1296300000649</v>
      </c>
      <c r="D15" s="65"/>
      <c r="E15" s="65">
        <v>269.43201999993107</v>
      </c>
      <c r="F15" s="66">
        <v>2669.561649999996</v>
      </c>
    </row>
    <row r="16" spans="1:6">
      <c r="A16" s="77" t="s">
        <v>280</v>
      </c>
      <c r="B16" s="57" t="s">
        <v>281</v>
      </c>
      <c r="C16" s="71" t="s">
        <v>272</v>
      </c>
      <c r="D16" s="71" t="s">
        <v>272</v>
      </c>
      <c r="E16" s="66">
        <v>8612.2048599999362</v>
      </c>
      <c r="F16" s="66">
        <v>8612.2048599999362</v>
      </c>
    </row>
    <row r="17" spans="1:6">
      <c r="A17" s="77" t="s">
        <v>282</v>
      </c>
      <c r="B17" s="57" t="s">
        <v>283</v>
      </c>
      <c r="C17" s="64"/>
      <c r="D17" s="65"/>
      <c r="E17" s="64"/>
      <c r="F17" s="66">
        <v>0</v>
      </c>
    </row>
    <row r="18" spans="1:6">
      <c r="A18" s="63" t="s">
        <v>284</v>
      </c>
      <c r="B18" s="57">
        <v>9</v>
      </c>
      <c r="C18" s="66">
        <v>8737.8531227000003</v>
      </c>
      <c r="D18" s="76">
        <v>0</v>
      </c>
      <c r="E18" s="66">
        <v>13.314575099999729</v>
      </c>
      <c r="F18" s="66">
        <v>8751.1676977999996</v>
      </c>
    </row>
    <row r="19" spans="1:6" ht="25.5">
      <c r="A19" s="78" t="s">
        <v>285</v>
      </c>
      <c r="B19" s="57" t="s">
        <v>286</v>
      </c>
      <c r="C19" s="64">
        <v>2135.0899790000003</v>
      </c>
      <c r="D19" s="65"/>
      <c r="E19" s="64">
        <v>274.0780834000002</v>
      </c>
      <c r="F19" s="66">
        <v>2409.1680624000005</v>
      </c>
    </row>
    <row r="20" spans="1:6" ht="25.5">
      <c r="A20" s="78" t="s">
        <v>287</v>
      </c>
      <c r="B20" s="57" t="s">
        <v>288</v>
      </c>
      <c r="C20" s="64">
        <v>178.46973370000023</v>
      </c>
      <c r="D20" s="65"/>
      <c r="E20" s="64">
        <v>8.6685116999997263</v>
      </c>
      <c r="F20" s="66">
        <v>187.13824539999996</v>
      </c>
    </row>
    <row r="21" spans="1:6">
      <c r="A21" s="78" t="s">
        <v>289</v>
      </c>
      <c r="B21" s="57" t="s">
        <v>290</v>
      </c>
      <c r="C21" s="64">
        <v>6408.3324499999999</v>
      </c>
      <c r="D21" s="65"/>
      <c r="E21" s="64">
        <v>-269.43202000000019</v>
      </c>
      <c r="F21" s="66">
        <v>6138.9004299999997</v>
      </c>
    </row>
    <row r="22" spans="1:6">
      <c r="A22" s="78" t="s">
        <v>291</v>
      </c>
      <c r="B22" s="57" t="s">
        <v>292</v>
      </c>
      <c r="C22" s="64">
        <v>15.960959999999998</v>
      </c>
      <c r="D22" s="65"/>
      <c r="E22" s="64"/>
      <c r="F22" s="66">
        <v>15.960959999999998</v>
      </c>
    </row>
    <row r="23" spans="1:6">
      <c r="A23" s="79" t="s">
        <v>293</v>
      </c>
      <c r="B23" s="57">
        <v>10</v>
      </c>
      <c r="C23" s="66">
        <v>64007.982752700067</v>
      </c>
      <c r="D23" s="76">
        <v>0</v>
      </c>
      <c r="E23" s="66">
        <v>8894.9514550998665</v>
      </c>
      <c r="F23" s="66">
        <v>72902.934207799932</v>
      </c>
    </row>
  </sheetData>
  <mergeCells count="1">
    <mergeCell ref="A1:F1"/>
  </mergeCells>
  <conditionalFormatting sqref="F5">
    <cfRule type="expression" dxfId="13" priority="2">
      <formula>ROUND($F$5-$F$7,5)&lt;&gt;ROUND(#REF!,5)</formula>
    </cfRule>
  </conditionalFormatting>
  <conditionalFormatting sqref="F6:F8">
    <cfRule type="expression" dxfId="12" priority="1">
      <formula>ROUND($F$6-$F$8,5)&lt;&gt;ROUND(#REF!,5)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workbookViewId="0">
      <selection activeCell="E30" sqref="E30"/>
    </sheetView>
  </sheetViews>
  <sheetFormatPr defaultColWidth="9.140625" defaultRowHeight="15"/>
  <cols>
    <col min="1" max="1" width="41.140625" style="80" customWidth="1"/>
    <col min="2" max="2" width="23.28515625" style="82" customWidth="1"/>
    <col min="3" max="3" width="33.7109375" style="82" customWidth="1"/>
    <col min="4" max="4" width="17.140625" style="80" customWidth="1"/>
    <col min="5" max="5" width="13.7109375" style="80" customWidth="1"/>
    <col min="6" max="6" width="11.5703125" style="80" bestFit="1" customWidth="1"/>
    <col min="7" max="16384" width="9.140625" style="80"/>
  </cols>
  <sheetData>
    <row r="1" spans="1:5">
      <c r="A1" s="164" t="s">
        <v>294</v>
      </c>
      <c r="B1" s="164"/>
      <c r="C1" s="164"/>
      <c r="D1" s="164"/>
    </row>
    <row r="3" spans="1:5">
      <c r="A3" s="81"/>
      <c r="D3" s="83" t="s">
        <v>259</v>
      </c>
      <c r="E3" s="84"/>
    </row>
    <row r="4" spans="1:5" ht="32.25" customHeight="1">
      <c r="A4" s="165" t="s">
        <v>295</v>
      </c>
      <c r="B4" s="166"/>
      <c r="C4" s="85" t="s">
        <v>296</v>
      </c>
      <c r="D4" s="86">
        <v>55539.561649999996</v>
      </c>
    </row>
    <row r="5" spans="1:5" ht="18" customHeight="1">
      <c r="A5" s="162" t="s">
        <v>297</v>
      </c>
      <c r="B5" s="163"/>
      <c r="C5" s="85" t="s">
        <v>298</v>
      </c>
      <c r="D5" s="87">
        <v>52870</v>
      </c>
    </row>
    <row r="6" spans="1:5" ht="18" customHeight="1">
      <c r="A6" s="162" t="s">
        <v>299</v>
      </c>
      <c r="B6" s="163"/>
      <c r="C6" s="85" t="s">
        <v>300</v>
      </c>
      <c r="D6" s="87">
        <v>0</v>
      </c>
    </row>
    <row r="7" spans="1:5" ht="18" customHeight="1">
      <c r="A7" s="162" t="s">
        <v>301</v>
      </c>
      <c r="B7" s="163"/>
      <c r="C7" s="85" t="s">
        <v>302</v>
      </c>
      <c r="D7" s="87">
        <v>0</v>
      </c>
    </row>
    <row r="8" spans="1:5" ht="18" customHeight="1">
      <c r="A8" s="162" t="s">
        <v>303</v>
      </c>
      <c r="B8" s="163"/>
      <c r="C8" s="88" t="s">
        <v>304</v>
      </c>
      <c r="D8" s="89">
        <v>2669.561649999996</v>
      </c>
    </row>
    <row r="9" spans="1:5" ht="18" customHeight="1">
      <c r="A9" s="168" t="s">
        <v>305</v>
      </c>
      <c r="B9" s="169"/>
      <c r="C9" s="88" t="s">
        <v>306</v>
      </c>
      <c r="D9" s="89">
        <v>2669.561649999996</v>
      </c>
    </row>
    <row r="10" spans="1:5" ht="18" customHeight="1">
      <c r="A10" s="168" t="s">
        <v>307</v>
      </c>
      <c r="B10" s="169"/>
      <c r="C10" s="88" t="s">
        <v>308</v>
      </c>
      <c r="D10" s="89">
        <v>0</v>
      </c>
    </row>
    <row r="11" spans="1:5" ht="18" customHeight="1">
      <c r="A11" s="168" t="s">
        <v>309</v>
      </c>
      <c r="B11" s="169"/>
      <c r="C11" s="88" t="s">
        <v>310</v>
      </c>
      <c r="D11" s="89">
        <v>0</v>
      </c>
    </row>
    <row r="12" spans="1:5" ht="18" customHeight="1">
      <c r="A12" s="90" t="s">
        <v>311</v>
      </c>
      <c r="B12" s="91"/>
      <c r="C12" s="92" t="s">
        <v>256</v>
      </c>
      <c r="D12" s="87">
        <v>0</v>
      </c>
    </row>
    <row r="13" spans="1:5" ht="18" customHeight="1">
      <c r="A13" s="165" t="s">
        <v>312</v>
      </c>
      <c r="B13" s="166"/>
      <c r="C13" s="88" t="s">
        <v>313</v>
      </c>
      <c r="D13" s="89">
        <v>713.01358000000005</v>
      </c>
    </row>
    <row r="14" spans="1:5" ht="18" customHeight="1">
      <c r="A14" s="162" t="s">
        <v>314</v>
      </c>
      <c r="B14" s="163"/>
      <c r="C14" s="88" t="s">
        <v>315</v>
      </c>
      <c r="D14" s="89">
        <v>713.01358000000005</v>
      </c>
    </row>
    <row r="15" spans="1:5" ht="18" customHeight="1">
      <c r="A15" s="162" t="s">
        <v>316</v>
      </c>
      <c r="B15" s="163"/>
      <c r="C15" s="92" t="s">
        <v>317</v>
      </c>
      <c r="D15" s="87">
        <v>0</v>
      </c>
    </row>
    <row r="16" spans="1:5" ht="18" customHeight="1">
      <c r="A16" s="165" t="s">
        <v>318</v>
      </c>
      <c r="B16" s="166"/>
      <c r="C16" s="85" t="s">
        <v>319</v>
      </c>
      <c r="D16" s="89">
        <v>54826.548069999997</v>
      </c>
      <c r="E16" s="93"/>
    </row>
    <row r="17" spans="1:5" ht="18" customHeight="1">
      <c r="A17" s="170" t="s">
        <v>320</v>
      </c>
      <c r="B17" s="170"/>
      <c r="C17" s="88" t="s">
        <v>321</v>
      </c>
      <c r="D17" s="89">
        <v>28649.36839079994</v>
      </c>
    </row>
    <row r="18" spans="1:5" ht="18" customHeight="1">
      <c r="A18" s="171" t="s">
        <v>322</v>
      </c>
      <c r="B18" s="171"/>
      <c r="C18" s="88" t="s">
        <v>323</v>
      </c>
      <c r="D18" s="89">
        <v>8612.2048599999362</v>
      </c>
    </row>
    <row r="19" spans="1:5" ht="28.5" customHeight="1">
      <c r="A19" s="171" t="s">
        <v>324</v>
      </c>
      <c r="B19" s="171"/>
      <c r="C19" s="88" t="s">
        <v>325</v>
      </c>
      <c r="D19" s="89">
        <v>2596.3063078000005</v>
      </c>
    </row>
    <row r="20" spans="1:5" ht="18" customHeight="1">
      <c r="A20" s="162" t="s">
        <v>326</v>
      </c>
      <c r="B20" s="163"/>
      <c r="C20" s="88" t="s">
        <v>327</v>
      </c>
      <c r="D20" s="89">
        <v>16724.999993000001</v>
      </c>
    </row>
    <row r="21" spans="1:5" ht="18" customHeight="1">
      <c r="A21" s="167" t="s">
        <v>328</v>
      </c>
      <c r="B21" s="167"/>
      <c r="C21" s="85" t="s">
        <v>329</v>
      </c>
      <c r="D21" s="87">
        <v>0</v>
      </c>
    </row>
    <row r="22" spans="1:5" ht="18" customHeight="1">
      <c r="A22" s="167" t="s">
        <v>330</v>
      </c>
      <c r="B22" s="167"/>
      <c r="C22" s="85" t="s">
        <v>331</v>
      </c>
      <c r="D22" s="87">
        <v>16724.999993000001</v>
      </c>
    </row>
    <row r="23" spans="1:5" ht="18" customHeight="1">
      <c r="A23" s="172" t="s">
        <v>332</v>
      </c>
      <c r="B23" s="173"/>
      <c r="C23" s="92" t="s">
        <v>333</v>
      </c>
      <c r="D23" s="87">
        <v>715.85722999999996</v>
      </c>
    </row>
    <row r="24" spans="1:5" ht="18" customHeight="1">
      <c r="A24" s="170" t="s">
        <v>334</v>
      </c>
      <c r="B24" s="170"/>
      <c r="C24" s="88" t="s">
        <v>335</v>
      </c>
      <c r="D24" s="89">
        <v>83475.916460799941</v>
      </c>
    </row>
    <row r="25" spans="1:5" ht="18" customHeight="1">
      <c r="A25" s="170" t="s">
        <v>336</v>
      </c>
      <c r="B25" s="170"/>
      <c r="C25" s="88" t="s">
        <v>337</v>
      </c>
      <c r="D25" s="89">
        <v>178.15392</v>
      </c>
    </row>
    <row r="26" spans="1:5" ht="40.5" customHeight="1">
      <c r="A26" s="171" t="s">
        <v>338</v>
      </c>
      <c r="B26" s="171"/>
      <c r="C26" s="88" t="s">
        <v>339</v>
      </c>
      <c r="D26" s="89">
        <v>0</v>
      </c>
    </row>
    <row r="27" spans="1:5" ht="18" customHeight="1">
      <c r="A27" s="171" t="s">
        <v>340</v>
      </c>
      <c r="B27" s="171"/>
      <c r="C27" s="88" t="s">
        <v>341</v>
      </c>
      <c r="D27" s="89">
        <v>178.15392</v>
      </c>
    </row>
    <row r="28" spans="1:5" ht="18" customHeight="1">
      <c r="A28" s="170" t="s">
        <v>342</v>
      </c>
      <c r="B28" s="170"/>
      <c r="C28" s="88" t="s">
        <v>343</v>
      </c>
      <c r="D28" s="89">
        <v>83297.762540799944</v>
      </c>
    </row>
    <row r="29" spans="1:5" ht="18" customHeight="1">
      <c r="A29" s="170" t="s">
        <v>344</v>
      </c>
      <c r="B29" s="170"/>
      <c r="C29" s="88" t="s">
        <v>345</v>
      </c>
      <c r="D29" s="89">
        <v>302126.37364355254</v>
      </c>
    </row>
    <row r="30" spans="1:5" ht="28.5" customHeight="1">
      <c r="A30" s="174" t="s">
        <v>346</v>
      </c>
      <c r="B30" s="174"/>
      <c r="C30" s="88" t="s">
        <v>347</v>
      </c>
      <c r="D30" s="89">
        <v>0</v>
      </c>
      <c r="E30" s="94"/>
    </row>
    <row r="31" spans="1:5" ht="28.5" customHeight="1">
      <c r="A31" s="172" t="s">
        <v>348</v>
      </c>
      <c r="B31" s="173"/>
      <c r="C31" s="92" t="s">
        <v>349</v>
      </c>
      <c r="D31" s="86">
        <v>62.962584000000007</v>
      </c>
    </row>
    <row r="32" spans="1:5" ht="28.5" customHeight="1">
      <c r="A32" s="172" t="s">
        <v>350</v>
      </c>
      <c r="B32" s="173"/>
      <c r="C32" s="92" t="s">
        <v>351</v>
      </c>
      <c r="D32" s="86">
        <v>4185.9852781249992</v>
      </c>
    </row>
    <row r="33" spans="1:6" ht="28.5" customHeight="1">
      <c r="A33" s="172" t="s">
        <v>352</v>
      </c>
      <c r="B33" s="173"/>
      <c r="C33" s="92" t="s">
        <v>353</v>
      </c>
      <c r="D33" s="86">
        <v>9697.7487999999994</v>
      </c>
    </row>
    <row r="34" spans="1:6" ht="28.5" customHeight="1">
      <c r="A34" s="172" t="s">
        <v>354</v>
      </c>
      <c r="B34" s="173"/>
      <c r="C34" s="92" t="s">
        <v>355</v>
      </c>
      <c r="D34" s="86">
        <v>4344.8107849999997</v>
      </c>
    </row>
    <row r="35" spans="1:6" ht="28.5" customHeight="1">
      <c r="A35" s="172" t="s">
        <v>356</v>
      </c>
      <c r="B35" s="173"/>
      <c r="C35" s="92" t="s">
        <v>357</v>
      </c>
      <c r="D35" s="86">
        <v>280404.6501614275</v>
      </c>
    </row>
    <row r="36" spans="1:6" ht="28.5" customHeight="1">
      <c r="A36" s="174" t="s">
        <v>358</v>
      </c>
      <c r="B36" s="174"/>
      <c r="C36" s="85" t="s">
        <v>359</v>
      </c>
      <c r="D36" s="86">
        <v>3430.2160349999999</v>
      </c>
    </row>
    <row r="37" spans="1:6" ht="28.5" customHeight="1">
      <c r="A37" s="175" t="s">
        <v>360</v>
      </c>
      <c r="B37" s="175"/>
      <c r="C37" s="175"/>
      <c r="D37" s="175"/>
    </row>
    <row r="38" spans="1:6" ht="18" customHeight="1">
      <c r="A38" s="176" t="s">
        <v>257</v>
      </c>
      <c r="B38" s="176"/>
      <c r="C38" s="176"/>
      <c r="D38" s="176"/>
      <c r="E38" s="176"/>
    </row>
    <row r="39" spans="1:6" ht="60">
      <c r="A39" s="95" t="s">
        <v>361</v>
      </c>
      <c r="B39" s="96" t="s">
        <v>362</v>
      </c>
      <c r="C39" s="97" t="s">
        <v>363</v>
      </c>
      <c r="D39" s="98" t="s">
        <v>364</v>
      </c>
      <c r="E39" s="98" t="s">
        <v>365</v>
      </c>
    </row>
    <row r="40" spans="1:6" ht="63.75" customHeight="1">
      <c r="A40" s="99" t="s">
        <v>366</v>
      </c>
      <c r="B40" s="100" t="s">
        <v>367</v>
      </c>
      <c r="C40" s="101" t="s">
        <v>368</v>
      </c>
      <c r="D40" s="102" t="s">
        <v>369</v>
      </c>
      <c r="E40" s="89">
        <f>D16/D29*100</f>
        <v>18.146892443982445</v>
      </c>
    </row>
    <row r="41" spans="1:6" ht="63" customHeight="1">
      <c r="A41" s="103" t="s">
        <v>370</v>
      </c>
      <c r="B41" s="100" t="s">
        <v>371</v>
      </c>
      <c r="C41" s="101" t="s">
        <v>372</v>
      </c>
      <c r="D41" s="102" t="s">
        <v>373</v>
      </c>
      <c r="E41" s="89">
        <f>D28/D29*100</f>
        <v>27.570503540043251</v>
      </c>
    </row>
    <row r="42" spans="1:6">
      <c r="A42" s="103" t="s">
        <v>374</v>
      </c>
      <c r="B42" s="104" t="s">
        <v>369</v>
      </c>
      <c r="C42" s="105" t="s">
        <v>375</v>
      </c>
      <c r="D42" s="102" t="s">
        <v>376</v>
      </c>
      <c r="E42" s="89">
        <v>13.864598346307108</v>
      </c>
      <c r="F42" s="106"/>
    </row>
    <row r="43" spans="1:6">
      <c r="D43" s="107"/>
    </row>
  </sheetData>
  <mergeCells count="35">
    <mergeCell ref="A34:B34"/>
    <mergeCell ref="A35:B35"/>
    <mergeCell ref="A36:B36"/>
    <mergeCell ref="A37:D37"/>
    <mergeCell ref="A38:E38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0:F41">
    <cfRule type="containsText" dxfId="11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BDCBCFE-899A-43F6-9CF1-4DF333391AA5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844E9FE6-EF7B-4482-92BB-DE4E8EE3F4B6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757E3377-B394-47EB-8CF2-850FB078D9EC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workbookViewId="0">
      <selection activeCell="A19" sqref="A19"/>
    </sheetView>
  </sheetViews>
  <sheetFormatPr defaultRowHeight="15"/>
  <cols>
    <col min="1" max="2" width="21.5703125" style="40" customWidth="1"/>
    <col min="3" max="3" width="10.140625" style="40" bestFit="1" customWidth="1"/>
    <col min="4" max="10" width="13.7109375" style="40" customWidth="1"/>
    <col min="11" max="11" width="10.85546875" style="40" customWidth="1"/>
    <col min="12" max="12" width="11.42578125" style="40" customWidth="1"/>
    <col min="13" max="13" width="19" style="40" bestFit="1" customWidth="1"/>
    <col min="14" max="14" width="11.7109375" style="40" customWidth="1"/>
    <col min="15" max="16" width="13.28515625" style="40" customWidth="1"/>
    <col min="17" max="17" width="13.5703125" style="40" customWidth="1"/>
    <col min="18" max="18" width="9.28515625" style="40" bestFit="1" customWidth="1"/>
    <col min="19" max="16384" width="9.140625" style="40"/>
  </cols>
  <sheetData>
    <row r="1" spans="1:18" ht="26.25" customHeight="1">
      <c r="A1" s="156" t="s">
        <v>377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>
      <c r="A2" s="108" t="s">
        <v>378</v>
      </c>
      <c r="B2" s="108"/>
      <c r="C2" s="109"/>
      <c r="D2" s="110"/>
      <c r="E2" s="110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82"/>
      <c r="Q2" s="182"/>
    </row>
    <row r="3" spans="1:18">
      <c r="A3" s="183" t="s">
        <v>379</v>
      </c>
      <c r="B3" s="183"/>
      <c r="C3" s="183"/>
      <c r="D3" s="111"/>
      <c r="E3" s="111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84" t="s">
        <v>1</v>
      </c>
      <c r="Q3" s="184"/>
    </row>
    <row r="4" spans="1:18">
      <c r="A4" s="185" t="s">
        <v>380</v>
      </c>
      <c r="B4" s="112"/>
      <c r="C4" s="185" t="s">
        <v>381</v>
      </c>
      <c r="D4" s="185" t="s">
        <v>382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</row>
    <row r="5" spans="1:18">
      <c r="A5" s="185"/>
      <c r="B5" s="112"/>
      <c r="C5" s="185"/>
      <c r="D5" s="112"/>
      <c r="E5" s="112"/>
      <c r="F5" s="112"/>
      <c r="G5" s="112"/>
      <c r="H5" s="179" t="s">
        <v>383</v>
      </c>
      <c r="I5" s="180"/>
      <c r="J5" s="180"/>
      <c r="K5" s="181"/>
      <c r="L5" s="112"/>
      <c r="M5" s="112"/>
      <c r="N5" s="112"/>
      <c r="O5" s="112"/>
      <c r="P5" s="112"/>
      <c r="Q5" s="112"/>
    </row>
    <row r="6" spans="1:18">
      <c r="A6" s="185"/>
      <c r="B6" s="112"/>
      <c r="C6" s="185"/>
      <c r="D6" s="185" t="s">
        <v>384</v>
      </c>
      <c r="E6" s="185" t="s">
        <v>385</v>
      </c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</row>
    <row r="7" spans="1:18">
      <c r="A7" s="185"/>
      <c r="B7" s="112"/>
      <c r="C7" s="185"/>
      <c r="D7" s="185"/>
      <c r="E7" s="112"/>
      <c r="F7" s="112"/>
      <c r="G7" s="112"/>
      <c r="H7" s="179" t="s">
        <v>386</v>
      </c>
      <c r="I7" s="180"/>
      <c r="J7" s="180"/>
      <c r="K7" s="181"/>
      <c r="L7" s="112"/>
      <c r="M7" s="112"/>
      <c r="N7" s="112"/>
      <c r="O7" s="112"/>
      <c r="P7" s="112"/>
      <c r="Q7" s="112"/>
    </row>
    <row r="8" spans="1:18" ht="30">
      <c r="A8" s="185"/>
      <c r="B8" s="112"/>
      <c r="C8" s="185"/>
      <c r="D8" s="185"/>
      <c r="E8" s="112" t="s">
        <v>387</v>
      </c>
      <c r="F8" s="112" t="s">
        <v>388</v>
      </c>
      <c r="G8" s="112" t="s">
        <v>389</v>
      </c>
      <c r="H8" s="112" t="s">
        <v>390</v>
      </c>
      <c r="I8" s="112" t="s">
        <v>391</v>
      </c>
      <c r="J8" s="112" t="s">
        <v>392</v>
      </c>
      <c r="K8" s="112" t="s">
        <v>393</v>
      </c>
      <c r="L8" s="112" t="s">
        <v>394</v>
      </c>
      <c r="M8" s="112" t="s">
        <v>395</v>
      </c>
      <c r="N8" s="112" t="s">
        <v>396</v>
      </c>
      <c r="O8" s="112" t="s">
        <v>397</v>
      </c>
      <c r="P8" s="112" t="s">
        <v>398</v>
      </c>
      <c r="Q8" s="112" t="s">
        <v>399</v>
      </c>
    </row>
    <row r="9" spans="1:18" ht="30">
      <c r="A9" s="113" t="s">
        <v>400</v>
      </c>
      <c r="B9" s="114"/>
      <c r="C9" s="113" t="s">
        <v>401</v>
      </c>
      <c r="D9" s="113" t="s">
        <v>401</v>
      </c>
      <c r="E9" s="113" t="s">
        <v>402</v>
      </c>
      <c r="F9" s="113" t="s">
        <v>403</v>
      </c>
      <c r="G9" s="113" t="s">
        <v>404</v>
      </c>
      <c r="H9" s="113" t="s">
        <v>405</v>
      </c>
      <c r="I9" s="113" t="s">
        <v>406</v>
      </c>
      <c r="J9" s="113" t="s">
        <v>407</v>
      </c>
      <c r="K9" s="113" t="s">
        <v>408</v>
      </c>
      <c r="L9" s="113" t="s">
        <v>409</v>
      </c>
      <c r="M9" s="113" t="s">
        <v>410</v>
      </c>
      <c r="N9" s="113" t="s">
        <v>411</v>
      </c>
      <c r="O9" s="113" t="s">
        <v>412</v>
      </c>
      <c r="P9" s="113" t="s">
        <v>413</v>
      </c>
      <c r="Q9" s="113" t="s">
        <v>414</v>
      </c>
    </row>
    <row r="10" spans="1:18" ht="30">
      <c r="A10" s="115" t="s">
        <v>415</v>
      </c>
      <c r="B10" s="116" t="s">
        <v>416</v>
      </c>
      <c r="C10" s="117">
        <v>366496.28305000009</v>
      </c>
      <c r="D10" s="117">
        <v>269387.91367000004</v>
      </c>
      <c r="E10" s="117">
        <v>42404.651559999998</v>
      </c>
      <c r="F10" s="117">
        <v>10581.36392</v>
      </c>
      <c r="G10" s="117">
        <v>6251.0554699999993</v>
      </c>
      <c r="H10" s="117">
        <v>4120.0586499999999</v>
      </c>
      <c r="I10" s="117">
        <v>2605.4424600000002</v>
      </c>
      <c r="J10" s="117">
        <v>3297.8642099999997</v>
      </c>
      <c r="K10" s="117">
        <v>2767.4103100000002</v>
      </c>
      <c r="L10" s="117">
        <v>1105.6852100000001</v>
      </c>
      <c r="M10" s="117">
        <v>1583.1115199999999</v>
      </c>
      <c r="N10" s="117">
        <v>923.37161000000003</v>
      </c>
      <c r="O10" s="117">
        <v>850.39757000000009</v>
      </c>
      <c r="P10" s="117">
        <v>759.1862799999999</v>
      </c>
      <c r="Q10" s="117">
        <v>19858.77061</v>
      </c>
      <c r="R10" s="118"/>
    </row>
    <row r="11" spans="1:18">
      <c r="A11" s="119" t="s">
        <v>417</v>
      </c>
      <c r="B11" s="120" t="s">
        <v>418</v>
      </c>
      <c r="C11" s="121">
        <v>94811.717610000007</v>
      </c>
      <c r="D11" s="121">
        <v>66334.358329999988</v>
      </c>
      <c r="E11" s="121">
        <v>12180.79299</v>
      </c>
      <c r="F11" s="121">
        <v>1685.3623500000001</v>
      </c>
      <c r="G11" s="121">
        <v>1326.3997399999998</v>
      </c>
      <c r="H11" s="121">
        <v>840.75503999999989</v>
      </c>
      <c r="I11" s="121">
        <v>783.1313100000001</v>
      </c>
      <c r="J11" s="121">
        <v>1042.09494</v>
      </c>
      <c r="K11" s="121">
        <v>589.00951999999995</v>
      </c>
      <c r="L11" s="121">
        <v>206.51288</v>
      </c>
      <c r="M11" s="121">
        <v>276.48786999999999</v>
      </c>
      <c r="N11" s="121">
        <v>215.81763000000001</v>
      </c>
      <c r="O11" s="121">
        <v>218.21062999999998</v>
      </c>
      <c r="P11" s="121">
        <v>195.94018</v>
      </c>
      <c r="Q11" s="121">
        <v>8916.8441999999995</v>
      </c>
      <c r="R11" s="118"/>
    </row>
    <row r="12" spans="1:18">
      <c r="A12" s="119" t="s">
        <v>419</v>
      </c>
      <c r="B12" s="120" t="s">
        <v>420</v>
      </c>
      <c r="C12" s="121">
        <v>259628.84020000004</v>
      </c>
      <c r="D12" s="121">
        <v>192088.52432000003</v>
      </c>
      <c r="E12" s="121">
        <v>29338.28313</v>
      </c>
      <c r="F12" s="121">
        <v>8825.3055299999996</v>
      </c>
      <c r="G12" s="121">
        <v>4832.3677999999991</v>
      </c>
      <c r="H12" s="121">
        <v>3279.3036099999999</v>
      </c>
      <c r="I12" s="121">
        <v>1822.31115</v>
      </c>
      <c r="J12" s="121">
        <v>2213.6344599999998</v>
      </c>
      <c r="K12" s="121">
        <v>2178.4007900000001</v>
      </c>
      <c r="L12" s="121">
        <v>899.1723300000001</v>
      </c>
      <c r="M12" s="121">
        <v>1306.62365</v>
      </c>
      <c r="N12" s="121">
        <v>707.55398000000002</v>
      </c>
      <c r="O12" s="121">
        <v>632.18694000000005</v>
      </c>
      <c r="P12" s="121">
        <v>563.24609999999996</v>
      </c>
      <c r="Q12" s="121">
        <v>10941.92641</v>
      </c>
      <c r="R12" s="118"/>
    </row>
    <row r="13" spans="1:18">
      <c r="A13" s="122" t="s">
        <v>421</v>
      </c>
      <c r="B13" s="123" t="s">
        <v>422</v>
      </c>
      <c r="C13" s="121">
        <v>12055.725240000002</v>
      </c>
      <c r="D13" s="121">
        <v>10965.03102</v>
      </c>
      <c r="E13" s="121">
        <v>885.57543999999996</v>
      </c>
      <c r="F13" s="121">
        <v>70.696039999999996</v>
      </c>
      <c r="G13" s="121">
        <v>92.287930000000003</v>
      </c>
      <c r="H13" s="121">
        <v>0</v>
      </c>
      <c r="I13" s="121">
        <v>0</v>
      </c>
      <c r="J13" s="121">
        <v>42.134810000000002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18"/>
    </row>
    <row r="14" spans="1:18">
      <c r="A14" s="122" t="s">
        <v>423</v>
      </c>
      <c r="B14" s="123" t="s">
        <v>30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18"/>
    </row>
    <row r="15" spans="1:18">
      <c r="A15" s="124"/>
      <c r="B15" s="124"/>
    </row>
    <row r="16" spans="1:18">
      <c r="A16" s="125" t="s">
        <v>424</v>
      </c>
      <c r="B16" s="125"/>
    </row>
    <row r="17" spans="1:15">
      <c r="A17" s="126"/>
      <c r="B17" s="126"/>
      <c r="J17" s="127" t="s">
        <v>1</v>
      </c>
    </row>
    <row r="18" spans="1:15" ht="45">
      <c r="A18" s="112" t="s">
        <v>380</v>
      </c>
      <c r="B18" s="112"/>
      <c r="C18" s="112" t="s">
        <v>381</v>
      </c>
      <c r="D18" s="112" t="s">
        <v>425</v>
      </c>
      <c r="E18" s="112" t="s">
        <v>426</v>
      </c>
      <c r="F18" s="112" t="s">
        <v>427</v>
      </c>
      <c r="G18" s="112" t="s">
        <v>428</v>
      </c>
      <c r="H18" s="112" t="s">
        <v>429</v>
      </c>
      <c r="I18" s="112" t="s">
        <v>430</v>
      </c>
      <c r="J18" s="112" t="s">
        <v>431</v>
      </c>
    </row>
    <row r="19" spans="1:15" ht="29.25" customHeight="1">
      <c r="A19" s="113" t="s">
        <v>400</v>
      </c>
      <c r="B19" s="112"/>
      <c r="C19" s="113" t="s">
        <v>401</v>
      </c>
      <c r="D19" s="113" t="s">
        <v>432</v>
      </c>
      <c r="E19" s="113" t="s">
        <v>433</v>
      </c>
      <c r="F19" s="113" t="s">
        <v>434</v>
      </c>
      <c r="G19" s="113" t="s">
        <v>435</v>
      </c>
      <c r="H19" s="113" t="s">
        <v>436</v>
      </c>
      <c r="I19" s="113" t="s">
        <v>437</v>
      </c>
      <c r="J19" s="113" t="s">
        <v>438</v>
      </c>
      <c r="K19" s="130"/>
      <c r="L19" s="130"/>
      <c r="M19" s="130"/>
      <c r="N19" s="130"/>
      <c r="O19" s="130"/>
    </row>
    <row r="20" spans="1:15" ht="30">
      <c r="A20" s="115" t="s">
        <v>415</v>
      </c>
      <c r="B20" s="116" t="s">
        <v>416</v>
      </c>
      <c r="C20" s="128">
        <f>SUM(D20:J20)</f>
        <v>366496.28304999997</v>
      </c>
      <c r="D20" s="129">
        <f>SUM(D21:D24)</f>
        <v>287800.43640000001</v>
      </c>
      <c r="E20" s="129">
        <f t="shared" ref="E20:J20" si="0">SUM(E21:E24)</f>
        <v>1120.8278799999998</v>
      </c>
      <c r="F20" s="129">
        <f t="shared" si="0"/>
        <v>1294.9647200000002</v>
      </c>
      <c r="G20" s="129">
        <f t="shared" si="0"/>
        <v>43461.407250000004</v>
      </c>
      <c r="H20" s="129">
        <f t="shared" si="0"/>
        <v>32818.646800000002</v>
      </c>
      <c r="I20" s="129">
        <f t="shared" si="0"/>
        <v>0</v>
      </c>
      <c r="J20" s="129">
        <f t="shared" si="0"/>
        <v>0</v>
      </c>
    </row>
    <row r="21" spans="1:15">
      <c r="A21" s="119" t="s">
        <v>417</v>
      </c>
      <c r="B21" s="120" t="s">
        <v>418</v>
      </c>
      <c r="C21" s="128">
        <f t="shared" ref="C21:C24" si="1">SUM(D21:J21)</f>
        <v>94811.717609999992</v>
      </c>
      <c r="D21" s="129">
        <v>42772.943939999997</v>
      </c>
      <c r="E21" s="129">
        <v>52.539670000000001</v>
      </c>
      <c r="F21" s="129">
        <v>16.860189999999999</v>
      </c>
      <c r="G21" s="129">
        <v>35068.644939999998</v>
      </c>
      <c r="H21" s="129">
        <v>16900.728869999999</v>
      </c>
      <c r="I21" s="129">
        <v>0</v>
      </c>
      <c r="J21" s="129">
        <v>0</v>
      </c>
    </row>
    <row r="22" spans="1:15">
      <c r="A22" s="119" t="s">
        <v>419</v>
      </c>
      <c r="B22" s="120" t="s">
        <v>420</v>
      </c>
      <c r="C22" s="128">
        <f t="shared" si="1"/>
        <v>259628.84020000001</v>
      </c>
      <c r="D22" s="129">
        <v>241335.70830999999</v>
      </c>
      <c r="E22" s="129">
        <v>1068.2882099999999</v>
      </c>
      <c r="F22" s="129">
        <v>1278.1045300000001</v>
      </c>
      <c r="G22" s="129">
        <v>34.058140000000002</v>
      </c>
      <c r="H22" s="129">
        <v>15912.68101</v>
      </c>
      <c r="I22" s="129">
        <v>0</v>
      </c>
      <c r="J22" s="129">
        <v>0</v>
      </c>
    </row>
    <row r="23" spans="1:15">
      <c r="A23" s="122" t="s">
        <v>421</v>
      </c>
      <c r="B23" s="123" t="s">
        <v>422</v>
      </c>
      <c r="C23" s="128">
        <f t="shared" si="1"/>
        <v>12055.72524</v>
      </c>
      <c r="D23" s="121">
        <v>3691.78415</v>
      </c>
      <c r="E23" s="121">
        <v>0</v>
      </c>
      <c r="F23" s="121">
        <v>0</v>
      </c>
      <c r="G23" s="121">
        <v>8358.7041700000009</v>
      </c>
      <c r="H23" s="121">
        <v>5.2369199999999996</v>
      </c>
      <c r="I23" s="129">
        <v>0</v>
      </c>
      <c r="J23" s="129">
        <v>0</v>
      </c>
    </row>
    <row r="24" spans="1:15">
      <c r="A24" s="122" t="s">
        <v>423</v>
      </c>
      <c r="B24" s="123" t="s">
        <v>30</v>
      </c>
      <c r="C24" s="128">
        <f t="shared" si="1"/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9">
        <v>0</v>
      </c>
      <c r="J24" s="129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K19:O19">
    <cfRule type="cellIs" dxfId="7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zoomScale="110" zoomScaleNormal="110" workbookViewId="0">
      <pane xSplit="3" ySplit="4" topLeftCell="D5" activePane="bottomRight" state="frozen"/>
      <selection activeCell="D41" sqref="D41"/>
      <selection pane="topRight" activeCell="D41" sqref="D41"/>
      <selection pane="bottomLeft" activeCell="D41" sqref="D41"/>
      <selection pane="bottomRight" activeCell="D5" sqref="D5"/>
    </sheetView>
  </sheetViews>
  <sheetFormatPr defaultRowHeight="15"/>
  <cols>
    <col min="1" max="1" width="6" style="1" bestFit="1" customWidth="1"/>
    <col min="2" max="2" width="37.42578125" style="1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>
      <c r="A1" s="153" t="s">
        <v>439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6">
      <c r="A2" s="51"/>
      <c r="B2" s="51"/>
      <c r="C2" s="186" t="s">
        <v>440</v>
      </c>
      <c r="D2" s="186"/>
      <c r="E2" s="186"/>
      <c r="F2" s="4"/>
      <c r="G2" s="4"/>
      <c r="H2" s="4"/>
      <c r="I2" s="4"/>
      <c r="J2" s="4"/>
      <c r="K2" s="4"/>
      <c r="L2" s="4"/>
      <c r="M2" s="155" t="s">
        <v>1</v>
      </c>
      <c r="N2" s="155"/>
    </row>
    <row r="3" spans="1:16">
      <c r="A3" s="131"/>
      <c r="B3" s="131"/>
      <c r="C3" s="9" t="s">
        <v>441</v>
      </c>
      <c r="D3" s="27" t="s">
        <v>442</v>
      </c>
      <c r="E3" s="9" t="s">
        <v>443</v>
      </c>
      <c r="F3" s="132" t="s">
        <v>444</v>
      </c>
      <c r="G3" s="132" t="s">
        <v>445</v>
      </c>
      <c r="H3" s="132" t="s">
        <v>446</v>
      </c>
      <c r="I3" s="9" t="s">
        <v>447</v>
      </c>
      <c r="J3" s="9" t="s">
        <v>448</v>
      </c>
      <c r="K3" s="9" t="s">
        <v>449</v>
      </c>
      <c r="L3" s="27" t="s">
        <v>450</v>
      </c>
      <c r="M3" s="27" t="s">
        <v>451</v>
      </c>
      <c r="N3" s="27" t="s">
        <v>452</v>
      </c>
    </row>
    <row r="4" spans="1:16">
      <c r="A4" s="131"/>
      <c r="B4" s="131"/>
      <c r="C4" s="11" t="s">
        <v>453</v>
      </c>
      <c r="D4" s="28" t="s">
        <v>454</v>
      </c>
      <c r="E4" s="11" t="s">
        <v>455</v>
      </c>
      <c r="F4" s="11" t="s">
        <v>456</v>
      </c>
      <c r="G4" s="11" t="s">
        <v>457</v>
      </c>
      <c r="H4" s="11" t="s">
        <v>458</v>
      </c>
      <c r="I4" s="11" t="s">
        <v>459</v>
      </c>
      <c r="J4" s="11" t="s">
        <v>460</v>
      </c>
      <c r="K4" s="11" t="s">
        <v>461</v>
      </c>
      <c r="L4" s="28" t="s">
        <v>462</v>
      </c>
      <c r="M4" s="28" t="s">
        <v>463</v>
      </c>
      <c r="N4" s="28" t="s">
        <v>464</v>
      </c>
    </row>
    <row r="5" spans="1:16">
      <c r="A5" s="131">
        <v>1</v>
      </c>
      <c r="B5" s="133" t="s">
        <v>8</v>
      </c>
      <c r="C5" s="29" t="s">
        <v>465</v>
      </c>
      <c r="D5" s="15">
        <f>SUM(D6:D13)</f>
        <v>102386.82640000001</v>
      </c>
      <c r="E5" s="15">
        <f t="shared" ref="E5:M5" si="0">SUM(E6:E13)</f>
        <v>5674.7690599999987</v>
      </c>
      <c r="F5" s="15">
        <f t="shared" si="0"/>
        <v>15392.815559999999</v>
      </c>
      <c r="G5" s="15">
        <f t="shared" si="0"/>
        <v>19404.824410000001</v>
      </c>
      <c r="H5" s="15">
        <f t="shared" si="0"/>
        <v>23283.631819999999</v>
      </c>
      <c r="I5" s="15">
        <f t="shared" si="0"/>
        <v>22801.662219999998</v>
      </c>
      <c r="J5" s="15">
        <f t="shared" si="0"/>
        <v>21678.685279999998</v>
      </c>
      <c r="K5" s="15">
        <f t="shared" si="0"/>
        <v>83585.515299999999</v>
      </c>
      <c r="L5" s="15">
        <f t="shared" si="0"/>
        <v>56910.764060000001</v>
      </c>
      <c r="M5" s="15">
        <f t="shared" si="0"/>
        <v>43076.69195</v>
      </c>
      <c r="N5" s="15">
        <f>SUM(D5:M5)</f>
        <v>394196.18606000004</v>
      </c>
      <c r="O5" s="134"/>
    </row>
    <row r="6" spans="1:16">
      <c r="A6" s="135">
        <v>1.1000000000000001</v>
      </c>
      <c r="B6" s="18" t="s">
        <v>10</v>
      </c>
      <c r="C6" s="25" t="s">
        <v>466</v>
      </c>
      <c r="D6" s="15">
        <v>86727.693800000008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1215.9823100000001</v>
      </c>
      <c r="N6" s="15">
        <f t="shared" ref="N6:N23" si="1">SUM(D6:M6)</f>
        <v>87943.676110000015</v>
      </c>
      <c r="O6" s="134"/>
    </row>
    <row r="7" spans="1:16">
      <c r="A7" s="135">
        <v>1.2</v>
      </c>
      <c r="B7" s="136" t="s">
        <v>467</v>
      </c>
      <c r="C7" s="25" t="s">
        <v>468</v>
      </c>
      <c r="D7" s="15">
        <v>0</v>
      </c>
      <c r="E7" s="15">
        <v>1458.9016200000001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12593.4</v>
      </c>
      <c r="L7" s="15">
        <v>12243.189999999999</v>
      </c>
      <c r="M7" s="15">
        <v>178.15392</v>
      </c>
      <c r="N7" s="15">
        <f t="shared" si="1"/>
        <v>26473.645540000001</v>
      </c>
      <c r="O7" s="134"/>
    </row>
    <row r="8" spans="1:16">
      <c r="A8" s="135">
        <v>1.3</v>
      </c>
      <c r="B8" s="18" t="s">
        <v>18</v>
      </c>
      <c r="C8" s="31" t="s">
        <v>37</v>
      </c>
      <c r="D8" s="15">
        <v>0</v>
      </c>
      <c r="E8" s="15">
        <v>3076.0448299999998</v>
      </c>
      <c r="F8" s="15">
        <v>11659.619439999999</v>
      </c>
      <c r="G8" s="15">
        <v>19404.824410000001</v>
      </c>
      <c r="H8" s="15">
        <v>23283.631819999999</v>
      </c>
      <c r="I8" s="15">
        <v>22801.662219999998</v>
      </c>
      <c r="J8" s="15">
        <v>21678.685279999998</v>
      </c>
      <c r="K8" s="15">
        <v>70150.615300000005</v>
      </c>
      <c r="L8" s="15">
        <v>44667.574059999999</v>
      </c>
      <c r="M8" s="15">
        <v>28245.156029999998</v>
      </c>
      <c r="N8" s="15">
        <f t="shared" si="1"/>
        <v>244967.81339000002</v>
      </c>
      <c r="O8" s="134"/>
    </row>
    <row r="9" spans="1:16" ht="30">
      <c r="A9" s="135">
        <v>1.4</v>
      </c>
      <c r="B9" s="136" t="s">
        <v>469</v>
      </c>
      <c r="C9" s="31" t="s">
        <v>470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841.5</v>
      </c>
      <c r="L9" s="15">
        <v>0</v>
      </c>
      <c r="M9" s="15">
        <v>5.2999999999999998E-4</v>
      </c>
      <c r="N9" s="15">
        <f t="shared" si="1"/>
        <v>841.50053000000003</v>
      </c>
      <c r="O9" s="134"/>
    </row>
    <row r="10" spans="1:16">
      <c r="A10" s="135">
        <v>1.5</v>
      </c>
      <c r="B10" s="136" t="s">
        <v>471</v>
      </c>
      <c r="C10" s="25" t="s">
        <v>472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f t="shared" si="1"/>
        <v>0</v>
      </c>
      <c r="O10" s="134"/>
    </row>
    <row r="11" spans="1:16">
      <c r="A11" s="135">
        <v>1.6</v>
      </c>
      <c r="B11" s="136" t="s">
        <v>473</v>
      </c>
      <c r="C11" s="25" t="s">
        <v>474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f t="shared" si="1"/>
        <v>0</v>
      </c>
      <c r="O11" s="134"/>
    </row>
    <row r="12" spans="1:16">
      <c r="A12" s="135">
        <v>1.7</v>
      </c>
      <c r="B12" s="136" t="s">
        <v>475</v>
      </c>
      <c r="C12" s="25" t="s">
        <v>476</v>
      </c>
      <c r="D12" s="15">
        <v>0</v>
      </c>
      <c r="E12" s="15">
        <v>549.61832000000004</v>
      </c>
      <c r="F12" s="15">
        <v>1006.04184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f t="shared" si="1"/>
        <v>1555.6601599999999</v>
      </c>
      <c r="O12" s="134"/>
    </row>
    <row r="13" spans="1:16">
      <c r="A13" s="135">
        <v>1.8</v>
      </c>
      <c r="B13" s="136" t="s">
        <v>477</v>
      </c>
      <c r="C13" s="25" t="s">
        <v>478</v>
      </c>
      <c r="D13" s="15">
        <v>15659.132600000001</v>
      </c>
      <c r="E13" s="15">
        <v>590.20429000000001</v>
      </c>
      <c r="F13" s="15">
        <v>2727.1542799999997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13437.399160000003</v>
      </c>
      <c r="N13" s="15">
        <f t="shared" si="1"/>
        <v>32413.890330000002</v>
      </c>
      <c r="O13" s="134"/>
      <c r="P13" s="16"/>
    </row>
    <row r="14" spans="1:16">
      <c r="A14" s="131">
        <v>2</v>
      </c>
      <c r="B14" s="133" t="s">
        <v>479</v>
      </c>
      <c r="C14" s="29" t="s">
        <v>480</v>
      </c>
      <c r="D14" s="15">
        <f>SUM(D15:D22)-D17</f>
        <v>54814.159590000003</v>
      </c>
      <c r="E14" s="15">
        <f t="shared" ref="E14:N14" si="2">SUM(E15:E22)-E17</f>
        <v>13043.958744760912</v>
      </c>
      <c r="F14" s="15">
        <f t="shared" si="2"/>
        <v>7822.5075313575562</v>
      </c>
      <c r="G14" s="15">
        <f t="shared" si="2"/>
        <v>14603.852073485376</v>
      </c>
      <c r="H14" s="15">
        <f t="shared" si="2"/>
        <v>27675.356457933929</v>
      </c>
      <c r="I14" s="15">
        <f t="shared" si="2"/>
        <v>26591.867508284449</v>
      </c>
      <c r="J14" s="15">
        <f t="shared" si="2"/>
        <v>29292.549851225504</v>
      </c>
      <c r="K14" s="15">
        <f t="shared" si="2"/>
        <v>18095.058041379329</v>
      </c>
      <c r="L14" s="15">
        <f t="shared" si="2"/>
        <v>104141.53485915053</v>
      </c>
      <c r="M14" s="15">
        <f t="shared" si="2"/>
        <v>25212.40719242235</v>
      </c>
      <c r="N14" s="15">
        <f t="shared" si="2"/>
        <v>321293.25184999994</v>
      </c>
      <c r="O14" s="134"/>
    </row>
    <row r="15" spans="1:16">
      <c r="A15" s="135">
        <v>2.1</v>
      </c>
      <c r="B15" s="136" t="s">
        <v>481</v>
      </c>
      <c r="C15" s="31" t="s">
        <v>482</v>
      </c>
      <c r="D15" s="137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85309.161900000006</v>
      </c>
      <c r="M15" s="15">
        <v>0</v>
      </c>
      <c r="N15" s="15">
        <f t="shared" si="1"/>
        <v>85309.161900000006</v>
      </c>
      <c r="O15" s="134"/>
    </row>
    <row r="16" spans="1:16" ht="30">
      <c r="A16" s="135">
        <v>2.2000000000000002</v>
      </c>
      <c r="B16" s="136" t="s">
        <v>483</v>
      </c>
      <c r="C16" s="31" t="s">
        <v>484</v>
      </c>
      <c r="D16" s="15">
        <v>16.637899999999998</v>
      </c>
      <c r="E16" s="15">
        <v>50.201347553411502</v>
      </c>
      <c r="F16" s="15">
        <v>713.81103481851153</v>
      </c>
      <c r="G16" s="15">
        <v>582.22790095293396</v>
      </c>
      <c r="H16" s="15">
        <v>873.31850421295508</v>
      </c>
      <c r="I16" s="15">
        <v>1069.3536982844539</v>
      </c>
      <c r="J16" s="15">
        <v>1614.354091225506</v>
      </c>
      <c r="K16" s="15">
        <v>3364.3076013793302</v>
      </c>
      <c r="L16" s="15">
        <v>7489.4929691505295</v>
      </c>
      <c r="M16" s="15">
        <v>8188.2630324223501</v>
      </c>
      <c r="N16" s="15">
        <f t="shared" si="1"/>
        <v>23961.968079999984</v>
      </c>
      <c r="O16" s="134"/>
    </row>
    <row r="17" spans="1:15">
      <c r="A17" s="135">
        <v>2.2999999999999998</v>
      </c>
      <c r="B17" s="136" t="s">
        <v>51</v>
      </c>
      <c r="C17" s="31" t="s">
        <v>485</v>
      </c>
      <c r="D17" s="137">
        <f>SUM(D18:D19)</f>
        <v>54797.521690000001</v>
      </c>
      <c r="E17" s="137">
        <f t="shared" ref="E17:M17" si="3">SUM(E18:E19)</f>
        <v>2233.04576</v>
      </c>
      <c r="F17" s="137">
        <f t="shared" si="3"/>
        <v>6194.7391700000007</v>
      </c>
      <c r="G17" s="137">
        <f t="shared" si="3"/>
        <v>13634.35823</v>
      </c>
      <c r="H17" s="137">
        <f t="shared" si="3"/>
        <v>26453.996599999999</v>
      </c>
      <c r="I17" s="137">
        <f t="shared" si="3"/>
        <v>24165.205099999999</v>
      </c>
      <c r="J17" s="137">
        <f t="shared" si="3"/>
        <v>27452.88163</v>
      </c>
      <c r="K17" s="137">
        <f t="shared" si="3"/>
        <v>14576.624330000001</v>
      </c>
      <c r="L17" s="137">
        <f t="shared" si="3"/>
        <v>11286.58185</v>
      </c>
      <c r="M17" s="137">
        <f t="shared" si="3"/>
        <v>0</v>
      </c>
      <c r="N17" s="15">
        <f t="shared" si="1"/>
        <v>180794.95435999997</v>
      </c>
      <c r="O17" s="134"/>
    </row>
    <row r="18" spans="1:15">
      <c r="A18" s="135" t="s">
        <v>486</v>
      </c>
      <c r="B18" s="136" t="s">
        <v>487</v>
      </c>
      <c r="C18" s="25" t="s">
        <v>488</v>
      </c>
      <c r="D18" s="15">
        <v>54797.521690000001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f t="shared" si="1"/>
        <v>54797.521690000001</v>
      </c>
      <c r="O18" s="134"/>
    </row>
    <row r="19" spans="1:15">
      <c r="A19" s="135" t="s">
        <v>489</v>
      </c>
      <c r="B19" s="136" t="s">
        <v>490</v>
      </c>
      <c r="C19" s="25" t="s">
        <v>491</v>
      </c>
      <c r="D19" s="15">
        <v>0</v>
      </c>
      <c r="E19" s="15">
        <v>2233.04576</v>
      </c>
      <c r="F19" s="15">
        <v>6194.7391700000007</v>
      </c>
      <c r="G19" s="15">
        <v>13634.35823</v>
      </c>
      <c r="H19" s="15">
        <v>26453.996599999999</v>
      </c>
      <c r="I19" s="15">
        <v>24165.205099999999</v>
      </c>
      <c r="J19" s="15">
        <v>27452.88163</v>
      </c>
      <c r="K19" s="15">
        <v>14576.624330000001</v>
      </c>
      <c r="L19" s="15">
        <v>11286.58185</v>
      </c>
      <c r="M19" s="15">
        <v>0</v>
      </c>
      <c r="N19" s="15">
        <f t="shared" si="1"/>
        <v>125997.43267000001</v>
      </c>
      <c r="O19" s="134"/>
    </row>
    <row r="20" spans="1:15">
      <c r="A20" s="135">
        <v>2.4</v>
      </c>
      <c r="B20" s="136" t="s">
        <v>492</v>
      </c>
      <c r="C20" s="138" t="s">
        <v>493</v>
      </c>
      <c r="D20" s="139">
        <v>0</v>
      </c>
      <c r="E20" s="139">
        <v>0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16724.99999</v>
      </c>
      <c r="N20" s="15">
        <f t="shared" si="1"/>
        <v>16724.99999</v>
      </c>
      <c r="O20" s="134"/>
    </row>
    <row r="21" spans="1:15">
      <c r="A21" s="135">
        <v>2.5</v>
      </c>
      <c r="B21" s="136" t="s">
        <v>63</v>
      </c>
      <c r="C21" s="25" t="s">
        <v>64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f t="shared" si="1"/>
        <v>0</v>
      </c>
      <c r="O21" s="134"/>
    </row>
    <row r="22" spans="1:15">
      <c r="A22" s="135">
        <v>2.6</v>
      </c>
      <c r="B22" s="136" t="s">
        <v>494</v>
      </c>
      <c r="C22" s="25" t="s">
        <v>495</v>
      </c>
      <c r="D22" s="15">
        <v>0</v>
      </c>
      <c r="E22" s="15">
        <v>10760.7116372075</v>
      </c>
      <c r="F22" s="15">
        <v>913.95732653904395</v>
      </c>
      <c r="G22" s="15">
        <v>387.26594253244298</v>
      </c>
      <c r="H22" s="15">
        <v>348.04135372097699</v>
      </c>
      <c r="I22" s="15">
        <v>1357.30871</v>
      </c>
      <c r="J22" s="15">
        <v>225.31412999999998</v>
      </c>
      <c r="K22" s="15">
        <v>154.12611000000001</v>
      </c>
      <c r="L22" s="15">
        <v>56.298139999999997</v>
      </c>
      <c r="M22" s="15">
        <v>299.14416999999958</v>
      </c>
      <c r="N22" s="15">
        <f t="shared" si="1"/>
        <v>14502.167519999964</v>
      </c>
      <c r="O22" s="134"/>
    </row>
    <row r="23" spans="1:15">
      <c r="A23" s="131">
        <v>3</v>
      </c>
      <c r="B23" s="133" t="s">
        <v>496</v>
      </c>
      <c r="C23" s="29" t="s">
        <v>497</v>
      </c>
      <c r="D23" s="15">
        <f>D5-D14</f>
        <v>47572.666810000002</v>
      </c>
      <c r="E23" s="15">
        <f t="shared" ref="E23:M23" si="4">E5-E14</f>
        <v>-7369.1896847609132</v>
      </c>
      <c r="F23" s="15">
        <f t="shared" si="4"/>
        <v>7570.3080286424429</v>
      </c>
      <c r="G23" s="15">
        <f t="shared" si="4"/>
        <v>4800.9723365146256</v>
      </c>
      <c r="H23" s="15">
        <f t="shared" si="4"/>
        <v>-4391.7246379339304</v>
      </c>
      <c r="I23" s="15">
        <f t="shared" si="4"/>
        <v>-3790.2052882844509</v>
      </c>
      <c r="J23" s="15">
        <f t="shared" si="4"/>
        <v>-7613.8645712255056</v>
      </c>
      <c r="K23" s="15">
        <f t="shared" si="4"/>
        <v>65490.45725862067</v>
      </c>
      <c r="L23" s="15">
        <f t="shared" si="4"/>
        <v>-47230.77079915053</v>
      </c>
      <c r="M23" s="15">
        <f t="shared" si="4"/>
        <v>17864.28475757765</v>
      </c>
      <c r="N23" s="15">
        <f t="shared" si="1"/>
        <v>72902.934210000065</v>
      </c>
      <c r="O23" s="134"/>
    </row>
  </sheetData>
  <mergeCells count="3">
    <mergeCell ref="A1:N1"/>
    <mergeCell ref="C2:E2"/>
    <mergeCell ref="M2:N2"/>
  </mergeCells>
  <conditionalFormatting sqref="O5:O2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topLeftCell="A3" zoomScale="110" zoomScaleNormal="110" workbookViewId="0">
      <pane ySplit="1" topLeftCell="A4" activePane="bottomLeft" state="frozen"/>
      <selection activeCell="D41" sqref="D41"/>
      <selection pane="bottomLeft" activeCell="A4" sqref="A4"/>
    </sheetView>
  </sheetViews>
  <sheetFormatPr defaultRowHeight="15"/>
  <cols>
    <col min="1" max="1" width="4.85546875" style="1" bestFit="1" customWidth="1"/>
    <col min="2" max="2" width="38.28515625" style="1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140" customFormat="1">
      <c r="A1" s="187" t="s">
        <v>498</v>
      </c>
      <c r="B1" s="187"/>
      <c r="C1" s="187"/>
      <c r="D1" s="187"/>
      <c r="E1" s="187"/>
      <c r="F1" s="187"/>
      <c r="G1" s="187"/>
      <c r="H1" s="187"/>
    </row>
    <row r="2" spans="1:11" s="140" customFormat="1">
      <c r="A2" s="141"/>
      <c r="B2" s="141"/>
      <c r="C2" s="188" t="s">
        <v>499</v>
      </c>
      <c r="D2" s="188"/>
      <c r="E2" s="142"/>
      <c r="F2" s="142"/>
      <c r="G2" s="189" t="s">
        <v>1</v>
      </c>
      <c r="H2" s="189"/>
    </row>
    <row r="3" spans="1:11">
      <c r="A3" s="6"/>
      <c r="B3" s="6"/>
      <c r="C3" s="27" t="s">
        <v>500</v>
      </c>
      <c r="D3" s="27" t="s">
        <v>381</v>
      </c>
      <c r="E3" s="9" t="s">
        <v>501</v>
      </c>
      <c r="F3" s="9" t="s">
        <v>502</v>
      </c>
      <c r="G3" s="9" t="s">
        <v>503</v>
      </c>
      <c r="H3" s="9" t="s">
        <v>229</v>
      </c>
    </row>
    <row r="4" spans="1:11">
      <c r="A4" s="6"/>
      <c r="B4" s="6"/>
      <c r="C4" s="28" t="s">
        <v>504</v>
      </c>
      <c r="D4" s="28" t="s">
        <v>401</v>
      </c>
      <c r="E4" s="11" t="s">
        <v>501</v>
      </c>
      <c r="F4" s="11" t="s">
        <v>505</v>
      </c>
      <c r="G4" s="11" t="s">
        <v>506</v>
      </c>
      <c r="H4" s="11" t="s">
        <v>256</v>
      </c>
    </row>
    <row r="5" spans="1:11">
      <c r="A5" s="43">
        <v>1</v>
      </c>
      <c r="B5" s="44" t="s">
        <v>8</v>
      </c>
      <c r="C5" s="29" t="s">
        <v>465</v>
      </c>
      <c r="D5" s="15">
        <f>SUM(E5:H5)</f>
        <v>394196.18606025004</v>
      </c>
      <c r="E5" s="15">
        <f t="shared" ref="E5:H5" si="0">SUM(E6:E13)</f>
        <v>300290.60996000003</v>
      </c>
      <c r="F5" s="15">
        <f t="shared" si="0"/>
        <v>89791.703430250011</v>
      </c>
      <c r="G5" s="15">
        <f t="shared" si="0"/>
        <v>4030.17488</v>
      </c>
      <c r="H5" s="15">
        <f t="shared" si="0"/>
        <v>83.697789999999998</v>
      </c>
      <c r="I5" s="143"/>
      <c r="J5" s="143"/>
    </row>
    <row r="6" spans="1:11">
      <c r="A6" s="41">
        <v>1.1000000000000001</v>
      </c>
      <c r="B6" s="45" t="s">
        <v>507</v>
      </c>
      <c r="C6" s="25" t="s">
        <v>508</v>
      </c>
      <c r="D6" s="15">
        <f t="shared" ref="D6:D21" si="1">SUM(E6:H6)</f>
        <v>87943.67611</v>
      </c>
      <c r="E6" s="137">
        <v>24752.747960000001</v>
      </c>
      <c r="F6" s="137">
        <v>60624.194640000002</v>
      </c>
      <c r="G6" s="137">
        <v>2491.0975600000002</v>
      </c>
      <c r="H6" s="137">
        <v>75.635949999999994</v>
      </c>
      <c r="I6" s="143"/>
      <c r="J6" s="143"/>
    </row>
    <row r="7" spans="1:11">
      <c r="A7" s="41">
        <v>1.2</v>
      </c>
      <c r="B7" s="45" t="s">
        <v>467</v>
      </c>
      <c r="C7" s="25" t="s">
        <v>468</v>
      </c>
      <c r="D7" s="15">
        <f t="shared" si="1"/>
        <v>26473.645539999998</v>
      </c>
      <c r="E7" s="137">
        <v>9031.0555399999994</v>
      </c>
      <c r="F7" s="137">
        <v>16046.3</v>
      </c>
      <c r="G7" s="137">
        <v>1396.29</v>
      </c>
      <c r="H7" s="137">
        <v>0</v>
      </c>
      <c r="I7" s="143"/>
      <c r="J7" s="143"/>
    </row>
    <row r="8" spans="1:11">
      <c r="A8" s="41">
        <v>1.3</v>
      </c>
      <c r="B8" s="45" t="s">
        <v>509</v>
      </c>
      <c r="C8" s="25" t="s">
        <v>19</v>
      </c>
      <c r="D8" s="15">
        <f t="shared" si="1"/>
        <v>244967.81339000002</v>
      </c>
      <c r="E8" s="137">
        <v>235193.73905</v>
      </c>
      <c r="F8" s="137">
        <v>9773.9829700000009</v>
      </c>
      <c r="G8" s="137">
        <v>9.1370000000000007E-2</v>
      </c>
      <c r="H8" s="137">
        <v>0</v>
      </c>
      <c r="I8" s="143"/>
      <c r="J8" s="143"/>
      <c r="K8" s="144"/>
    </row>
    <row r="9" spans="1:11" ht="30">
      <c r="A9" s="41">
        <v>1.4</v>
      </c>
      <c r="B9" s="45" t="s">
        <v>510</v>
      </c>
      <c r="C9" s="31" t="s">
        <v>511</v>
      </c>
      <c r="D9" s="15">
        <f t="shared" si="1"/>
        <v>841.50053000000003</v>
      </c>
      <c r="E9" s="137">
        <v>0</v>
      </c>
      <c r="F9" s="137">
        <v>841.50053000000003</v>
      </c>
      <c r="G9" s="137">
        <v>0</v>
      </c>
      <c r="H9" s="137">
        <v>0</v>
      </c>
      <c r="I9" s="143"/>
      <c r="J9" s="143"/>
    </row>
    <row r="10" spans="1:11">
      <c r="A10" s="41">
        <v>1.5</v>
      </c>
      <c r="B10" s="45" t="s">
        <v>512</v>
      </c>
      <c r="C10" s="25" t="s">
        <v>474</v>
      </c>
      <c r="D10" s="15">
        <f t="shared" si="1"/>
        <v>0</v>
      </c>
      <c r="E10" s="137">
        <v>0</v>
      </c>
      <c r="F10" s="137">
        <v>0</v>
      </c>
      <c r="G10" s="137">
        <v>0</v>
      </c>
      <c r="H10" s="137">
        <v>0</v>
      </c>
      <c r="I10" s="143"/>
      <c r="J10" s="143"/>
    </row>
    <row r="11" spans="1:11">
      <c r="A11" s="41">
        <v>1.6</v>
      </c>
      <c r="B11" s="45" t="s">
        <v>513</v>
      </c>
      <c r="C11" s="25" t="s">
        <v>514</v>
      </c>
      <c r="D11" s="15">
        <f t="shared" si="1"/>
        <v>0</v>
      </c>
      <c r="E11" s="137">
        <v>0</v>
      </c>
      <c r="F11" s="137">
        <v>0</v>
      </c>
      <c r="G11" s="137">
        <v>0</v>
      </c>
      <c r="H11" s="137">
        <v>0</v>
      </c>
      <c r="I11" s="143"/>
      <c r="J11" s="143"/>
    </row>
    <row r="12" spans="1:11">
      <c r="A12" s="41">
        <v>1.7</v>
      </c>
      <c r="B12" s="45" t="s">
        <v>515</v>
      </c>
      <c r="C12" s="25" t="s">
        <v>516</v>
      </c>
      <c r="D12" s="15">
        <f t="shared" si="1"/>
        <v>12691.10197</v>
      </c>
      <c r="E12" s="137">
        <v>12691.10197</v>
      </c>
      <c r="F12" s="137">
        <v>0</v>
      </c>
      <c r="G12" s="137">
        <v>0</v>
      </c>
      <c r="H12" s="137">
        <v>0</v>
      </c>
      <c r="I12" s="143"/>
      <c r="J12" s="143"/>
    </row>
    <row r="13" spans="1:11">
      <c r="A13" s="41">
        <v>1.8</v>
      </c>
      <c r="B13" s="45" t="s">
        <v>47</v>
      </c>
      <c r="C13" s="25" t="s">
        <v>48</v>
      </c>
      <c r="D13" s="15">
        <f t="shared" si="1"/>
        <v>21278.448520250004</v>
      </c>
      <c r="E13" s="137">
        <v>18621.965440000004</v>
      </c>
      <c r="F13" s="137">
        <v>2505.7252902499986</v>
      </c>
      <c r="G13" s="137">
        <v>142.69595000000001</v>
      </c>
      <c r="H13" s="137">
        <v>8.0618400000000001</v>
      </c>
      <c r="I13" s="143"/>
      <c r="J13" s="143"/>
    </row>
    <row r="14" spans="1:11">
      <c r="A14" s="43">
        <v>2</v>
      </c>
      <c r="B14" s="44" t="s">
        <v>479</v>
      </c>
      <c r="C14" s="29" t="s">
        <v>480</v>
      </c>
      <c r="D14" s="15">
        <f t="shared" si="1"/>
        <v>321293.25185</v>
      </c>
      <c r="E14" s="15">
        <f t="shared" ref="E14:H14" si="2">SUM(E15:E17,E20:E22)</f>
        <v>233095.30068000001</v>
      </c>
      <c r="F14" s="15">
        <f t="shared" si="2"/>
        <v>84198.404689999996</v>
      </c>
      <c r="G14" s="15">
        <f t="shared" si="2"/>
        <v>3942.2796900000003</v>
      </c>
      <c r="H14" s="15">
        <f t="shared" si="2"/>
        <v>57.26679</v>
      </c>
      <c r="I14" s="143"/>
      <c r="J14" s="134"/>
    </row>
    <row r="15" spans="1:11">
      <c r="A15" s="41">
        <v>2.1</v>
      </c>
      <c r="B15" s="45" t="s">
        <v>517</v>
      </c>
      <c r="C15" s="31" t="s">
        <v>518</v>
      </c>
      <c r="D15" s="15">
        <f t="shared" si="1"/>
        <v>85309.161900000006</v>
      </c>
      <c r="E15" s="137">
        <v>85309.161900000006</v>
      </c>
      <c r="F15" s="137">
        <v>0</v>
      </c>
      <c r="G15" s="137">
        <v>0</v>
      </c>
      <c r="H15" s="137">
        <v>0</v>
      </c>
      <c r="I15" s="143"/>
      <c r="J15" s="134"/>
    </row>
    <row r="16" spans="1:11" ht="30">
      <c r="A16" s="41">
        <v>2.2000000000000002</v>
      </c>
      <c r="B16" s="45" t="s">
        <v>519</v>
      </c>
      <c r="C16" s="31" t="s">
        <v>484</v>
      </c>
      <c r="D16" s="15">
        <f t="shared" si="1"/>
        <v>23961.968079999995</v>
      </c>
      <c r="E16" s="137">
        <v>23945.330179999997</v>
      </c>
      <c r="F16" s="137">
        <v>15.121869999999999</v>
      </c>
      <c r="G16" s="137">
        <v>1.4945299999999999</v>
      </c>
      <c r="H16" s="137">
        <v>2.1499999999999998E-2</v>
      </c>
      <c r="I16" s="143"/>
      <c r="J16" s="134"/>
    </row>
    <row r="17" spans="1:10">
      <c r="A17" s="41">
        <v>2.2999999999999998</v>
      </c>
      <c r="B17" s="136" t="s">
        <v>51</v>
      </c>
      <c r="C17" s="25" t="s">
        <v>520</v>
      </c>
      <c r="D17" s="15">
        <f t="shared" si="1"/>
        <v>180794.95435999997</v>
      </c>
      <c r="E17" s="15">
        <f t="shared" ref="E17:H17" si="3">E18+E19</f>
        <v>110298.67010999999</v>
      </c>
      <c r="F17" s="15">
        <f t="shared" si="3"/>
        <v>66816.424700000003</v>
      </c>
      <c r="G17" s="15">
        <f t="shared" si="3"/>
        <v>3625.3234400000001</v>
      </c>
      <c r="H17" s="15">
        <f t="shared" si="3"/>
        <v>54.536110000000001</v>
      </c>
      <c r="I17" s="143"/>
      <c r="J17" s="134"/>
    </row>
    <row r="18" spans="1:10">
      <c r="A18" s="41" t="s">
        <v>486</v>
      </c>
      <c r="B18" s="136" t="s">
        <v>487</v>
      </c>
      <c r="C18" s="25" t="s">
        <v>521</v>
      </c>
      <c r="D18" s="15">
        <f t="shared" si="1"/>
        <v>54797.521690000001</v>
      </c>
      <c r="E18" s="137">
        <v>32331.967449999996</v>
      </c>
      <c r="F18" s="137">
        <v>19849.670180000001</v>
      </c>
      <c r="G18" s="137">
        <v>2561.3479499999999</v>
      </c>
      <c r="H18" s="137">
        <v>54.536110000000001</v>
      </c>
      <c r="I18" s="143"/>
      <c r="J18" s="134"/>
    </row>
    <row r="19" spans="1:10">
      <c r="A19" s="41" t="s">
        <v>489</v>
      </c>
      <c r="B19" s="136" t="s">
        <v>490</v>
      </c>
      <c r="C19" s="25" t="s">
        <v>522</v>
      </c>
      <c r="D19" s="15">
        <f t="shared" si="1"/>
        <v>125997.43266999999</v>
      </c>
      <c r="E19" s="137">
        <v>77966.702659999995</v>
      </c>
      <c r="F19" s="137">
        <v>46966.754520000002</v>
      </c>
      <c r="G19" s="137">
        <v>1063.97549</v>
      </c>
      <c r="H19" s="137">
        <v>0</v>
      </c>
      <c r="I19" s="143"/>
      <c r="J19" s="134"/>
    </row>
    <row r="20" spans="1:10">
      <c r="A20" s="41">
        <v>2.4</v>
      </c>
      <c r="B20" s="136" t="s">
        <v>492</v>
      </c>
      <c r="C20" s="25" t="s">
        <v>493</v>
      </c>
      <c r="D20" s="15">
        <f t="shared" si="1"/>
        <v>16724.99999</v>
      </c>
      <c r="E20" s="137">
        <v>0</v>
      </c>
      <c r="F20" s="137">
        <v>16724.99999</v>
      </c>
      <c r="G20" s="137">
        <v>0</v>
      </c>
      <c r="H20" s="137">
        <v>0</v>
      </c>
      <c r="I20" s="143"/>
      <c r="J20" s="134"/>
    </row>
    <row r="21" spans="1:10">
      <c r="A21" s="41">
        <v>2.5</v>
      </c>
      <c r="B21" s="136" t="s">
        <v>63</v>
      </c>
      <c r="C21" s="25" t="s">
        <v>64</v>
      </c>
      <c r="D21" s="15">
        <f t="shared" si="1"/>
        <v>0</v>
      </c>
      <c r="E21" s="137">
        <v>0</v>
      </c>
      <c r="F21" s="137">
        <v>0</v>
      </c>
      <c r="G21" s="137">
        <v>0</v>
      </c>
      <c r="H21" s="137">
        <v>0</v>
      </c>
      <c r="I21" s="143"/>
      <c r="J21" s="134"/>
    </row>
    <row r="22" spans="1:10">
      <c r="A22" s="41">
        <v>2.6</v>
      </c>
      <c r="B22" s="136" t="s">
        <v>494</v>
      </c>
      <c r="C22" s="25" t="s">
        <v>72</v>
      </c>
      <c r="D22" s="15">
        <f>SUM(E22:H22)</f>
        <v>14502.167519999999</v>
      </c>
      <c r="E22" s="137">
        <v>13542.138489999999</v>
      </c>
      <c r="F22" s="137">
        <v>641.85813000000053</v>
      </c>
      <c r="G22" s="137">
        <v>315.46172000000001</v>
      </c>
      <c r="H22" s="137">
        <v>2.7091799999999999</v>
      </c>
      <c r="I22" s="143"/>
      <c r="J22" s="134"/>
    </row>
    <row r="23" spans="1:10">
      <c r="A23" s="190" t="s">
        <v>257</v>
      </c>
      <c r="B23" s="191"/>
      <c r="C23" s="191"/>
      <c r="D23" s="191"/>
      <c r="E23" s="191"/>
      <c r="F23" s="191"/>
      <c r="G23" s="191"/>
      <c r="H23" s="192"/>
    </row>
    <row r="24" spans="1:10">
      <c r="A24" s="43">
        <v>3</v>
      </c>
      <c r="B24" s="44" t="s">
        <v>523</v>
      </c>
      <c r="C24" s="14" t="s">
        <v>524</v>
      </c>
      <c r="D24" s="145">
        <f>D28</f>
        <v>6.575173944117553E-2</v>
      </c>
      <c r="E24" s="145" t="str">
        <f t="shared" ref="E24:H24" si="4">E28</f>
        <v>-</v>
      </c>
      <c r="F24" s="145">
        <f t="shared" si="4"/>
        <v>6.455343473863244E-2</v>
      </c>
      <c r="G24" s="145">
        <f t="shared" si="4"/>
        <v>8.8493087820459598E-4</v>
      </c>
      <c r="H24" s="145">
        <f t="shared" si="4"/>
        <v>3.1337382433849946E-4</v>
      </c>
    </row>
    <row r="25" spans="1:10" ht="30">
      <c r="A25" s="41">
        <v>3.1</v>
      </c>
      <c r="B25" s="45" t="s">
        <v>525</v>
      </c>
      <c r="C25" s="31" t="s">
        <v>526</v>
      </c>
      <c r="D25" s="146">
        <v>6.5506616539822746E-2</v>
      </c>
      <c r="E25" s="147" t="s">
        <v>527</v>
      </c>
      <c r="F25" s="147">
        <v>6.455343473863244E-2</v>
      </c>
      <c r="G25" s="147">
        <v>8.8493087820459598E-4</v>
      </c>
      <c r="H25" s="147">
        <v>6.825092298571606E-5</v>
      </c>
    </row>
    <row r="26" spans="1:10">
      <c r="A26" s="41">
        <v>3.2</v>
      </c>
      <c r="B26" s="45" t="s">
        <v>528</v>
      </c>
      <c r="C26" s="25" t="s">
        <v>529</v>
      </c>
      <c r="D26" s="146">
        <v>2.4512290135278339E-4</v>
      </c>
      <c r="E26" s="147" t="s">
        <v>527</v>
      </c>
      <c r="F26" s="147" t="s">
        <v>527</v>
      </c>
      <c r="G26" s="147" t="s">
        <v>527</v>
      </c>
      <c r="H26" s="147">
        <v>2.4512290135278339E-4</v>
      </c>
    </row>
    <row r="27" spans="1:10">
      <c r="A27" s="41">
        <v>3.3</v>
      </c>
      <c r="B27" s="45" t="s">
        <v>530</v>
      </c>
      <c r="C27" s="25" t="s">
        <v>531</v>
      </c>
      <c r="D27" s="146" t="s">
        <v>527</v>
      </c>
      <c r="E27" s="147" t="s">
        <v>527</v>
      </c>
      <c r="F27" s="147" t="s">
        <v>527</v>
      </c>
      <c r="G27" s="147" t="s">
        <v>527</v>
      </c>
      <c r="H27" s="147">
        <v>0</v>
      </c>
    </row>
    <row r="28" spans="1:10">
      <c r="A28" s="41">
        <v>3.4</v>
      </c>
      <c r="B28" s="45" t="s">
        <v>532</v>
      </c>
      <c r="C28" s="25" t="s">
        <v>533</v>
      </c>
      <c r="D28" s="146">
        <v>6.575173944117553E-2</v>
      </c>
      <c r="E28" s="147" t="s">
        <v>527</v>
      </c>
      <c r="F28" s="147">
        <f>F25</f>
        <v>6.455343473863244E-2</v>
      </c>
      <c r="G28" s="147">
        <f>G25</f>
        <v>8.8493087820459598E-4</v>
      </c>
      <c r="H28" s="147">
        <v>3.1337382433849946E-4</v>
      </c>
    </row>
    <row r="31" spans="1:10" ht="40.5" customHeight="1">
      <c r="C31" s="193" t="s">
        <v>534</v>
      </c>
      <c r="D31" s="194"/>
      <c r="E31" s="194"/>
      <c r="F31" s="195"/>
    </row>
    <row r="32" spans="1:10" ht="45">
      <c r="C32" s="112" t="s">
        <v>535</v>
      </c>
      <c r="D32" s="112" t="s">
        <v>536</v>
      </c>
      <c r="E32" s="112" t="s">
        <v>537</v>
      </c>
      <c r="F32" s="112" t="s">
        <v>538</v>
      </c>
    </row>
    <row r="33" spans="3:6">
      <c r="C33" s="115" t="s">
        <v>539</v>
      </c>
      <c r="D33" s="148">
        <v>0.1</v>
      </c>
      <c r="E33" s="148">
        <v>7.0000000000000007E-2</v>
      </c>
      <c r="F33" s="149"/>
    </row>
    <row r="34" spans="3:6">
      <c r="C34" s="115" t="s">
        <v>540</v>
      </c>
      <c r="D34" s="148">
        <v>0.1</v>
      </c>
      <c r="E34" s="148">
        <v>7.0000000000000007E-2</v>
      </c>
      <c r="F34" s="149"/>
    </row>
    <row r="35" spans="3:6">
      <c r="C35" s="115" t="s">
        <v>541</v>
      </c>
      <c r="D35" s="148">
        <v>0.2</v>
      </c>
      <c r="E35" s="148">
        <v>0.14000000000000001</v>
      </c>
      <c r="F35" s="148">
        <v>0.03</v>
      </c>
    </row>
    <row r="36" spans="3:6">
      <c r="C36" s="115" t="s">
        <v>542</v>
      </c>
      <c r="D36" s="148">
        <v>0.2</v>
      </c>
      <c r="E36" s="148">
        <v>0.14000000000000001</v>
      </c>
      <c r="F36" s="148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3"/>
  <sheetViews>
    <sheetView topLeftCell="A31" zoomScale="130" zoomScaleNormal="130" workbookViewId="0">
      <selection activeCell="B45" sqref="B45"/>
    </sheetView>
  </sheetViews>
  <sheetFormatPr defaultRowHeight="15"/>
  <cols>
    <col min="1" max="1" width="5.85546875" customWidth="1"/>
    <col min="2" max="3" width="40.140625" customWidth="1"/>
    <col min="4" max="4" width="16" customWidth="1"/>
  </cols>
  <sheetData>
    <row r="1" spans="1:4">
      <c r="A1" s="196" t="s">
        <v>543</v>
      </c>
      <c r="B1" s="196"/>
      <c r="C1" s="196"/>
      <c r="D1" s="196"/>
    </row>
    <row r="2" spans="1:4" ht="15.75">
      <c r="A2" s="150"/>
      <c r="B2" s="197" t="s">
        <v>544</v>
      </c>
      <c r="C2" s="197"/>
      <c r="D2" s="151" t="s">
        <v>1</v>
      </c>
    </row>
    <row r="3" spans="1:4">
      <c r="A3" s="27">
        <v>1</v>
      </c>
      <c r="B3" s="29" t="s">
        <v>545</v>
      </c>
      <c r="C3" s="28" t="s">
        <v>546</v>
      </c>
      <c r="D3" s="152"/>
    </row>
    <row r="4" spans="1:4">
      <c r="A4" s="26">
        <v>1.1000000000000001</v>
      </c>
      <c r="B4" s="25" t="s">
        <v>547</v>
      </c>
      <c r="C4" s="30" t="s">
        <v>548</v>
      </c>
      <c r="D4" s="15"/>
    </row>
    <row r="5" spans="1:4">
      <c r="A5" s="26">
        <v>1.2</v>
      </c>
      <c r="B5" s="25" t="s">
        <v>446</v>
      </c>
      <c r="C5" s="30" t="s">
        <v>549</v>
      </c>
      <c r="D5" s="15"/>
    </row>
    <row r="6" spans="1:4">
      <c r="A6" s="26">
        <v>1.3</v>
      </c>
      <c r="B6" s="25" t="s">
        <v>550</v>
      </c>
      <c r="C6" s="30" t="s">
        <v>551</v>
      </c>
      <c r="D6" s="15"/>
    </row>
    <row r="7" spans="1:4">
      <c r="A7" s="26">
        <v>1.4</v>
      </c>
      <c r="B7" s="25" t="s">
        <v>552</v>
      </c>
      <c r="C7" s="30" t="s">
        <v>553</v>
      </c>
      <c r="D7" s="15"/>
    </row>
    <row r="8" spans="1:4">
      <c r="A8" s="26">
        <v>1.5</v>
      </c>
      <c r="B8" s="25" t="s">
        <v>554</v>
      </c>
      <c r="C8" s="30" t="s">
        <v>555</v>
      </c>
      <c r="D8" s="15"/>
    </row>
    <row r="9" spans="1:4">
      <c r="A9" s="26">
        <v>1.6</v>
      </c>
      <c r="B9" s="25" t="s">
        <v>556</v>
      </c>
      <c r="C9" s="30" t="s">
        <v>557</v>
      </c>
      <c r="D9" s="15"/>
    </row>
    <row r="10" spans="1:4">
      <c r="A10" s="27">
        <v>2</v>
      </c>
      <c r="B10" s="29" t="s">
        <v>558</v>
      </c>
      <c r="C10" s="28" t="s">
        <v>559</v>
      </c>
      <c r="D10" s="15"/>
    </row>
    <row r="11" spans="1:4">
      <c r="A11" s="26">
        <v>2.1</v>
      </c>
      <c r="B11" s="25" t="s">
        <v>547</v>
      </c>
      <c r="C11" s="30" t="s">
        <v>548</v>
      </c>
      <c r="D11" s="15"/>
    </row>
    <row r="12" spans="1:4">
      <c r="A12" s="26">
        <v>2.2000000000000002</v>
      </c>
      <c r="B12" s="25" t="s">
        <v>446</v>
      </c>
      <c r="C12" s="30" t="s">
        <v>549</v>
      </c>
      <c r="D12" s="15"/>
    </row>
    <row r="13" spans="1:4">
      <c r="A13" s="26">
        <v>2.2999999999999998</v>
      </c>
      <c r="B13" s="25" t="s">
        <v>550</v>
      </c>
      <c r="C13" s="30" t="s">
        <v>551</v>
      </c>
      <c r="D13" s="15"/>
    </row>
    <row r="14" spans="1:4">
      <c r="A14" s="26">
        <v>2.4</v>
      </c>
      <c r="B14" s="25" t="s">
        <v>552</v>
      </c>
      <c r="C14" s="30" t="s">
        <v>553</v>
      </c>
      <c r="D14" s="15"/>
    </row>
    <row r="15" spans="1:4">
      <c r="A15" s="26">
        <v>2.5</v>
      </c>
      <c r="B15" s="25" t="s">
        <v>554</v>
      </c>
      <c r="C15" s="30" t="s">
        <v>555</v>
      </c>
      <c r="D15" s="15"/>
    </row>
    <row r="16" spans="1:4">
      <c r="A16" s="26">
        <v>2.6</v>
      </c>
      <c r="B16" s="25" t="s">
        <v>556</v>
      </c>
      <c r="C16" s="30" t="s">
        <v>557</v>
      </c>
      <c r="D16" s="15"/>
    </row>
    <row r="17" spans="1:4">
      <c r="A17" s="27">
        <v>3</v>
      </c>
      <c r="B17" s="29" t="s">
        <v>560</v>
      </c>
      <c r="C17" s="28" t="s">
        <v>561</v>
      </c>
      <c r="D17" s="15"/>
    </row>
    <row r="18" spans="1:4">
      <c r="A18" s="26">
        <v>3.1</v>
      </c>
      <c r="B18" s="25" t="s">
        <v>547</v>
      </c>
      <c r="C18" s="30" t="s">
        <v>548</v>
      </c>
      <c r="D18" s="15"/>
    </row>
    <row r="19" spans="1:4">
      <c r="A19" s="26">
        <v>3.2</v>
      </c>
      <c r="B19" s="25" t="s">
        <v>446</v>
      </c>
      <c r="C19" s="30" t="s">
        <v>549</v>
      </c>
      <c r="D19" s="15"/>
    </row>
    <row r="20" spans="1:4">
      <c r="A20" s="26">
        <v>3.3</v>
      </c>
      <c r="B20" s="25" t="s">
        <v>550</v>
      </c>
      <c r="C20" s="30" t="s">
        <v>551</v>
      </c>
      <c r="D20" s="15"/>
    </row>
    <row r="21" spans="1:4">
      <c r="A21" s="26">
        <v>3.4</v>
      </c>
      <c r="B21" s="25" t="s">
        <v>552</v>
      </c>
      <c r="C21" s="30" t="s">
        <v>553</v>
      </c>
      <c r="D21" s="15"/>
    </row>
    <row r="22" spans="1:4">
      <c r="A22" s="26">
        <v>3.5</v>
      </c>
      <c r="B22" s="25" t="s">
        <v>554</v>
      </c>
      <c r="C22" s="30" t="s">
        <v>555</v>
      </c>
      <c r="D22" s="15"/>
    </row>
    <row r="23" spans="1:4">
      <c r="A23" s="26">
        <v>3.6</v>
      </c>
      <c r="B23" s="25" t="s">
        <v>556</v>
      </c>
      <c r="C23" s="30" t="s">
        <v>557</v>
      </c>
      <c r="D23" s="15"/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Balans hesabat</vt:lpstr>
      <vt:lpstr>Mənfəət zərər</vt:lpstr>
      <vt:lpstr>PulHereketi</vt:lpstr>
      <vt:lpstr>Kapital dəyişilmələri</vt:lpstr>
      <vt:lpstr>Kapitalın strukturu və adekvatl</vt:lpstr>
      <vt:lpstr>KreditRiski</vt:lpstr>
      <vt:lpstr>LikvidlikRiski</vt:lpstr>
      <vt:lpstr>ValyutaRiski</vt:lpstr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Agamusa F. Mammadov</cp:lastModifiedBy>
  <dcterms:created xsi:type="dcterms:W3CDTF">2020-10-16T10:59:47Z</dcterms:created>
  <dcterms:modified xsi:type="dcterms:W3CDTF">2020-10-23T08:26:23Z</dcterms:modified>
</cp:coreProperties>
</file>