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activeTab="1"/>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5" l="1"/>
  <c r="L9" i="5"/>
  <c r="L10" i="5"/>
  <c r="D11" i="6" l="1"/>
  <c r="C22" i="6"/>
  <c r="C11" i="6"/>
  <c r="C3" i="6" s="1"/>
  <c r="D21" i="6"/>
  <c r="C21" i="6" s="1"/>
  <c r="K25" i="5" l="1"/>
  <c r="F6" i="15" l="1"/>
  <c r="B8" i="4" l="1"/>
  <c r="L6" i="5" l="1"/>
  <c r="K3" i="5" l="1"/>
  <c r="C16" i="7" l="1"/>
  <c r="C9" i="7"/>
  <c r="C2" i="7"/>
  <c r="D3" i="5" l="1"/>
  <c r="E3" i="5"/>
  <c r="F3" i="5"/>
  <c r="G3" i="5"/>
  <c r="H3" i="5"/>
  <c r="I3" i="5"/>
  <c r="J3" i="5"/>
  <c r="K15" i="5"/>
  <c r="B17" i="4" l="1"/>
  <c r="B7" i="4" l="1"/>
  <c r="B9" i="4"/>
  <c r="P6" i="4"/>
  <c r="O6" i="4"/>
  <c r="N6" i="4"/>
  <c r="M6" i="4"/>
  <c r="L6" i="4"/>
  <c r="K6" i="4"/>
  <c r="J6" i="4"/>
  <c r="I6" i="4"/>
  <c r="H6" i="4"/>
  <c r="G6" i="4"/>
  <c r="F6" i="4"/>
  <c r="E6" i="4"/>
  <c r="D6" i="4"/>
  <c r="C6" i="4"/>
  <c r="D18" i="5"/>
  <c r="B6" i="4" l="1"/>
  <c r="J18" i="5" l="1"/>
  <c r="I18" i="5"/>
  <c r="H18" i="5"/>
  <c r="G18" i="5"/>
  <c r="F18" i="5"/>
  <c r="E18" i="5"/>
  <c r="C18" i="5"/>
  <c r="C15" i="5" s="1"/>
  <c r="L12" i="5"/>
  <c r="B19" i="4" l="1"/>
  <c r="E16" i="4" l="1"/>
  <c r="F16" i="4"/>
  <c r="G16" i="4"/>
  <c r="H16" i="4"/>
  <c r="I16" i="4"/>
  <c r="H15" i="5" l="1"/>
  <c r="H26" i="5" s="1"/>
  <c r="J15" i="5"/>
  <c r="J26" i="5" s="1"/>
  <c r="D15" i="5"/>
  <c r="D26" i="5" s="1"/>
  <c r="E15" i="5"/>
  <c r="E26" i="5" s="1"/>
  <c r="F15" i="5"/>
  <c r="F26" i="5" s="1"/>
  <c r="G15" i="5"/>
  <c r="G26" i="5" s="1"/>
  <c r="I15" i="5"/>
  <c r="I26" i="5" s="1"/>
  <c r="L4" i="5" l="1"/>
  <c r="L5" i="5"/>
  <c r="L7" i="5"/>
  <c r="L11" i="5"/>
  <c r="L15" i="5"/>
  <c r="L16" i="5"/>
  <c r="L17" i="5"/>
  <c r="L18" i="5"/>
  <c r="L19" i="5"/>
  <c r="L20" i="5"/>
  <c r="L21" i="5"/>
  <c r="L22" i="5"/>
  <c r="L24" i="5"/>
  <c r="C3" i="5"/>
  <c r="C26" i="5" s="1"/>
  <c r="D16" i="4" l="1"/>
  <c r="L14" i="5" l="1"/>
  <c r="L3" i="5"/>
  <c r="K26" i="5" l="1"/>
  <c r="L26" i="5" s="1"/>
  <c r="B18" i="4" l="1"/>
  <c r="C16" i="4"/>
  <c r="B16" i="4" l="1"/>
</calcChain>
</file>

<file path=xl/sharedStrings.xml><?xml version="1.0" encoding="utf-8"?>
<sst xmlns="http://schemas.openxmlformats.org/spreadsheetml/2006/main" count="438" uniqueCount="321">
  <si>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</si>
  <si>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</si>
  <si>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</si>
  <si>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</si>
  <si>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</si>
  <si>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</si>
  <si>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</si>
  <si>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</si>
  <si>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</si>
  <si>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</si>
  <si>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</si>
  <si>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</si>
  <si>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</si>
  <si>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</si>
  <si>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</si>
  <si>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</si>
  <si>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</si>
  <si>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</si>
  <si>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</si>
  <si>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</si>
  <si>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</si>
  <si>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</si>
  <si>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</si>
  <si>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</si>
  <si>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</si>
  <si>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</si>
  <si>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</si>
  <si>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</si>
  <si>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</si>
  <si>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</si>
  <si>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</si>
  <si>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</si>
  <si>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</si>
  <si>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</si>
  <si>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</si>
  <si>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</si>
  <si>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</si>
  <si>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</si>
  <si>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</si>
  <si>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</si>
  <si>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</si>
  <si>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</si>
  <si>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</si>
  <si>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</si>
  <si>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</si>
  <si>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</si>
  <si>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</si>
  <si>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</si>
  <si>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</si>
  <si>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</si>
  <si>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</si>
  <si>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</si>
  <si>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</si>
  <si>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</si>
  <si>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</si>
  <si>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</si>
  <si>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</si>
  <si>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</si>
  <si>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</si>
  <si>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</si>
  <si>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</si>
  <si>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</si>
  <si>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</si>
  <si>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</si>
  <si>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</si>
  <si>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</si>
  <si>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</si>
  <si>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</si>
  <si>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</si>
  <si>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</si>
  <si>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</si>
  <si>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</si>
  <si>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</si>
  <si>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</si>
  <si>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</si>
  <si>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</si>
  <si>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</si>
  <si>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</si>
  <si>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</si>
  <si>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</si>
  <si>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</si>
  <si>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</si>
  <si>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</si>
  <si>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</si>
  <si>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</si>
  <si>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</si>
  <si>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</si>
  <si>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</si>
  <si>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</si>
  <si>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</si>
  <si>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</si>
  <si>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</si>
  <si>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</si>
  <si>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</si>
  <si>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</si>
  <si>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</si>
  <si>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</si>
  <si>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</si>
  <si>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</si>
  <si>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</si>
  <si>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</si>
  <si>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</si>
  <si>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</si>
  <si>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</si>
  <si>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</si>
  <si>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</si>
  <si>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</si>
  <si>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</si>
  <si>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</si>
  <si>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</si>
  <si>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</si>
  <si>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</si>
  <si>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</si>
  <si>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</si>
  <si>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</si>
  <si>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</si>
  <si>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</si>
  <si>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</si>
  <si>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</si>
  <si>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</si>
  <si>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</si>
  <si>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</si>
  <si>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</si>
  <si>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</si>
  <si>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</si>
  <si>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</si>
  <si>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</si>
  <si>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</si>
  <si>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</si>
  <si>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</si>
  <si>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</si>
  <si>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</si>
  <si>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</si>
  <si>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</si>
  <si>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</si>
  <si>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</si>
  <si>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</si>
  <si>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</si>
  <si>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</si>
  <si>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</si>
  <si>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</si>
  <si>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</si>
  <si>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</si>
  <si>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</si>
  <si>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</si>
  <si>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</si>
  <si>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</si>
  <si>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</si>
  <si>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</si>
  <si>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</si>
  <si>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</si>
  <si>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</si>
  <si>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</si>
  <si>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</si>
  <si>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</si>
  <si>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</si>
  <si>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</si>
  <si>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</si>
  <si>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</si>
  <si>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</si>
  <si>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</si>
  <si>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</si>
  <si>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</si>
  <si>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</si>
  <si>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</si>
  <si>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</si>
  <si>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</si>
  <si>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</si>
  <si>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</si>
  <si>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</si>
  <si>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</si>
  <si>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</si>
  <si>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</si>
  <si>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</si>
  <si>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</si>
  <si>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</si>
  <si>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</si>
  <si>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</si>
  <si>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</si>
  <si>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</si>
  <si>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</si>
  <si>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</si>
  <si>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</si>
  <si>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</si>
  <si>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</si>
  <si>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</si>
  <si>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</si>
  <si>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</si>
  <si>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</si>
  <si>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</si>
  <si>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</si>
  <si>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</si>
  <si>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</si>
  <si>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</si>
  <si>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</si>
  <si>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</si>
  <si>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</si>
  <si>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</si>
  <si>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</si>
  <si>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</si>
  <si>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</si>
  <si>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</si>
  <si>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</si>
  <si>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</si>
  <si>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</si>
  <si>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</si>
  <si>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</si>
  <si>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</si>
  <si>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</si>
  <si>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</si>
  <si>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</si>
  <si>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</si>
  <si>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</si>
  <si>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</si>
  <si>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</si>
  <si>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</si>
  <si>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</si>
  <si>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</si>
  <si>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</si>
  <si>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</si>
  <si>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</si>
  <si>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</si>
  <si>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</si>
  <si>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</si>
  <si>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</si>
  <si>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</si>
  <si>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</si>
  <si>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</si>
  <si>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</si>
  <si>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</si>
  <si>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</si>
  <si>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</si>
  <si>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</si>
  <si>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</si>
  <si>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</si>
  <si>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</si>
  <si>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</si>
  <si>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</si>
  <si>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</si>
  <si>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</si>
  <si>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</si>
  <si>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</si>
  <si>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</si>
  <si>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</si>
  <si>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</si>
  <si>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</si>
  <si>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</si>
  <si>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</si>
  <si>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</si>
  <si>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</si>
  <si>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</si>
  <si>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</si>
  <si>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</si>
  <si>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</si>
  <si>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</si>
  <si>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</si>
  <si>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</si>
  <si>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</si>
  <si>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</si>
  <si>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</si>
  <si>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</si>
  <si>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</si>
  <si>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</si>
  <si>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</si>
  <si>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</si>
  <si>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</si>
  <si>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</si>
  <si>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</si>
  <si>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</si>
  <si>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</si>
  <si>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</si>
  <si>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</si>
  <si>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</si>
  <si>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</si>
  <si>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</si>
  <si>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</si>
  <si>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</si>
  <si>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</si>
  <si>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</si>
  <si>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</si>
  <si>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</si>
  <si>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</si>
  <si>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</si>
  <si>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</si>
  <si>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</si>
  <si>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</si>
  <si>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</si>
  <si>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</si>
  <si>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</si>
  <si>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</si>
  <si>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</si>
  <si>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</si>
  <si>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</si>
  <si>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</si>
  <si>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</si>
  <si>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</si>
  <si>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</si>
  <si>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</si>
  <si>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</si>
  <si>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</si>
  <si>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</si>
  <si>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</si>
  <si>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</si>
  <si>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</si>
  <si>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</si>
  <si>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</si>
  <si>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</si>
  <si>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</si>
  <si>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</si>
  <si>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</si>
  <si>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</si>
  <si>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</si>
  <si>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</si>
  <si>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</si>
  <si>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</si>
  <si>
    <t xml:space="preserve">Balans kapital </t>
  </si>
  <si>
    <t>3</t>
  </si>
  <si>
    <t>Öhdəliklərin və kapitalın cəmisi</t>
  </si>
  <si>
    <t>Kredit təşkilatlarına və digər maliyyə institutlarına verilmiş kreditlər/depozitlər</t>
  </si>
  <si>
    <t>1.9.2</t>
  </si>
  <si>
    <t>Əks REPO əməliyyatları üzrə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</si>
</sst>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00\ _₽_-;\-* #,##0.00\ _₽_-;_-* &quot;-&quot;??\ _₽_-;_-@_-"/>
    <numFmt numFmtId="165" formatCode="_(* #,##0.00_);_(* \(#,##0.00\);_(* &quot;-&quot;??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4" fillId="0" borderId="0"/>
  </cellStyleXfs>
  <cellXfs count="214">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43"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43"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43"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43"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43"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43" fontId="12" fillId="3" borderId="9" xfId="3" applyFont="1" applyFill="1" applyBorder="1" applyAlignment="1" applyProtection="1">
      <alignment horizontal="right" vertical="center" wrapText="1"/>
    </xf>
    <xf numFmtId="43"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164"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43"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43"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43"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5" fontId="3" fillId="0" borderId="1" xfId="1" applyFont="1" applyFill="1" applyBorder="1" applyAlignment="1">
      <alignment horizontal="center" vertical="center" wrapText="1"/>
    </xf>
    <xf numFmtId="165" fontId="8" fillId="0" borderId="1" xfId="1" applyFont="1" applyFill="1" applyBorder="1" applyAlignment="1">
      <alignment vertical="center"/>
    </xf>
    <xf numFmtId="4" fontId="9" fillId="0" borderId="1" xfId="1" applyNumberFormat="1" applyFont="1" applyFill="1" applyBorder="1" applyAlignment="1">
      <alignment vertical="center"/>
    </xf>
    <xf numFmtId="165"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43"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43" fontId="0" fillId="0" borderId="1" xfId="3" applyFont="1" applyFill="1" applyBorder="1"/>
    <xf numFmtId="4" fontId="2" fillId="0" borderId="1" xfId="2" applyNumberFormat="1" applyFont="1" applyFill="1" applyBorder="1"/>
    <xf numFmtId="43" fontId="0" fillId="0" borderId="1" xfId="3" applyFont="1" applyFill="1" applyBorder="1" applyAlignment="1">
      <alignment horizontal="center"/>
    </xf>
    <xf numFmtId="43" fontId="12" fillId="0" borderId="4" xfId="3" applyFont="1" applyFill="1" applyBorder="1" applyAlignment="1" applyProtection="1">
      <alignment horizontal="right" vertical="center" wrapText="1"/>
    </xf>
    <xf numFmtId="43" fontId="15" fillId="0" borderId="1" xfId="3" applyFont="1" applyFill="1" applyBorder="1" applyAlignment="1" applyProtection="1">
      <alignment horizontal="right" vertical="top" wrapText="1"/>
      <protection locked="0"/>
    </xf>
    <xf numFmtId="43" fontId="15" fillId="0" borderId="4" xfId="3" applyFont="1" applyFill="1" applyBorder="1" applyAlignment="1" applyProtection="1">
      <alignment horizontal="right" vertical="top" wrapText="1"/>
      <protection locked="0"/>
    </xf>
    <xf numFmtId="43" fontId="12" fillId="0" borderId="1" xfId="3" applyFont="1" applyFill="1" applyBorder="1" applyAlignment="1" applyProtection="1">
      <alignment horizontal="right" vertical="top" wrapText="1"/>
      <protection locked="0"/>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43" fontId="12" fillId="0" borderId="1" xfId="3" applyFont="1" applyFill="1" applyBorder="1" applyAlignment="1" applyProtection="1">
      <alignment horizontal="right" vertical="center" wrapText="1"/>
    </xf>
    <xf numFmtId="43" fontId="11" fillId="0" borderId="1" xfId="3" applyFont="1" applyFill="1" applyBorder="1" applyAlignment="1" applyProtection="1">
      <alignment horizontal="right" vertical="center" wrapText="1"/>
    </xf>
    <xf numFmtId="43" fontId="11" fillId="0" borderId="1" xfId="3" applyFont="1" applyFill="1" applyBorder="1" applyAlignment="1" applyProtection="1">
      <alignment horizontal="right" vertical="top" wrapText="1"/>
      <protection locked="0"/>
    </xf>
    <xf numFmtId="43"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165" fontId="0" fillId="0" borderId="0" xfId="0" applyNumberFormat="1" applyFont="1" applyFill="1"/>
    <xf numFmtId="165" fontId="3" fillId="0" borderId="0" xfId="0" applyNumberFormat="1" applyFont="1" applyFill="1"/>
    <xf numFmtId="165" fontId="0" fillId="0" borderId="0" xfId="0" applyNumberFormat="1"/>
    <xf numFmtId="4" fontId="0" fillId="0" borderId="0" xfId="0" applyNumberFormat="1" applyAlignment="1">
      <alignment wrapText="1"/>
    </xf>
    <xf numFmtId="165" fontId="0" fillId="0" borderId="0" xfId="0" applyNumberFormat="1" applyFont="1"/>
    <xf numFmtId="0" fontId="8" fillId="0" borderId="0" xfId="0" applyFont="1" applyBorder="1" applyAlignment="1">
      <alignment vertical="center" wrapText="1"/>
    </xf>
    <xf numFmtId="165"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164"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165" fontId="7" fillId="0" borderId="1" xfId="1" applyNumberFormat="1" applyFont="1" applyFill="1" applyBorder="1" applyAlignment="1">
      <alignment vertical="center"/>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workbookViewId="0">
      <selection activeCell="D18" sqref="D18"/>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8" ht="26.25" customHeight="1" x14ac:dyDescent="0.3">
      <c r="A1" s="170" t="s">
        <v>6</v>
      </c>
      <c r="B1" s="170"/>
      <c r="C1" s="170"/>
      <c r="D1" s="170"/>
      <c r="E1" s="170"/>
      <c r="F1" s="170"/>
      <c r="G1" s="170"/>
      <c r="H1" s="170"/>
      <c r="I1" s="170"/>
      <c r="J1" s="170"/>
      <c r="K1" s="170"/>
      <c r="L1" s="170"/>
      <c r="M1" s="170"/>
      <c r="N1" s="170"/>
      <c r="O1" s="170"/>
      <c r="P1" s="170"/>
    </row>
    <row r="2" spans="1:18" x14ac:dyDescent="0.3">
      <c r="A2" s="4" t="s">
        <v>7</v>
      </c>
      <c r="B2" s="5"/>
      <c r="C2" s="6"/>
      <c r="D2" s="6"/>
      <c r="E2" s="12"/>
      <c r="F2" s="12"/>
      <c r="G2" s="12"/>
      <c r="H2" s="12"/>
      <c r="I2" s="12"/>
      <c r="J2" s="12"/>
      <c r="K2" s="12"/>
      <c r="L2" s="12"/>
      <c r="M2" s="12"/>
      <c r="N2" s="12"/>
      <c r="O2" s="171" t="s">
        <v>0</v>
      </c>
      <c r="P2" s="171"/>
    </row>
    <row r="3" spans="1:18" x14ac:dyDescent="0.3">
      <c r="A3" s="172" t="s">
        <v>8</v>
      </c>
      <c r="B3" s="172" t="s">
        <v>9</v>
      </c>
      <c r="C3" s="172" t="s">
        <v>10</v>
      </c>
      <c r="D3" s="172"/>
      <c r="E3" s="172"/>
      <c r="F3" s="172"/>
      <c r="G3" s="172"/>
      <c r="H3" s="172"/>
      <c r="I3" s="172"/>
      <c r="J3" s="172"/>
      <c r="K3" s="172"/>
      <c r="L3" s="172"/>
      <c r="M3" s="172"/>
      <c r="N3" s="172"/>
      <c r="O3" s="172"/>
      <c r="P3" s="172"/>
    </row>
    <row r="4" spans="1:18" x14ac:dyDescent="0.3">
      <c r="A4" s="172"/>
      <c r="B4" s="172"/>
      <c r="C4" s="172" t="s">
        <v>11</v>
      </c>
      <c r="D4" s="172" t="s">
        <v>12</v>
      </c>
      <c r="E4" s="172"/>
      <c r="F4" s="172"/>
      <c r="G4" s="172"/>
      <c r="H4" s="172"/>
      <c r="I4" s="172"/>
      <c r="J4" s="172"/>
      <c r="K4" s="172"/>
      <c r="L4" s="172"/>
      <c r="M4" s="172"/>
      <c r="N4" s="172"/>
      <c r="O4" s="172"/>
      <c r="P4" s="172"/>
    </row>
    <row r="5" spans="1:18" ht="28.8" x14ac:dyDescent="0.3">
      <c r="A5" s="172"/>
      <c r="B5" s="172"/>
      <c r="C5" s="172"/>
      <c r="D5" s="7" t="s">
        <v>13</v>
      </c>
      <c r="E5" s="7" t="s">
        <v>14</v>
      </c>
      <c r="F5" s="7" t="s">
        <v>15</v>
      </c>
      <c r="G5" s="7" t="s">
        <v>16</v>
      </c>
      <c r="H5" s="7" t="s">
        <v>17</v>
      </c>
      <c r="I5" s="7" t="s">
        <v>18</v>
      </c>
      <c r="J5" s="7" t="s">
        <v>19</v>
      </c>
      <c r="K5" s="7" t="s">
        <v>20</v>
      </c>
      <c r="L5" s="7" t="s">
        <v>21</v>
      </c>
      <c r="M5" s="7" t="s">
        <v>22</v>
      </c>
      <c r="N5" s="7" t="s">
        <v>23</v>
      </c>
      <c r="O5" s="7" t="s">
        <v>24</v>
      </c>
      <c r="P5" s="7" t="s">
        <v>25</v>
      </c>
    </row>
    <row r="6" spans="1:18" ht="28.8" x14ac:dyDescent="0.3">
      <c r="A6" s="8" t="s">
        <v>26</v>
      </c>
      <c r="B6" s="123">
        <f>B7+B8+B9</f>
        <v>3234143.1499999994</v>
      </c>
      <c r="C6" s="123">
        <f t="shared" ref="C6:P6" si="0">C7+C8+C9</f>
        <v>2973995.6</v>
      </c>
      <c r="D6" s="123">
        <f t="shared" si="0"/>
        <v>179964.14999999997</v>
      </c>
      <c r="E6" s="123">
        <f t="shared" si="0"/>
        <v>23011.440000000002</v>
      </c>
      <c r="F6" s="123">
        <f t="shared" si="0"/>
        <v>14591.369999999999</v>
      </c>
      <c r="G6" s="123">
        <f t="shared" si="0"/>
        <v>6098.95</v>
      </c>
      <c r="H6" s="123">
        <f t="shared" si="0"/>
        <v>6535.79</v>
      </c>
      <c r="I6" s="123">
        <f t="shared" si="0"/>
        <v>4229.38</v>
      </c>
      <c r="J6" s="123">
        <f t="shared" si="0"/>
        <v>3993.91</v>
      </c>
      <c r="K6" s="123">
        <f t="shared" si="0"/>
        <v>5429.57</v>
      </c>
      <c r="L6" s="123">
        <f t="shared" si="0"/>
        <v>2410.48</v>
      </c>
      <c r="M6" s="123">
        <f t="shared" si="0"/>
        <v>1852.32</v>
      </c>
      <c r="N6" s="123">
        <f t="shared" si="0"/>
        <v>2981.37</v>
      </c>
      <c r="O6" s="123">
        <f t="shared" si="0"/>
        <v>2026.4099999999999</v>
      </c>
      <c r="P6" s="123">
        <f t="shared" si="0"/>
        <v>7022.4100000000008</v>
      </c>
    </row>
    <row r="7" spans="1:18" x14ac:dyDescent="0.3">
      <c r="A7" s="9" t="s">
        <v>27</v>
      </c>
      <c r="B7" s="123">
        <f>SUM(C7:P7)</f>
        <v>992119.98999999976</v>
      </c>
      <c r="C7" s="124">
        <v>970652.21999999974</v>
      </c>
      <c r="D7" s="124">
        <v>12468.099999999991</v>
      </c>
      <c r="E7" s="124">
        <v>952.31000000000063</v>
      </c>
      <c r="F7" s="124">
        <v>1013.7800000000015</v>
      </c>
      <c r="G7" s="124">
        <v>218.03999999999996</v>
      </c>
      <c r="H7" s="124">
        <v>7.75</v>
      </c>
      <c r="I7" s="124">
        <v>264.84000000000015</v>
      </c>
      <c r="J7" s="124">
        <v>0</v>
      </c>
      <c r="K7" s="124">
        <v>0</v>
      </c>
      <c r="L7" s="124">
        <v>0</v>
      </c>
      <c r="M7" s="124">
        <v>0</v>
      </c>
      <c r="N7" s="124">
        <v>1153.5</v>
      </c>
      <c r="O7" s="124">
        <v>0</v>
      </c>
      <c r="P7" s="124">
        <v>5389.4500000000007</v>
      </c>
    </row>
    <row r="8" spans="1:18" x14ac:dyDescent="0.3">
      <c r="A8" s="9" t="s">
        <v>28</v>
      </c>
      <c r="B8" s="123">
        <f>SUM(C8:P8)</f>
        <v>1866657.0399999998</v>
      </c>
      <c r="C8" s="124">
        <v>1640654.45</v>
      </c>
      <c r="D8" s="124">
        <v>156281.69</v>
      </c>
      <c r="E8" s="124">
        <v>21119.08</v>
      </c>
      <c r="F8" s="124">
        <v>13536.469999999998</v>
      </c>
      <c r="G8" s="124">
        <v>5880.91</v>
      </c>
      <c r="H8" s="124">
        <v>6528.04</v>
      </c>
      <c r="I8" s="124">
        <v>3964.54</v>
      </c>
      <c r="J8" s="124">
        <v>3993.91</v>
      </c>
      <c r="K8" s="124">
        <v>5163.4399999999996</v>
      </c>
      <c r="L8" s="124">
        <v>2410.48</v>
      </c>
      <c r="M8" s="124">
        <v>1778.01</v>
      </c>
      <c r="N8" s="124">
        <v>1827.87</v>
      </c>
      <c r="O8" s="124">
        <v>2026.4099999999999</v>
      </c>
      <c r="P8" s="124">
        <v>1491.74</v>
      </c>
    </row>
    <row r="9" spans="1:18" x14ac:dyDescent="0.3">
      <c r="A9" s="11" t="s">
        <v>29</v>
      </c>
      <c r="B9" s="123">
        <f>SUM(C9:P9)</f>
        <v>375366.11999999994</v>
      </c>
      <c r="C9" s="124">
        <v>362688.93</v>
      </c>
      <c r="D9" s="124">
        <v>11214.36</v>
      </c>
      <c r="E9" s="124">
        <v>940.05</v>
      </c>
      <c r="F9" s="124">
        <v>41.12</v>
      </c>
      <c r="G9" s="124">
        <v>0</v>
      </c>
      <c r="H9" s="124">
        <v>0</v>
      </c>
      <c r="I9" s="124">
        <v>0</v>
      </c>
      <c r="J9" s="124">
        <v>0</v>
      </c>
      <c r="K9" s="124">
        <v>266.13</v>
      </c>
      <c r="L9" s="124">
        <v>0</v>
      </c>
      <c r="M9" s="124">
        <v>74.31</v>
      </c>
      <c r="N9" s="124">
        <v>0</v>
      </c>
      <c r="O9" s="124">
        <v>0</v>
      </c>
      <c r="P9" s="124">
        <v>141.22</v>
      </c>
    </row>
    <row r="10" spans="1:18"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8" x14ac:dyDescent="0.3">
      <c r="A11" s="163"/>
      <c r="B11" s="164"/>
      <c r="C11" s="164"/>
      <c r="D11" s="164"/>
      <c r="E11" s="164"/>
      <c r="F11" s="164"/>
      <c r="G11" s="164"/>
      <c r="H11" s="164"/>
      <c r="I11" s="164"/>
      <c r="J11" s="164"/>
      <c r="K11" s="164"/>
      <c r="L11" s="164"/>
      <c r="M11" s="164"/>
      <c r="N11" s="164"/>
    </row>
    <row r="12" spans="1:18" x14ac:dyDescent="0.3">
      <c r="A12" s="12"/>
      <c r="B12" s="10"/>
      <c r="C12" s="10"/>
      <c r="D12" s="10"/>
      <c r="E12" s="10"/>
      <c r="F12" s="10"/>
      <c r="G12" s="10"/>
      <c r="H12" s="10"/>
      <c r="I12" s="10"/>
      <c r="J12" s="10"/>
      <c r="K12" s="10"/>
      <c r="L12" s="10"/>
      <c r="M12" s="10"/>
      <c r="N12" s="10"/>
      <c r="O12" s="10"/>
      <c r="P12" s="10"/>
      <c r="Q12" s="10"/>
      <c r="R12" s="10"/>
    </row>
    <row r="13" spans="1:18" x14ac:dyDescent="0.3">
      <c r="A13" s="13" t="s">
        <v>31</v>
      </c>
      <c r="C13" s="162"/>
      <c r="D13" s="162"/>
      <c r="E13" s="162"/>
      <c r="F13" s="162"/>
      <c r="G13" s="162"/>
      <c r="H13" s="162"/>
      <c r="I13" s="162"/>
      <c r="J13" s="162"/>
      <c r="K13" s="162"/>
      <c r="L13" s="162"/>
      <c r="M13" s="162"/>
      <c r="N13" s="162"/>
      <c r="O13" s="162"/>
      <c r="P13" s="162"/>
      <c r="Q13" s="162"/>
    </row>
    <row r="14" spans="1:18" x14ac:dyDescent="0.3">
      <c r="A14" s="14"/>
      <c r="I14" s="15" t="s">
        <v>0</v>
      </c>
    </row>
    <row r="15" spans="1:18" ht="43.2" x14ac:dyDescent="0.3">
      <c r="A15" s="7" t="s">
        <v>8</v>
      </c>
      <c r="B15" s="7" t="s">
        <v>9</v>
      </c>
      <c r="C15" s="7" t="s">
        <v>32</v>
      </c>
      <c r="D15" s="7" t="s">
        <v>33</v>
      </c>
      <c r="E15" s="7" t="s">
        <v>34</v>
      </c>
      <c r="F15" s="7" t="s">
        <v>35</v>
      </c>
      <c r="G15" s="7" t="s">
        <v>36</v>
      </c>
      <c r="H15" s="7" t="s">
        <v>37</v>
      </c>
      <c r="I15" s="7" t="s">
        <v>38</v>
      </c>
    </row>
    <row r="16" spans="1:18" ht="28.8" x14ac:dyDescent="0.3">
      <c r="A16" s="8" t="s">
        <v>26</v>
      </c>
      <c r="B16" s="125">
        <f>B17+B18+B19</f>
        <v>3234143.1500000004</v>
      </c>
      <c r="C16" s="126">
        <f>SUM(C17:C20)</f>
        <v>2388923.0300000003</v>
      </c>
      <c r="D16" s="126">
        <f t="shared" ref="D16:I16" si="1">SUM(D17:D20)</f>
        <v>50610</v>
      </c>
      <c r="E16" s="126">
        <f t="shared" si="1"/>
        <v>0</v>
      </c>
      <c r="F16" s="126">
        <f t="shared" si="1"/>
        <v>447294.11999999994</v>
      </c>
      <c r="G16" s="126">
        <f t="shared" si="1"/>
        <v>347316</v>
      </c>
      <c r="H16" s="126">
        <f t="shared" si="1"/>
        <v>0</v>
      </c>
      <c r="I16" s="126">
        <f t="shared" si="1"/>
        <v>0</v>
      </c>
      <c r="J16" s="16"/>
    </row>
    <row r="17" spans="1:18" x14ac:dyDescent="0.3">
      <c r="A17" s="9" t="s">
        <v>27</v>
      </c>
      <c r="B17" s="127">
        <f>SUM(C17:I17)</f>
        <v>992119.99</v>
      </c>
      <c r="C17" s="128">
        <v>563466.99</v>
      </c>
      <c r="D17" s="128">
        <v>30009</v>
      </c>
      <c r="E17" s="128">
        <v>0</v>
      </c>
      <c r="F17" s="128">
        <v>71928</v>
      </c>
      <c r="G17" s="128">
        <v>326716</v>
      </c>
      <c r="H17" s="128">
        <v>0</v>
      </c>
      <c r="I17" s="128">
        <v>0</v>
      </c>
      <c r="J17" s="162"/>
      <c r="K17" s="166"/>
    </row>
    <row r="18" spans="1:18" x14ac:dyDescent="0.3">
      <c r="A18" s="9" t="s">
        <v>28</v>
      </c>
      <c r="B18" s="127">
        <f>C18+D18+E18+F18+G18</f>
        <v>1866657.04</v>
      </c>
      <c r="C18" s="128">
        <v>1825456.04</v>
      </c>
      <c r="D18" s="128">
        <v>20601</v>
      </c>
      <c r="E18" s="128">
        <v>0</v>
      </c>
      <c r="F18" s="128">
        <v>0</v>
      </c>
      <c r="G18" s="128">
        <v>20600</v>
      </c>
      <c r="H18" s="128">
        <v>0</v>
      </c>
      <c r="I18" s="128">
        <v>0</v>
      </c>
      <c r="J18" s="162"/>
    </row>
    <row r="19" spans="1:18" x14ac:dyDescent="0.3">
      <c r="A19" s="11" t="s">
        <v>29</v>
      </c>
      <c r="B19" s="127">
        <f>F19</f>
        <v>375366.11999999994</v>
      </c>
      <c r="C19" s="128">
        <v>0</v>
      </c>
      <c r="D19" s="128">
        <v>0</v>
      </c>
      <c r="E19" s="128">
        <v>0</v>
      </c>
      <c r="F19" s="128">
        <v>375366.11999999994</v>
      </c>
      <c r="G19" s="128">
        <v>0</v>
      </c>
      <c r="H19" s="128">
        <v>0</v>
      </c>
      <c r="I19" s="128">
        <v>0</v>
      </c>
      <c r="J19" s="166"/>
    </row>
    <row r="20" spans="1:18" x14ac:dyDescent="0.3">
      <c r="A20" s="11" t="s">
        <v>30</v>
      </c>
      <c r="B20" s="127">
        <v>0</v>
      </c>
      <c r="C20" s="128">
        <v>0</v>
      </c>
      <c r="D20" s="128">
        <v>0</v>
      </c>
      <c r="E20" s="128">
        <v>0</v>
      </c>
      <c r="F20" s="128">
        <v>0</v>
      </c>
      <c r="G20" s="128">
        <v>0</v>
      </c>
      <c r="H20" s="128">
        <v>0</v>
      </c>
      <c r="I20" s="128">
        <v>0</v>
      </c>
    </row>
    <row r="22" spans="1:18" x14ac:dyDescent="0.3">
      <c r="C22" s="162">
        <v>0</v>
      </c>
      <c r="D22" s="166">
        <v>0</v>
      </c>
    </row>
    <row r="23" spans="1:18" x14ac:dyDescent="0.3">
      <c r="C23" s="162"/>
      <c r="D23" s="162"/>
      <c r="E23" s="162"/>
      <c r="F23" s="162"/>
      <c r="G23" s="162"/>
      <c r="H23" s="162"/>
      <c r="I23" s="162"/>
      <c r="J23" s="162"/>
      <c r="K23" s="162"/>
      <c r="L23" s="162"/>
      <c r="M23" s="162"/>
      <c r="N23" s="162"/>
      <c r="O23" s="162"/>
      <c r="P23" s="162"/>
      <c r="Q23" s="10"/>
      <c r="R23" s="10"/>
    </row>
    <row r="24" spans="1:18" x14ac:dyDescent="0.3">
      <c r="B24" s="10"/>
      <c r="C24" s="16"/>
      <c r="F24" s="17"/>
    </row>
    <row r="25" spans="1:18" x14ac:dyDescent="0.3">
      <c r="E25" s="10"/>
      <c r="F25" s="17"/>
    </row>
    <row r="27" spans="1:18" x14ac:dyDescent="0.3">
      <c r="E27" s="10"/>
    </row>
    <row r="32" spans="1:18" x14ac:dyDescent="0.3">
      <c r="E32" s="166"/>
      <c r="F32" s="166"/>
      <c r="G32" s="166"/>
      <c r="H32" s="166"/>
      <c r="I32" s="166"/>
      <c r="J32" s="166"/>
      <c r="K32" s="166"/>
      <c r="L32" s="166"/>
      <c r="M32" s="166"/>
      <c r="N32" s="166"/>
      <c r="O32" s="166"/>
      <c r="P32" s="166"/>
      <c r="Q32" s="166"/>
      <c r="R32" s="166"/>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73" zoomScaleNormal="100" zoomScaleSheetLayoutView="100" workbookViewId="0">
      <selection activeCell="D44" activeCellId="2" sqref="D88 D59 D44"/>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205" t="s">
        <v>215</v>
      </c>
      <c r="B1" s="205"/>
      <c r="C1" s="205"/>
      <c r="D1" s="205"/>
    </row>
    <row r="2" spans="1:8" s="104" customFormat="1" x14ac:dyDescent="0.3">
      <c r="A2" s="206" t="s">
        <v>128</v>
      </c>
      <c r="B2" s="206"/>
      <c r="C2" s="206"/>
      <c r="D2" s="206"/>
      <c r="E2" s="120"/>
    </row>
    <row r="3" spans="1:8" x14ac:dyDescent="0.3">
      <c r="A3" s="103" t="s">
        <v>216</v>
      </c>
      <c r="B3" s="207" t="s">
        <v>217</v>
      </c>
      <c r="C3" s="208"/>
      <c r="D3" s="209"/>
      <c r="F3" s="104"/>
    </row>
    <row r="4" spans="1:8" x14ac:dyDescent="0.3">
      <c r="A4" s="103"/>
      <c r="B4" s="103"/>
      <c r="C4" s="105"/>
      <c r="D4" s="78"/>
      <c r="F4" s="104"/>
    </row>
    <row r="5" spans="1:8" x14ac:dyDescent="0.3">
      <c r="A5" s="105"/>
      <c r="B5" s="106" t="s">
        <v>218</v>
      </c>
      <c r="C5" s="106" t="s">
        <v>219</v>
      </c>
      <c r="D5" s="106" t="s">
        <v>220</v>
      </c>
      <c r="F5" s="104"/>
    </row>
    <row r="6" spans="1:8" ht="28.8" x14ac:dyDescent="0.3">
      <c r="A6" s="107" t="s">
        <v>221</v>
      </c>
      <c r="B6" s="151">
        <v>0</v>
      </c>
      <c r="C6" s="151">
        <v>0</v>
      </c>
      <c r="D6" s="152">
        <v>878921.82</v>
      </c>
      <c r="F6" s="104"/>
    </row>
    <row r="7" spans="1:8" ht="16.5" customHeight="1" x14ac:dyDescent="0.3">
      <c r="A7" s="107" t="s">
        <v>222</v>
      </c>
      <c r="B7" s="151">
        <v>0</v>
      </c>
      <c r="C7" s="151">
        <v>0</v>
      </c>
      <c r="D7" s="152">
        <v>857735.93000000017</v>
      </c>
      <c r="F7" s="104"/>
      <c r="H7" s="102"/>
    </row>
    <row r="8" spans="1:8" x14ac:dyDescent="0.3">
      <c r="A8" s="107" t="s">
        <v>223</v>
      </c>
      <c r="B8" s="151">
        <v>0</v>
      </c>
      <c r="C8" s="151">
        <v>0</v>
      </c>
      <c r="D8" s="152">
        <v>79642.650000000023</v>
      </c>
      <c r="F8" s="104"/>
      <c r="H8" s="102"/>
    </row>
    <row r="9" spans="1:8" x14ac:dyDescent="0.3">
      <c r="A9" s="107" t="s">
        <v>224</v>
      </c>
      <c r="B9" s="151">
        <v>0</v>
      </c>
      <c r="C9" s="151">
        <v>0</v>
      </c>
      <c r="D9" s="151">
        <v>3109.6499999999996</v>
      </c>
      <c r="F9" s="104"/>
      <c r="H9" s="102"/>
    </row>
    <row r="10" spans="1:8" ht="12.75" customHeight="1" x14ac:dyDescent="0.3">
      <c r="A10" s="108" t="s">
        <v>225</v>
      </c>
      <c r="B10" s="151">
        <v>0</v>
      </c>
      <c r="C10" s="151">
        <v>0</v>
      </c>
      <c r="D10" s="151">
        <v>76533.000000000029</v>
      </c>
      <c r="F10" s="104"/>
      <c r="H10" s="102"/>
    </row>
    <row r="11" spans="1:8" ht="12.75" customHeight="1" x14ac:dyDescent="0.3">
      <c r="A11" s="107" t="s">
        <v>226</v>
      </c>
      <c r="B11" s="152">
        <v>0</v>
      </c>
      <c r="C11" s="151">
        <v>0</v>
      </c>
      <c r="D11" s="151">
        <v>0</v>
      </c>
      <c r="F11" s="104"/>
      <c r="H11" s="102"/>
    </row>
    <row r="12" spans="1:8" ht="12.75" customHeight="1" x14ac:dyDescent="0.3">
      <c r="A12" s="107" t="s">
        <v>224</v>
      </c>
      <c r="B12" s="151">
        <v>0</v>
      </c>
      <c r="C12" s="151">
        <v>0</v>
      </c>
      <c r="D12" s="151">
        <v>0</v>
      </c>
      <c r="F12" s="104"/>
      <c r="H12" s="102"/>
    </row>
    <row r="13" spans="1:8" ht="12.75" customHeight="1" x14ac:dyDescent="0.3">
      <c r="A13" s="108" t="s">
        <v>225</v>
      </c>
      <c r="B13" s="152">
        <v>0</v>
      </c>
      <c r="C13" s="151">
        <v>0</v>
      </c>
      <c r="D13" s="151">
        <v>0</v>
      </c>
      <c r="F13" s="104"/>
      <c r="H13" s="102"/>
    </row>
    <row r="14" spans="1:8" ht="12.75" customHeight="1" x14ac:dyDescent="0.3">
      <c r="A14" s="107" t="s">
        <v>227</v>
      </c>
      <c r="B14" s="152">
        <v>587835.94999999995</v>
      </c>
      <c r="C14" s="151">
        <v>0</v>
      </c>
      <c r="D14" s="151">
        <v>0</v>
      </c>
      <c r="F14" s="104"/>
      <c r="H14" s="102"/>
    </row>
    <row r="15" spans="1:8" x14ac:dyDescent="0.3">
      <c r="A15" s="107" t="s">
        <v>228</v>
      </c>
      <c r="B15" s="152">
        <v>587835.94999999995</v>
      </c>
      <c r="C15" s="151">
        <v>0</v>
      </c>
      <c r="D15" s="151">
        <v>0</v>
      </c>
      <c r="F15" s="104"/>
      <c r="H15" s="102"/>
    </row>
    <row r="16" spans="1:8" ht="12.75" customHeight="1" x14ac:dyDescent="0.3">
      <c r="A16" s="109" t="s">
        <v>229</v>
      </c>
      <c r="B16" s="151">
        <v>525575</v>
      </c>
      <c r="C16" s="151">
        <v>0</v>
      </c>
      <c r="D16" s="151">
        <v>0</v>
      </c>
      <c r="F16" s="104"/>
      <c r="H16" s="102"/>
    </row>
    <row r="17" spans="1:8" ht="12.75" customHeight="1" x14ac:dyDescent="0.3">
      <c r="A17" s="109" t="s">
        <v>230</v>
      </c>
      <c r="B17" s="151">
        <v>62260.95</v>
      </c>
      <c r="C17" s="151">
        <v>0</v>
      </c>
      <c r="D17" s="151">
        <v>0</v>
      </c>
      <c r="F17" s="104"/>
      <c r="H17" s="102"/>
    </row>
    <row r="18" spans="1:8" ht="12.75" customHeight="1" x14ac:dyDescent="0.3">
      <c r="A18" s="107" t="s">
        <v>231</v>
      </c>
      <c r="B18" s="151">
        <v>0</v>
      </c>
      <c r="C18" s="151">
        <v>0</v>
      </c>
      <c r="D18" s="151">
        <v>0</v>
      </c>
      <c r="F18" s="104"/>
      <c r="H18" s="102"/>
    </row>
    <row r="19" spans="1:8" ht="12.75" customHeight="1" x14ac:dyDescent="0.3">
      <c r="A19" s="109" t="s">
        <v>232</v>
      </c>
      <c r="B19" s="151">
        <v>0</v>
      </c>
      <c r="C19" s="151">
        <v>0</v>
      </c>
      <c r="D19" s="151">
        <v>0</v>
      </c>
      <c r="F19" s="104"/>
      <c r="H19" s="102"/>
    </row>
    <row r="20" spans="1:8" ht="12.75" customHeight="1" x14ac:dyDescent="0.3">
      <c r="A20" s="109" t="s">
        <v>233</v>
      </c>
      <c r="B20" s="151">
        <v>0</v>
      </c>
      <c r="C20" s="151">
        <v>0</v>
      </c>
      <c r="D20" s="151">
        <v>0</v>
      </c>
      <c r="F20" s="104"/>
      <c r="H20" s="102"/>
    </row>
    <row r="21" spans="1:8" ht="12.75" customHeight="1" x14ac:dyDescent="0.3">
      <c r="A21" s="107" t="s">
        <v>234</v>
      </c>
      <c r="B21" s="152">
        <v>61897.14</v>
      </c>
      <c r="C21" s="151">
        <v>0</v>
      </c>
      <c r="D21" s="151">
        <v>0</v>
      </c>
      <c r="F21" s="104"/>
      <c r="H21" s="102"/>
    </row>
    <row r="22" spans="1:8" ht="12.75" customHeight="1" x14ac:dyDescent="0.3">
      <c r="A22" s="107" t="s">
        <v>235</v>
      </c>
      <c r="B22" s="152">
        <v>1940549.44</v>
      </c>
      <c r="C22" s="151">
        <v>0</v>
      </c>
      <c r="D22" s="151">
        <v>0</v>
      </c>
      <c r="F22" s="104"/>
      <c r="H22" s="102"/>
    </row>
    <row r="23" spans="1:8" ht="12.75" customHeight="1" x14ac:dyDescent="0.3">
      <c r="A23" s="109" t="s">
        <v>236</v>
      </c>
      <c r="B23" s="151">
        <v>1624565.73</v>
      </c>
      <c r="C23" s="151">
        <v>0</v>
      </c>
      <c r="D23" s="151">
        <v>0</v>
      </c>
      <c r="F23" s="104"/>
      <c r="H23" s="102"/>
    </row>
    <row r="24" spans="1:8" ht="12.75" customHeight="1" x14ac:dyDescent="0.3">
      <c r="A24" s="109" t="s">
        <v>237</v>
      </c>
      <c r="B24" s="151">
        <v>315983.70999999996</v>
      </c>
      <c r="C24" s="151">
        <v>0</v>
      </c>
      <c r="D24" s="151">
        <v>0</v>
      </c>
      <c r="F24" s="104"/>
      <c r="H24" s="102"/>
    </row>
    <row r="25" spans="1:8" ht="12.75" customHeight="1" x14ac:dyDescent="0.3">
      <c r="A25" s="107" t="s">
        <v>238</v>
      </c>
      <c r="B25" s="152">
        <v>65500</v>
      </c>
      <c r="C25" s="151">
        <v>0</v>
      </c>
      <c r="D25" s="151">
        <v>0</v>
      </c>
      <c r="F25" s="104"/>
      <c r="H25" s="102"/>
    </row>
    <row r="26" spans="1:8" ht="12.75" customHeight="1" x14ac:dyDescent="0.3">
      <c r="A26" s="109" t="s">
        <v>239</v>
      </c>
      <c r="B26" s="151">
        <v>57000</v>
      </c>
      <c r="C26" s="151">
        <v>0</v>
      </c>
      <c r="D26" s="151">
        <v>0</v>
      </c>
      <c r="F26" s="104"/>
      <c r="H26" s="102"/>
    </row>
    <row r="27" spans="1:8" ht="12.75" customHeight="1" x14ac:dyDescent="0.3">
      <c r="A27" s="109" t="s">
        <v>240</v>
      </c>
      <c r="B27" s="151">
        <v>8500</v>
      </c>
      <c r="C27" s="151">
        <v>0</v>
      </c>
      <c r="D27" s="151">
        <v>0</v>
      </c>
      <c r="F27" s="104"/>
      <c r="H27" s="102"/>
    </row>
    <row r="28" spans="1:8" x14ac:dyDescent="0.3">
      <c r="A28" s="107" t="s">
        <v>241</v>
      </c>
      <c r="B28" s="152">
        <v>5378.52</v>
      </c>
      <c r="C28" s="151">
        <v>0</v>
      </c>
      <c r="D28" s="151">
        <v>0</v>
      </c>
      <c r="F28" s="104"/>
      <c r="H28" s="102"/>
    </row>
    <row r="29" spans="1:8" ht="12.75" customHeight="1" x14ac:dyDescent="0.3">
      <c r="A29" s="109" t="s">
        <v>242</v>
      </c>
      <c r="B29" s="152">
        <v>5378.52</v>
      </c>
      <c r="C29" s="151">
        <v>0</v>
      </c>
      <c r="D29" s="151">
        <v>0</v>
      </c>
      <c r="F29" s="104"/>
      <c r="H29" s="102"/>
    </row>
    <row r="30" spans="1:8" ht="12.75" customHeight="1" x14ac:dyDescent="0.3">
      <c r="A30" s="109" t="s">
        <v>243</v>
      </c>
      <c r="B30" s="151">
        <v>0</v>
      </c>
      <c r="C30" s="151">
        <v>0</v>
      </c>
      <c r="D30" s="151">
        <v>0</v>
      </c>
      <c r="F30" s="104"/>
      <c r="H30" s="102"/>
    </row>
    <row r="31" spans="1:8" ht="12.75" customHeight="1" x14ac:dyDescent="0.3">
      <c r="A31" s="107" t="s">
        <v>244</v>
      </c>
      <c r="B31" s="152">
        <v>3153959.7499999995</v>
      </c>
      <c r="C31" s="151">
        <v>0</v>
      </c>
      <c r="D31" s="151">
        <v>0</v>
      </c>
      <c r="F31" s="104"/>
      <c r="H31" s="102"/>
    </row>
    <row r="32" spans="1:8" ht="12.75" customHeight="1" x14ac:dyDescent="0.3">
      <c r="A32" s="107" t="s">
        <v>245</v>
      </c>
      <c r="B32" s="151">
        <v>0</v>
      </c>
      <c r="C32" s="151">
        <v>0</v>
      </c>
      <c r="D32" s="152">
        <v>0</v>
      </c>
      <c r="F32" s="104"/>
      <c r="H32" s="102"/>
    </row>
    <row r="33" spans="1:8" ht="12.75" customHeight="1" x14ac:dyDescent="0.3">
      <c r="A33" s="107" t="s">
        <v>246</v>
      </c>
      <c r="B33" s="151" t="s">
        <v>247</v>
      </c>
      <c r="C33" s="151">
        <v>0</v>
      </c>
      <c r="D33" s="152">
        <v>0</v>
      </c>
      <c r="F33" s="104"/>
      <c r="H33" s="102"/>
    </row>
    <row r="34" spans="1:8" ht="12.75" customHeight="1" x14ac:dyDescent="0.3">
      <c r="A34" s="107" t="s">
        <v>248</v>
      </c>
      <c r="B34" s="152">
        <v>0</v>
      </c>
      <c r="C34" s="151">
        <v>0</v>
      </c>
      <c r="D34" s="151">
        <v>0</v>
      </c>
      <c r="F34" s="104"/>
      <c r="H34" s="102"/>
    </row>
    <row r="35" spans="1:8" x14ac:dyDescent="0.3">
      <c r="A35" s="107" t="s">
        <v>249</v>
      </c>
      <c r="B35" s="152">
        <v>0</v>
      </c>
      <c r="C35" s="151">
        <v>0</v>
      </c>
      <c r="D35" s="151">
        <v>0</v>
      </c>
      <c r="F35" s="104"/>
      <c r="H35" s="102"/>
    </row>
    <row r="36" spans="1:8" x14ac:dyDescent="0.3">
      <c r="A36" s="107" t="s">
        <v>250</v>
      </c>
      <c r="B36" s="153">
        <v>0</v>
      </c>
      <c r="C36" s="147">
        <v>0</v>
      </c>
      <c r="D36" s="147">
        <v>0</v>
      </c>
      <c r="F36" s="104"/>
      <c r="H36" s="102"/>
    </row>
    <row r="37" spans="1:8" ht="12.75" customHeight="1" x14ac:dyDescent="0.3">
      <c r="A37" s="107" t="s">
        <v>251</v>
      </c>
      <c r="B37" s="151">
        <v>0</v>
      </c>
      <c r="C37" s="151">
        <v>0</v>
      </c>
      <c r="D37" s="152">
        <v>0</v>
      </c>
      <c r="F37" s="104"/>
      <c r="H37" s="102"/>
    </row>
    <row r="38" spans="1:8" ht="12.75" customHeight="1" x14ac:dyDescent="0.3">
      <c r="A38" s="107" t="s">
        <v>252</v>
      </c>
      <c r="B38" s="152">
        <v>0</v>
      </c>
      <c r="C38" s="151">
        <v>0</v>
      </c>
      <c r="D38" s="151">
        <v>296965.18000000011</v>
      </c>
      <c r="F38" s="104"/>
      <c r="H38" s="102"/>
    </row>
    <row r="39" spans="1:8" ht="12.75" customHeight="1" x14ac:dyDescent="0.3">
      <c r="A39" s="110" t="s">
        <v>253</v>
      </c>
      <c r="B39" s="152">
        <v>5815120.7999999989</v>
      </c>
      <c r="C39" s="152">
        <v>0</v>
      </c>
      <c r="D39" s="152">
        <v>2113265.58</v>
      </c>
      <c r="G39" s="111"/>
      <c r="H39" s="111"/>
    </row>
    <row r="40" spans="1:8" ht="12.75" customHeight="1" x14ac:dyDescent="0.3">
      <c r="A40" s="112"/>
      <c r="B40" s="112"/>
    </row>
    <row r="41" spans="1:8" s="104" customFormat="1" ht="12.75" customHeight="1" x14ac:dyDescent="0.3">
      <c r="A41" s="206" t="s">
        <v>128</v>
      </c>
      <c r="B41" s="206"/>
      <c r="C41" s="206"/>
      <c r="D41" s="206"/>
      <c r="E41" s="120"/>
    </row>
    <row r="42" spans="1:8" s="112" customFormat="1" ht="12.75" customHeight="1" x14ac:dyDescent="0.3">
      <c r="A42" s="113" t="s">
        <v>254</v>
      </c>
      <c r="B42" s="207" t="s">
        <v>217</v>
      </c>
      <c r="C42" s="208"/>
      <c r="D42" s="209"/>
      <c r="E42" s="114"/>
    </row>
    <row r="43" spans="1:8" s="112" customFormat="1" x14ac:dyDescent="0.3">
      <c r="A43" s="113"/>
      <c r="B43" s="106" t="s">
        <v>218</v>
      </c>
      <c r="C43" s="106" t="s">
        <v>219</v>
      </c>
      <c r="D43" s="106" t="s">
        <v>220</v>
      </c>
      <c r="E43" s="114"/>
    </row>
    <row r="44" spans="1:8" x14ac:dyDescent="0.3">
      <c r="A44" s="115" t="s">
        <v>255</v>
      </c>
      <c r="B44" s="151">
        <v>2416321.3468799996</v>
      </c>
      <c r="C44" s="151">
        <v>0</v>
      </c>
      <c r="D44" s="151">
        <v>3764599.6131199999</v>
      </c>
    </row>
    <row r="45" spans="1:8" ht="15" customHeight="1" x14ac:dyDescent="0.3">
      <c r="A45" s="65" t="s">
        <v>256</v>
      </c>
      <c r="B45" s="151">
        <v>9704.49</v>
      </c>
      <c r="C45" s="151">
        <v>0</v>
      </c>
      <c r="D45" s="151">
        <v>1373074.51</v>
      </c>
    </row>
    <row r="46" spans="1:8" x14ac:dyDescent="0.3">
      <c r="A46" s="116" t="s">
        <v>257</v>
      </c>
      <c r="B46" s="151">
        <v>0</v>
      </c>
      <c r="C46" s="151">
        <v>0</v>
      </c>
      <c r="D46" s="151">
        <v>1373074.51</v>
      </c>
    </row>
    <row r="47" spans="1:8" x14ac:dyDescent="0.3">
      <c r="A47" s="116" t="s">
        <v>258</v>
      </c>
      <c r="B47" s="151">
        <v>9704.49</v>
      </c>
      <c r="C47" s="151">
        <v>0</v>
      </c>
      <c r="D47" s="151">
        <v>0</v>
      </c>
    </row>
    <row r="48" spans="1:8" ht="28.8" x14ac:dyDescent="0.3">
      <c r="A48" s="65" t="s">
        <v>259</v>
      </c>
      <c r="B48" s="151">
        <v>1582623.0268799998</v>
      </c>
      <c r="C48" s="151">
        <v>0</v>
      </c>
      <c r="D48" s="151">
        <v>2391525.1031200001</v>
      </c>
    </row>
    <row r="49" spans="1:4" ht="13.5" customHeight="1" x14ac:dyDescent="0.3">
      <c r="A49" s="116" t="s">
        <v>260</v>
      </c>
      <c r="B49" s="151">
        <v>0</v>
      </c>
      <c r="C49" s="151">
        <v>0</v>
      </c>
      <c r="D49" s="151">
        <v>2391525.1031200001</v>
      </c>
    </row>
    <row r="50" spans="1:4" ht="13.5" customHeight="1" x14ac:dyDescent="0.3">
      <c r="A50" s="116" t="s">
        <v>261</v>
      </c>
      <c r="B50" s="151">
        <v>1582623.0268799998</v>
      </c>
      <c r="C50" s="151">
        <v>0</v>
      </c>
      <c r="D50" s="151">
        <v>0</v>
      </c>
    </row>
    <row r="51" spans="1:4" ht="13.5" customHeight="1" x14ac:dyDescent="0.3">
      <c r="A51" s="65" t="s">
        <v>262</v>
      </c>
      <c r="B51" s="151">
        <v>823993.82999999961</v>
      </c>
      <c r="C51" s="151">
        <v>0</v>
      </c>
      <c r="D51" s="151">
        <v>0</v>
      </c>
    </row>
    <row r="52" spans="1:4" x14ac:dyDescent="0.3">
      <c r="A52" s="65" t="s">
        <v>263</v>
      </c>
      <c r="B52" s="151">
        <v>542067.05999999959</v>
      </c>
      <c r="C52" s="151">
        <v>0</v>
      </c>
      <c r="D52" s="151">
        <v>0</v>
      </c>
    </row>
    <row r="53" spans="1:4" ht="14.25" customHeight="1" x14ac:dyDescent="0.3">
      <c r="A53" s="65" t="s">
        <v>264</v>
      </c>
      <c r="B53" s="151">
        <v>281926.77</v>
      </c>
      <c r="C53" s="151">
        <v>0</v>
      </c>
      <c r="D53" s="151">
        <v>0</v>
      </c>
    </row>
    <row r="54" spans="1:4" ht="14.25" customHeight="1" x14ac:dyDescent="0.3">
      <c r="A54" s="115" t="s">
        <v>265</v>
      </c>
      <c r="B54" s="151">
        <v>1619.9</v>
      </c>
      <c r="C54" s="151">
        <v>0</v>
      </c>
      <c r="D54" s="151">
        <v>0</v>
      </c>
    </row>
    <row r="55" spans="1:4" ht="14.25" customHeight="1" x14ac:dyDescent="0.3">
      <c r="A55" s="117" t="s">
        <v>266</v>
      </c>
      <c r="B55" s="151">
        <v>0</v>
      </c>
      <c r="C55" s="151">
        <v>0</v>
      </c>
      <c r="D55" s="151">
        <v>0</v>
      </c>
    </row>
    <row r="56" spans="1:4" ht="14.25" customHeight="1" x14ac:dyDescent="0.3">
      <c r="A56" s="117" t="s">
        <v>267</v>
      </c>
      <c r="B56" s="151">
        <v>0</v>
      </c>
      <c r="C56" s="151">
        <v>0</v>
      </c>
      <c r="D56" s="151">
        <v>0</v>
      </c>
    </row>
    <row r="57" spans="1:4" ht="14.25" customHeight="1" x14ac:dyDescent="0.3">
      <c r="A57" s="117" t="s">
        <v>268</v>
      </c>
      <c r="B57" s="151">
        <v>0</v>
      </c>
      <c r="C57" s="151">
        <v>0</v>
      </c>
      <c r="D57" s="151">
        <v>0</v>
      </c>
    </row>
    <row r="58" spans="1:4" ht="14.25" customHeight="1" x14ac:dyDescent="0.3">
      <c r="A58" s="117" t="s">
        <v>269</v>
      </c>
      <c r="B58" s="151">
        <v>1619.9</v>
      </c>
      <c r="C58" s="151">
        <v>0</v>
      </c>
      <c r="D58" s="151">
        <v>0</v>
      </c>
    </row>
    <row r="59" spans="1:4" ht="14.25" customHeight="1" x14ac:dyDescent="0.3">
      <c r="A59" s="115" t="s">
        <v>270</v>
      </c>
      <c r="B59" s="151">
        <v>0</v>
      </c>
      <c r="C59" s="151">
        <v>0</v>
      </c>
      <c r="D59" s="151">
        <v>4464.3599999999997</v>
      </c>
    </row>
    <row r="60" spans="1:4" ht="14.25" customHeight="1" x14ac:dyDescent="0.3">
      <c r="A60" s="117" t="s">
        <v>229</v>
      </c>
      <c r="B60" s="151">
        <v>0</v>
      </c>
      <c r="C60" s="151">
        <v>0</v>
      </c>
      <c r="D60" s="151">
        <v>4229.6399999999994</v>
      </c>
    </row>
    <row r="61" spans="1:4" ht="14.25" customHeight="1" x14ac:dyDescent="0.3">
      <c r="A61" s="117" t="s">
        <v>230</v>
      </c>
      <c r="B61" s="151">
        <v>0</v>
      </c>
      <c r="C61" s="151">
        <v>0</v>
      </c>
      <c r="D61" s="151">
        <v>234.72</v>
      </c>
    </row>
    <row r="62" spans="1:4" x14ac:dyDescent="0.3">
      <c r="A62" s="115" t="s">
        <v>271</v>
      </c>
      <c r="B62" s="151">
        <v>0</v>
      </c>
      <c r="C62" s="151">
        <v>0</v>
      </c>
      <c r="D62" s="151">
        <v>0</v>
      </c>
    </row>
    <row r="63" spans="1:4" ht="28.8" x14ac:dyDescent="0.3">
      <c r="A63" s="115" t="s">
        <v>272</v>
      </c>
      <c r="B63" s="151">
        <v>0</v>
      </c>
      <c r="C63" s="151">
        <v>0</v>
      </c>
      <c r="D63" s="151">
        <v>0</v>
      </c>
    </row>
    <row r="64" spans="1:4" ht="14.25" customHeight="1" x14ac:dyDescent="0.3">
      <c r="A64" s="107" t="s">
        <v>224</v>
      </c>
      <c r="B64" s="151">
        <v>0</v>
      </c>
      <c r="C64" s="151">
        <v>0</v>
      </c>
      <c r="D64" s="151">
        <v>0</v>
      </c>
    </row>
    <row r="65" spans="1:4" ht="14.25" customHeight="1" x14ac:dyDescent="0.3">
      <c r="A65" s="108" t="s">
        <v>225</v>
      </c>
      <c r="B65" s="151">
        <v>0</v>
      </c>
      <c r="C65" s="151">
        <v>0</v>
      </c>
      <c r="D65" s="151">
        <v>0</v>
      </c>
    </row>
    <row r="66" spans="1:4" ht="28.8" x14ac:dyDescent="0.3">
      <c r="A66" s="115" t="s">
        <v>273</v>
      </c>
      <c r="B66" s="151">
        <v>0</v>
      </c>
      <c r="C66" s="151">
        <v>0</v>
      </c>
      <c r="D66" s="151">
        <v>0</v>
      </c>
    </row>
    <row r="67" spans="1:4" ht="24.75" customHeight="1" x14ac:dyDescent="0.3">
      <c r="A67" s="108" t="s">
        <v>274</v>
      </c>
      <c r="B67" s="151">
        <v>0</v>
      </c>
      <c r="C67" s="151">
        <v>0</v>
      </c>
      <c r="D67" s="151">
        <v>0</v>
      </c>
    </row>
    <row r="68" spans="1:4" ht="14.25" customHeight="1" x14ac:dyDescent="0.3">
      <c r="A68" s="109" t="s">
        <v>229</v>
      </c>
      <c r="B68" s="151">
        <v>0</v>
      </c>
      <c r="C68" s="151">
        <v>0</v>
      </c>
      <c r="D68" s="151">
        <v>0</v>
      </c>
    </row>
    <row r="69" spans="1:4" ht="14.25" customHeight="1" x14ac:dyDescent="0.3">
      <c r="A69" s="109" t="s">
        <v>230</v>
      </c>
      <c r="B69" s="151">
        <v>0</v>
      </c>
      <c r="C69" s="151">
        <v>0</v>
      </c>
      <c r="D69" s="151">
        <v>0</v>
      </c>
    </row>
    <row r="70" spans="1:4" ht="25.5" customHeight="1" x14ac:dyDescent="0.3">
      <c r="A70" s="115" t="s">
        <v>275</v>
      </c>
      <c r="B70" s="151">
        <v>212280.14</v>
      </c>
      <c r="C70" s="151">
        <v>0</v>
      </c>
      <c r="D70" s="151">
        <v>0</v>
      </c>
    </row>
    <row r="71" spans="1:4" ht="14.25" customHeight="1" x14ac:dyDescent="0.3">
      <c r="A71" s="109" t="s">
        <v>276</v>
      </c>
      <c r="B71" s="151">
        <v>210504.14</v>
      </c>
      <c r="C71" s="151">
        <v>0</v>
      </c>
      <c r="D71" s="151">
        <v>0</v>
      </c>
    </row>
    <row r="72" spans="1:4" ht="14.25" customHeight="1" x14ac:dyDescent="0.3">
      <c r="A72" s="109" t="s">
        <v>277</v>
      </c>
      <c r="B72" s="151">
        <v>1776</v>
      </c>
      <c r="C72" s="151">
        <v>0</v>
      </c>
      <c r="D72" s="151">
        <v>0</v>
      </c>
    </row>
    <row r="73" spans="1:4" ht="14.25" customHeight="1" x14ac:dyDescent="0.3">
      <c r="A73" s="107" t="s">
        <v>278</v>
      </c>
      <c r="B73" s="151">
        <v>0</v>
      </c>
      <c r="C73" s="151">
        <v>0</v>
      </c>
      <c r="D73" s="151">
        <v>0</v>
      </c>
    </row>
    <row r="74" spans="1:4" ht="14.25" customHeight="1" x14ac:dyDescent="0.3">
      <c r="A74" s="118" t="s">
        <v>279</v>
      </c>
      <c r="B74" s="147">
        <v>0</v>
      </c>
      <c r="C74" s="147">
        <v>0</v>
      </c>
      <c r="D74" s="147">
        <v>0</v>
      </c>
    </row>
    <row r="75" spans="1:4" ht="14.25" customHeight="1" x14ac:dyDescent="0.3">
      <c r="A75" s="109" t="s">
        <v>280</v>
      </c>
      <c r="B75" s="151">
        <v>0</v>
      </c>
      <c r="C75" s="151">
        <v>0</v>
      </c>
      <c r="D75" s="151">
        <v>0</v>
      </c>
    </row>
    <row r="76" spans="1:4" ht="14.25" customHeight="1" x14ac:dyDescent="0.3">
      <c r="A76" s="109" t="s">
        <v>281</v>
      </c>
      <c r="B76" s="151">
        <v>0</v>
      </c>
      <c r="C76" s="151">
        <v>0</v>
      </c>
      <c r="D76" s="151">
        <v>0</v>
      </c>
    </row>
    <row r="77" spans="1:4" ht="14.25" customHeight="1" x14ac:dyDescent="0.3">
      <c r="A77" s="118" t="s">
        <v>282</v>
      </c>
      <c r="B77" s="151">
        <v>0</v>
      </c>
      <c r="C77" s="151">
        <v>0</v>
      </c>
      <c r="D77" s="151">
        <v>0</v>
      </c>
    </row>
    <row r="78" spans="1:4" ht="14.25" customHeight="1" x14ac:dyDescent="0.3">
      <c r="A78" s="109" t="s">
        <v>280</v>
      </c>
      <c r="B78" s="151">
        <v>0</v>
      </c>
      <c r="C78" s="151">
        <v>0</v>
      </c>
      <c r="D78" s="151">
        <v>0</v>
      </c>
    </row>
    <row r="79" spans="1:4" ht="14.25" customHeight="1" x14ac:dyDescent="0.3">
      <c r="A79" s="109" t="s">
        <v>281</v>
      </c>
      <c r="B79" s="151">
        <v>0</v>
      </c>
      <c r="C79" s="151">
        <v>0</v>
      </c>
      <c r="D79" s="151">
        <v>0</v>
      </c>
    </row>
    <row r="80" spans="1:4" ht="14.25" customHeight="1" x14ac:dyDescent="0.3">
      <c r="A80" s="107" t="s">
        <v>283</v>
      </c>
      <c r="B80" s="151">
        <v>295693.03000000003</v>
      </c>
      <c r="C80" s="152">
        <v>0</v>
      </c>
      <c r="D80" s="152">
        <v>0</v>
      </c>
    </row>
    <row r="81" spans="1:5" ht="14.25" customHeight="1" x14ac:dyDescent="0.3">
      <c r="A81" s="109" t="s">
        <v>284</v>
      </c>
      <c r="B81" s="151">
        <v>295693.03000000003</v>
      </c>
      <c r="C81" s="152">
        <v>0</v>
      </c>
      <c r="D81" s="152">
        <v>0</v>
      </c>
    </row>
    <row r="82" spans="1:5" ht="14.25" customHeight="1" x14ac:dyDescent="0.3">
      <c r="A82" s="109" t="s">
        <v>285</v>
      </c>
      <c r="B82" s="147">
        <v>0</v>
      </c>
      <c r="C82" s="152">
        <v>0</v>
      </c>
      <c r="D82" s="152">
        <v>0</v>
      </c>
    </row>
    <row r="83" spans="1:5" ht="14.25" customHeight="1" x14ac:dyDescent="0.3">
      <c r="A83" s="117" t="s">
        <v>286</v>
      </c>
      <c r="B83" s="147">
        <v>0</v>
      </c>
      <c r="C83" s="152">
        <v>0</v>
      </c>
      <c r="D83" s="152">
        <v>0</v>
      </c>
    </row>
    <row r="84" spans="1:5" ht="14.25" customHeight="1" x14ac:dyDescent="0.3">
      <c r="A84" s="107" t="s">
        <v>287</v>
      </c>
      <c r="B84" s="154">
        <v>0</v>
      </c>
      <c r="C84" s="152">
        <v>0</v>
      </c>
      <c r="D84" s="152">
        <v>0</v>
      </c>
    </row>
    <row r="85" spans="1:5" ht="14.25" customHeight="1" x14ac:dyDescent="0.3">
      <c r="A85" s="107" t="s">
        <v>288</v>
      </c>
      <c r="B85" s="154">
        <v>0</v>
      </c>
      <c r="C85" s="152">
        <v>0</v>
      </c>
      <c r="D85" s="152">
        <v>0</v>
      </c>
    </row>
    <row r="86" spans="1:5" ht="14.25" customHeight="1" x14ac:dyDescent="0.3">
      <c r="A86" s="107" t="s">
        <v>289</v>
      </c>
      <c r="B86" s="154">
        <v>0</v>
      </c>
      <c r="C86" s="152">
        <v>0</v>
      </c>
      <c r="D86" s="152">
        <v>0</v>
      </c>
    </row>
    <row r="87" spans="1:5" ht="14.25" customHeight="1" x14ac:dyDescent="0.3">
      <c r="A87" s="107" t="s">
        <v>290</v>
      </c>
      <c r="B87" s="154">
        <v>59500</v>
      </c>
      <c r="C87" s="152">
        <v>0</v>
      </c>
      <c r="D87" s="152">
        <v>0</v>
      </c>
    </row>
    <row r="88" spans="1:5" ht="14.25" customHeight="1" x14ac:dyDescent="0.3">
      <c r="A88" s="107" t="s">
        <v>291</v>
      </c>
      <c r="B88" s="151">
        <v>8500</v>
      </c>
      <c r="C88" s="152">
        <v>0</v>
      </c>
      <c r="D88" s="152">
        <v>242411.54000000004</v>
      </c>
    </row>
    <row r="89" spans="1:5" ht="14.25" customHeight="1" x14ac:dyDescent="0.3">
      <c r="A89" s="107" t="s">
        <v>292</v>
      </c>
      <c r="B89" s="151">
        <v>0</v>
      </c>
      <c r="C89" s="152">
        <v>0</v>
      </c>
      <c r="D89" s="152">
        <v>716072.93000000017</v>
      </c>
    </row>
    <row r="90" spans="1:5" ht="14.25" customHeight="1" x14ac:dyDescent="0.3">
      <c r="A90" s="110" t="s">
        <v>293</v>
      </c>
      <c r="B90" s="152">
        <v>2993914.4168799995</v>
      </c>
      <c r="C90" s="152">
        <v>0</v>
      </c>
      <c r="D90" s="152">
        <v>4011475.5131199998</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12" t="s">
        <v>314</v>
      </c>
      <c r="B1" s="212"/>
      <c r="C1" s="212"/>
      <c r="D1" s="212"/>
      <c r="E1" s="212"/>
      <c r="F1" s="213"/>
    </row>
    <row r="2" spans="1:6" ht="15" customHeight="1" x14ac:dyDescent="0.3">
      <c r="A2" s="172" t="s">
        <v>294</v>
      </c>
      <c r="B2" s="172"/>
      <c r="C2" s="172"/>
      <c r="D2" s="172"/>
      <c r="E2" s="172"/>
      <c r="F2" s="172" t="s">
        <v>129</v>
      </c>
    </row>
    <row r="3" spans="1:6" ht="15" customHeight="1" x14ac:dyDescent="0.3">
      <c r="A3" s="172" t="s">
        <v>295</v>
      </c>
      <c r="B3" s="172"/>
      <c r="C3" s="172"/>
      <c r="D3" s="210" t="s">
        <v>296</v>
      </c>
      <c r="E3" s="211"/>
      <c r="F3" s="172"/>
    </row>
    <row r="4" spans="1:6" x14ac:dyDescent="0.3">
      <c r="A4" s="7" t="s">
        <v>297</v>
      </c>
      <c r="B4" s="7" t="s">
        <v>298</v>
      </c>
      <c r="C4" s="7" t="s">
        <v>299</v>
      </c>
      <c r="D4" s="7" t="s">
        <v>297</v>
      </c>
      <c r="E4" s="7" t="s">
        <v>300</v>
      </c>
      <c r="F4" s="122" t="s">
        <v>301</v>
      </c>
    </row>
    <row r="5" spans="1:6" x14ac:dyDescent="0.3">
      <c r="A5" s="155" t="s">
        <v>302</v>
      </c>
      <c r="B5" s="155" t="s">
        <v>302</v>
      </c>
      <c r="C5" s="155" t="s">
        <v>302</v>
      </c>
      <c r="D5" s="155"/>
      <c r="E5" s="155"/>
      <c r="F5" s="156">
        <v>114085.36</v>
      </c>
    </row>
    <row r="6" spans="1:6" x14ac:dyDescent="0.3">
      <c r="A6" s="155"/>
      <c r="B6" s="155"/>
      <c r="C6" s="155"/>
      <c r="D6" s="155" t="s">
        <v>302</v>
      </c>
      <c r="E6" s="155" t="s">
        <v>302</v>
      </c>
      <c r="F6" s="156">
        <f>21370.5+776.7</f>
        <v>22147.200000000001</v>
      </c>
    </row>
    <row r="8" spans="1:6" x14ac:dyDescent="0.3">
      <c r="F8" s="161"/>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tabSelected="1" zoomScale="110" zoomScaleNormal="110" workbookViewId="0">
      <pane ySplit="2" topLeftCell="A3" activePane="bottomLeft" state="frozen"/>
      <selection pane="bottomLeft" activeCell="B11" sqref="B11"/>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73" t="s">
        <v>39</v>
      </c>
      <c r="B1" s="173"/>
      <c r="C1" s="173"/>
      <c r="D1" s="173"/>
      <c r="E1" s="173"/>
      <c r="F1" s="173"/>
      <c r="G1" s="173"/>
      <c r="H1" s="173"/>
      <c r="I1" s="173"/>
      <c r="J1" s="173"/>
      <c r="K1" s="173"/>
      <c r="L1" s="132" t="s">
        <v>0</v>
      </c>
      <c r="M1" s="1"/>
    </row>
    <row r="2" spans="1:15" ht="15" x14ac:dyDescent="0.3">
      <c r="A2" s="18"/>
      <c r="B2" s="19" t="s">
        <v>40</v>
      </c>
      <c r="C2" s="20" t="s">
        <v>41</v>
      </c>
      <c r="D2" s="19" t="s">
        <v>42</v>
      </c>
      <c r="E2" s="19" t="s">
        <v>303</v>
      </c>
      <c r="F2" s="19" t="s">
        <v>43</v>
      </c>
      <c r="G2" s="19" t="s">
        <v>44</v>
      </c>
      <c r="H2" s="19" t="s">
        <v>45</v>
      </c>
      <c r="I2" s="19" t="s">
        <v>46</v>
      </c>
      <c r="J2" s="20" t="s">
        <v>47</v>
      </c>
      <c r="K2" s="20" t="s">
        <v>48</v>
      </c>
      <c r="L2" s="20" t="s">
        <v>49</v>
      </c>
    </row>
    <row r="3" spans="1:15" ht="15" x14ac:dyDescent="0.3">
      <c r="A3" s="18">
        <v>1</v>
      </c>
      <c r="B3" s="21" t="s">
        <v>50</v>
      </c>
      <c r="C3" s="129">
        <f>SUM(C4:C14)</f>
        <v>1593012.42</v>
      </c>
      <c r="D3" s="129">
        <f t="shared" ref="D3:J3" si="0">SUM(D4:D14)</f>
        <v>141763.16</v>
      </c>
      <c r="E3" s="129">
        <f t="shared" si="0"/>
        <v>655751.04</v>
      </c>
      <c r="F3" s="129">
        <f t="shared" si="0"/>
        <v>556745</v>
      </c>
      <c r="G3" s="129">
        <f t="shared" si="0"/>
        <v>335990</v>
      </c>
      <c r="H3" s="129">
        <f t="shared" si="0"/>
        <v>755890.77</v>
      </c>
      <c r="I3" s="129">
        <f t="shared" si="0"/>
        <v>1728734.5</v>
      </c>
      <c r="J3" s="129">
        <f t="shared" si="0"/>
        <v>1313036.04</v>
      </c>
      <c r="K3" s="129">
        <f>SUM(K4:K12)+K14-K13</f>
        <v>640540.36250000005</v>
      </c>
      <c r="L3" s="129">
        <f>SUM(C3:K3)</f>
        <v>7721463.2925000004</v>
      </c>
      <c r="O3" s="157"/>
    </row>
    <row r="4" spans="1:15" ht="15" x14ac:dyDescent="0.3">
      <c r="A4" s="22">
        <v>1.1000000000000001</v>
      </c>
      <c r="B4" s="23" t="s">
        <v>51</v>
      </c>
      <c r="C4" s="130">
        <v>1496350</v>
      </c>
      <c r="D4" s="130">
        <v>0</v>
      </c>
      <c r="E4" s="130">
        <v>0</v>
      </c>
      <c r="F4" s="130">
        <v>0</v>
      </c>
      <c r="G4" s="130">
        <v>0</v>
      </c>
      <c r="H4" s="130">
        <v>0</v>
      </c>
      <c r="I4" s="130">
        <v>0</v>
      </c>
      <c r="J4" s="130">
        <v>0</v>
      </c>
      <c r="K4" s="130">
        <v>240307.3</v>
      </c>
      <c r="L4" s="130">
        <f t="shared" ref="L4:L26" si="1">SUM(C4:K4)</f>
        <v>1736657.3</v>
      </c>
      <c r="M4" s="157"/>
    </row>
    <row r="5" spans="1:15" ht="15" x14ac:dyDescent="0.3">
      <c r="A5" s="22">
        <v>1.2</v>
      </c>
      <c r="B5" s="23" t="s">
        <v>52</v>
      </c>
      <c r="C5" s="130">
        <v>0</v>
      </c>
      <c r="D5" s="130">
        <v>19954.3</v>
      </c>
      <c r="E5" s="130">
        <v>401121</v>
      </c>
      <c r="F5" s="130">
        <v>247230</v>
      </c>
      <c r="G5" s="130">
        <v>54230</v>
      </c>
      <c r="H5" s="130">
        <v>132446</v>
      </c>
      <c r="I5" s="130">
        <v>411324.50000000006</v>
      </c>
      <c r="J5" s="130">
        <v>668918</v>
      </c>
      <c r="K5" s="130">
        <v>5325.4</v>
      </c>
      <c r="L5" s="130">
        <f t="shared" si="1"/>
        <v>1940549.2</v>
      </c>
    </row>
    <row r="6" spans="1:15" ht="15" x14ac:dyDescent="0.3">
      <c r="A6" s="22">
        <v>1.3</v>
      </c>
      <c r="B6" s="24" t="s">
        <v>2</v>
      </c>
      <c r="C6" s="130">
        <v>22401</v>
      </c>
      <c r="D6" s="130">
        <v>23086</v>
      </c>
      <c r="E6" s="130">
        <v>235554</v>
      </c>
      <c r="F6" s="130">
        <v>263583</v>
      </c>
      <c r="G6" s="130">
        <v>211885</v>
      </c>
      <c r="H6" s="130">
        <v>223528</v>
      </c>
      <c r="I6" s="130">
        <v>1263410</v>
      </c>
      <c r="J6" s="130">
        <v>605648</v>
      </c>
      <c r="K6" s="130">
        <v>385048</v>
      </c>
      <c r="L6" s="130">
        <f>SUM(C6:K6)</f>
        <v>3234143</v>
      </c>
    </row>
    <row r="7" spans="1:15" ht="30" x14ac:dyDescent="0.3">
      <c r="A7" s="22">
        <v>1.4</v>
      </c>
      <c r="B7" s="24" t="s">
        <v>53</v>
      </c>
      <c r="C7" s="130">
        <v>0</v>
      </c>
      <c r="D7" s="130">
        <v>0</v>
      </c>
      <c r="E7" s="130">
        <v>0</v>
      </c>
      <c r="F7" s="130">
        <v>0</v>
      </c>
      <c r="G7" s="130">
        <v>17000</v>
      </c>
      <c r="H7" s="130">
        <v>50483</v>
      </c>
      <c r="I7" s="130">
        <v>0</v>
      </c>
      <c r="J7" s="130">
        <v>3395.04</v>
      </c>
      <c r="K7" s="130">
        <v>0</v>
      </c>
      <c r="L7" s="130">
        <f t="shared" si="1"/>
        <v>70878.039999999994</v>
      </c>
    </row>
    <row r="8" spans="1:15" ht="15" x14ac:dyDescent="0.3">
      <c r="A8" s="22">
        <v>1.5</v>
      </c>
      <c r="B8" s="24" t="s">
        <v>320</v>
      </c>
      <c r="C8" s="130"/>
      <c r="D8" s="130">
        <v>21269.33</v>
      </c>
      <c r="E8" s="130">
        <v>17006.04</v>
      </c>
      <c r="F8" s="130"/>
      <c r="G8" s="130"/>
      <c r="H8" s="130">
        <v>23621.77</v>
      </c>
      <c r="I8" s="130"/>
      <c r="J8" s="130"/>
      <c r="K8" s="130"/>
      <c r="L8" s="130">
        <f t="shared" si="1"/>
        <v>61897.14</v>
      </c>
    </row>
    <row r="9" spans="1:15" ht="15" x14ac:dyDescent="0.3">
      <c r="A9" s="22">
        <v>1.6</v>
      </c>
      <c r="B9" s="24" t="s">
        <v>54</v>
      </c>
      <c r="C9" s="130">
        <v>0</v>
      </c>
      <c r="D9" s="130">
        <v>0</v>
      </c>
      <c r="E9" s="130">
        <v>0</v>
      </c>
      <c r="F9" s="130">
        <v>0</v>
      </c>
      <c r="G9" s="130">
        <v>0</v>
      </c>
      <c r="H9" s="130">
        <v>0</v>
      </c>
      <c r="I9" s="130">
        <v>0</v>
      </c>
      <c r="J9" s="130">
        <v>0</v>
      </c>
      <c r="K9" s="130">
        <v>0</v>
      </c>
      <c r="L9" s="130">
        <f t="shared" si="1"/>
        <v>0</v>
      </c>
    </row>
    <row r="10" spans="1:15" ht="15" x14ac:dyDescent="0.3">
      <c r="A10" s="22">
        <v>1.7</v>
      </c>
      <c r="B10" s="23" t="s">
        <v>55</v>
      </c>
      <c r="C10" s="130">
        <v>0</v>
      </c>
      <c r="D10" s="130">
        <v>0</v>
      </c>
      <c r="E10" s="130">
        <v>0</v>
      </c>
      <c r="F10" s="130">
        <v>0</v>
      </c>
      <c r="G10" s="130">
        <v>0</v>
      </c>
      <c r="H10" s="130">
        <v>0</v>
      </c>
      <c r="I10" s="130">
        <v>0</v>
      </c>
      <c r="J10" s="130">
        <v>0</v>
      </c>
      <c r="K10" s="130">
        <v>0</v>
      </c>
      <c r="L10" s="130">
        <f t="shared" si="1"/>
        <v>0</v>
      </c>
    </row>
    <row r="11" spans="1:15" ht="15" x14ac:dyDescent="0.3">
      <c r="A11" s="22">
        <v>1.8</v>
      </c>
      <c r="B11" s="23" t="s">
        <v>56</v>
      </c>
      <c r="C11" s="130">
        <v>9807.42</v>
      </c>
      <c r="D11" s="130">
        <v>77453.53</v>
      </c>
      <c r="E11" s="130">
        <v>0</v>
      </c>
      <c r="F11" s="130">
        <v>36000</v>
      </c>
      <c r="G11" s="130">
        <v>52500</v>
      </c>
      <c r="H11" s="130">
        <v>323000</v>
      </c>
      <c r="I11" s="130">
        <v>54000</v>
      </c>
      <c r="J11" s="130">
        <v>35075</v>
      </c>
      <c r="K11" s="130">
        <v>0</v>
      </c>
      <c r="L11" s="130">
        <f t="shared" si="1"/>
        <v>587835.94999999995</v>
      </c>
    </row>
    <row r="12" spans="1:15" ht="15" x14ac:dyDescent="0.3">
      <c r="A12" s="22" t="s">
        <v>304</v>
      </c>
      <c r="B12" s="23" t="s">
        <v>305</v>
      </c>
      <c r="C12" s="130">
        <v>64454</v>
      </c>
      <c r="D12" s="130"/>
      <c r="E12" s="130">
        <v>2070</v>
      </c>
      <c r="F12" s="130">
        <v>9932</v>
      </c>
      <c r="G12" s="130">
        <v>375</v>
      </c>
      <c r="H12" s="130">
        <v>2812</v>
      </c>
      <c r="I12" s="130">
        <v>0</v>
      </c>
      <c r="J12" s="130">
        <v>0</v>
      </c>
      <c r="K12" s="130"/>
      <c r="L12" s="130">
        <f t="shared" si="1"/>
        <v>79643</v>
      </c>
      <c r="M12" s="157"/>
    </row>
    <row r="13" spans="1:15" ht="15" x14ac:dyDescent="0.3">
      <c r="A13" s="22" t="s">
        <v>311</v>
      </c>
      <c r="B13" s="23" t="s">
        <v>312</v>
      </c>
      <c r="C13" s="130"/>
      <c r="D13" s="130"/>
      <c r="E13" s="130"/>
      <c r="F13" s="130"/>
      <c r="G13" s="130"/>
      <c r="H13" s="130"/>
      <c r="I13" s="130"/>
      <c r="J13" s="130"/>
      <c r="K13" s="130">
        <v>454255.19749999995</v>
      </c>
      <c r="L13" s="130"/>
    </row>
    <row r="14" spans="1:15" ht="15" x14ac:dyDescent="0.3">
      <c r="A14" s="22" t="s">
        <v>319</v>
      </c>
      <c r="B14" s="23" t="s">
        <v>57</v>
      </c>
      <c r="C14" s="130">
        <v>0</v>
      </c>
      <c r="D14" s="130">
        <v>0</v>
      </c>
      <c r="E14" s="130">
        <v>0</v>
      </c>
      <c r="F14" s="130">
        <v>0</v>
      </c>
      <c r="G14" s="130">
        <v>0</v>
      </c>
      <c r="H14" s="130">
        <v>0</v>
      </c>
      <c r="I14" s="130">
        <v>0</v>
      </c>
      <c r="J14" s="130">
        <v>0</v>
      </c>
      <c r="K14" s="130">
        <v>464114.86</v>
      </c>
      <c r="L14" s="130">
        <f t="shared" si="1"/>
        <v>464114.86</v>
      </c>
      <c r="O14" s="1"/>
    </row>
    <row r="15" spans="1:15" ht="15" x14ac:dyDescent="0.3">
      <c r="A15" s="18">
        <v>2</v>
      </c>
      <c r="B15" s="21" t="s">
        <v>58</v>
      </c>
      <c r="C15" s="129">
        <f>C16+C17+C18+C24+C23</f>
        <v>5607714.2000000002</v>
      </c>
      <c r="D15" s="129">
        <f t="shared" ref="D15:J15" si="2">D16+D17+D18+D24</f>
        <v>3560.83</v>
      </c>
      <c r="E15" s="129">
        <f t="shared" si="2"/>
        <v>67360</v>
      </c>
      <c r="F15" s="129">
        <f t="shared" si="2"/>
        <v>186464</v>
      </c>
      <c r="G15" s="129">
        <f t="shared" si="2"/>
        <v>336354</v>
      </c>
      <c r="H15" s="129">
        <f t="shared" si="2"/>
        <v>149966.5</v>
      </c>
      <c r="I15" s="129">
        <f t="shared" si="2"/>
        <v>147100.5</v>
      </c>
      <c r="J15" s="129">
        <f t="shared" si="2"/>
        <v>134639.81</v>
      </c>
      <c r="K15" s="129">
        <f>K16+K17+K18+K24+K25+K21</f>
        <v>1088303.4500000002</v>
      </c>
      <c r="L15" s="129">
        <f t="shared" si="1"/>
        <v>7721463.29</v>
      </c>
      <c r="M15" s="157"/>
      <c r="O15" s="1"/>
    </row>
    <row r="16" spans="1:15" ht="15" x14ac:dyDescent="0.3">
      <c r="A16" s="22">
        <v>2.1</v>
      </c>
      <c r="B16" s="24" t="s">
        <v>59</v>
      </c>
      <c r="C16" s="131">
        <v>0</v>
      </c>
      <c r="D16" s="130">
        <v>0</v>
      </c>
      <c r="E16" s="130">
        <v>0</v>
      </c>
      <c r="F16" s="130">
        <v>0</v>
      </c>
      <c r="G16" s="130">
        <v>0</v>
      </c>
      <c r="H16" s="130">
        <v>0</v>
      </c>
      <c r="I16" s="130">
        <v>0</v>
      </c>
      <c r="J16" s="130">
        <v>1619.9</v>
      </c>
      <c r="K16" s="130">
        <v>0</v>
      </c>
      <c r="L16" s="130">
        <f t="shared" si="1"/>
        <v>1619.9</v>
      </c>
      <c r="O16" s="1"/>
    </row>
    <row r="17" spans="1:15" ht="30" x14ac:dyDescent="0.3">
      <c r="A17" s="22">
        <v>2.2000000000000002</v>
      </c>
      <c r="B17" s="24" t="s">
        <v>60</v>
      </c>
      <c r="C17" s="130">
        <v>0</v>
      </c>
      <c r="D17" s="130">
        <v>0</v>
      </c>
      <c r="E17" s="130">
        <v>1776</v>
      </c>
      <c r="F17" s="130">
        <v>34000</v>
      </c>
      <c r="G17" s="130">
        <v>52636</v>
      </c>
      <c r="H17" s="130">
        <v>20000.5</v>
      </c>
      <c r="I17" s="130">
        <v>54000.5</v>
      </c>
      <c r="J17" s="130">
        <v>41329.909999999996</v>
      </c>
      <c r="K17" s="130">
        <v>304230</v>
      </c>
      <c r="L17" s="130">
        <f t="shared" si="1"/>
        <v>507972.91000000003</v>
      </c>
      <c r="O17" s="1"/>
    </row>
    <row r="18" spans="1:15" ht="15" x14ac:dyDescent="0.3">
      <c r="A18" s="22">
        <v>2.2999999999999998</v>
      </c>
      <c r="B18" s="24" t="s">
        <v>61</v>
      </c>
      <c r="C18" s="131">
        <f>SUM(C19:C20)</f>
        <v>5360838.3</v>
      </c>
      <c r="D18" s="131">
        <f>SUM(D19:D20)</f>
        <v>3560.83</v>
      </c>
      <c r="E18" s="131">
        <f t="shared" ref="E18:J18" si="3">SUM(E19:E20)</f>
        <v>65584</v>
      </c>
      <c r="F18" s="131">
        <f t="shared" si="3"/>
        <v>152464</v>
      </c>
      <c r="G18" s="131">
        <f t="shared" si="3"/>
        <v>283718</v>
      </c>
      <c r="H18" s="131">
        <f t="shared" si="3"/>
        <v>129966</v>
      </c>
      <c r="I18" s="131">
        <f t="shared" si="3"/>
        <v>93100</v>
      </c>
      <c r="J18" s="131">
        <f t="shared" si="3"/>
        <v>91690</v>
      </c>
      <c r="K18" s="131">
        <v>0</v>
      </c>
      <c r="L18" s="130">
        <f t="shared" si="1"/>
        <v>6180921.1299999999</v>
      </c>
      <c r="N18" s="1"/>
      <c r="O18" s="1"/>
    </row>
    <row r="19" spans="1:15" ht="15" x14ac:dyDescent="0.3">
      <c r="A19" s="22" t="s">
        <v>62</v>
      </c>
      <c r="B19" s="23" t="s">
        <v>63</v>
      </c>
      <c r="C19" s="130">
        <v>5356927</v>
      </c>
      <c r="D19" s="130">
        <v>0</v>
      </c>
      <c r="E19" s="130">
        <v>0</v>
      </c>
      <c r="F19" s="130">
        <v>0</v>
      </c>
      <c r="G19" s="130">
        <v>0</v>
      </c>
      <c r="H19" s="130">
        <v>0</v>
      </c>
      <c r="I19" s="130">
        <v>0</v>
      </c>
      <c r="J19" s="130">
        <v>0</v>
      </c>
      <c r="K19" s="130">
        <v>0</v>
      </c>
      <c r="L19" s="130">
        <f t="shared" si="1"/>
        <v>5356927</v>
      </c>
      <c r="N19" s="1"/>
    </row>
    <row r="20" spans="1:15" ht="15" x14ac:dyDescent="0.3">
      <c r="A20" s="22" t="s">
        <v>64</v>
      </c>
      <c r="B20" s="23" t="s">
        <v>65</v>
      </c>
      <c r="C20" s="130">
        <v>3911.3</v>
      </c>
      <c r="D20" s="130">
        <v>3560.83</v>
      </c>
      <c r="E20" s="130">
        <v>65584</v>
      </c>
      <c r="F20" s="130">
        <v>152464</v>
      </c>
      <c r="G20" s="130">
        <v>283718</v>
      </c>
      <c r="H20" s="130">
        <v>129966</v>
      </c>
      <c r="I20" s="130">
        <v>93100</v>
      </c>
      <c r="J20" s="130">
        <v>91690</v>
      </c>
      <c r="K20" s="130">
        <v>0</v>
      </c>
      <c r="L20" s="130">
        <f t="shared" si="1"/>
        <v>823994.13</v>
      </c>
      <c r="N20" s="1"/>
    </row>
    <row r="21" spans="1:15" ht="15" x14ac:dyDescent="0.3">
      <c r="A21" s="22">
        <v>2.4</v>
      </c>
      <c r="B21" s="24" t="s">
        <v>66</v>
      </c>
      <c r="C21" s="130">
        <v>0</v>
      </c>
      <c r="D21" s="130">
        <v>0</v>
      </c>
      <c r="E21" s="130">
        <v>0</v>
      </c>
      <c r="F21" s="130">
        <v>0</v>
      </c>
      <c r="G21" s="130">
        <v>0</v>
      </c>
      <c r="H21" s="130">
        <v>0</v>
      </c>
      <c r="I21" s="130">
        <v>0</v>
      </c>
      <c r="J21" s="130">
        <v>0</v>
      </c>
      <c r="K21" s="130">
        <v>68000</v>
      </c>
      <c r="L21" s="130">
        <f t="shared" si="1"/>
        <v>68000</v>
      </c>
    </row>
    <row r="22" spans="1:15" ht="15" x14ac:dyDescent="0.3">
      <c r="A22" s="22">
        <v>2.5</v>
      </c>
      <c r="B22" s="23" t="s">
        <v>4</v>
      </c>
      <c r="C22" s="130">
        <v>0</v>
      </c>
      <c r="D22" s="130">
        <v>0</v>
      </c>
      <c r="E22" s="130">
        <v>0</v>
      </c>
      <c r="F22" s="130">
        <v>0</v>
      </c>
      <c r="G22" s="130">
        <v>0</v>
      </c>
      <c r="H22" s="130">
        <v>0</v>
      </c>
      <c r="I22" s="130">
        <v>0</v>
      </c>
      <c r="J22" s="130">
        <v>0</v>
      </c>
      <c r="K22" s="130">
        <v>0</v>
      </c>
      <c r="L22" s="130">
        <f t="shared" si="1"/>
        <v>0</v>
      </c>
    </row>
    <row r="23" spans="1:15" ht="15" x14ac:dyDescent="0.3">
      <c r="A23" s="22" t="s">
        <v>306</v>
      </c>
      <c r="B23" s="23" t="s">
        <v>308</v>
      </c>
      <c r="C23" s="130">
        <v>4464.3599999999997</v>
      </c>
      <c r="D23" s="130"/>
      <c r="E23" s="130"/>
      <c r="F23" s="130"/>
      <c r="G23" s="130"/>
      <c r="H23" s="130"/>
      <c r="I23" s="130"/>
      <c r="J23" s="130"/>
      <c r="K23" s="130"/>
      <c r="L23" s="130"/>
    </row>
    <row r="24" spans="1:15" ht="15" x14ac:dyDescent="0.3">
      <c r="A24" s="22" t="s">
        <v>307</v>
      </c>
      <c r="B24" s="23" t="s">
        <v>67</v>
      </c>
      <c r="C24" s="130">
        <v>242411.54000000004</v>
      </c>
      <c r="D24" s="130">
        <v>0</v>
      </c>
      <c r="E24" s="130">
        <v>0</v>
      </c>
      <c r="F24" s="130">
        <v>0</v>
      </c>
      <c r="G24" s="130">
        <v>0</v>
      </c>
      <c r="H24" s="130">
        <v>0</v>
      </c>
      <c r="I24" s="130">
        <v>0</v>
      </c>
      <c r="J24" s="130">
        <v>0</v>
      </c>
      <c r="K24" s="130">
        <v>0</v>
      </c>
      <c r="L24" s="130">
        <f t="shared" si="1"/>
        <v>242411.54000000004</v>
      </c>
    </row>
    <row r="25" spans="1:15" ht="15" x14ac:dyDescent="0.3">
      <c r="A25" s="22" t="s">
        <v>309</v>
      </c>
      <c r="B25" s="23" t="s">
        <v>310</v>
      </c>
      <c r="C25" s="130"/>
      <c r="D25" s="130"/>
      <c r="E25" s="130"/>
      <c r="F25" s="130"/>
      <c r="G25" s="130"/>
      <c r="H25" s="130"/>
      <c r="I25" s="130"/>
      <c r="J25" s="130"/>
      <c r="K25" s="130">
        <f>716072.93+0.52</f>
        <v>716073.45000000007</v>
      </c>
      <c r="L25" s="130"/>
    </row>
    <row r="26" spans="1:15" ht="15" x14ac:dyDescent="0.3">
      <c r="A26" s="18">
        <v>3</v>
      </c>
      <c r="B26" s="21" t="s">
        <v>68</v>
      </c>
      <c r="C26" s="129">
        <f>C3-C15</f>
        <v>-4014701.7800000003</v>
      </c>
      <c r="D26" s="129">
        <f t="shared" ref="D26:K26" si="4">D3-D15</f>
        <v>138202.33000000002</v>
      </c>
      <c r="E26" s="129">
        <f t="shared" si="4"/>
        <v>588391.04</v>
      </c>
      <c r="F26" s="129">
        <f t="shared" si="4"/>
        <v>370281</v>
      </c>
      <c r="G26" s="129">
        <f t="shared" si="4"/>
        <v>-364</v>
      </c>
      <c r="H26" s="129">
        <f t="shared" si="4"/>
        <v>605924.27</v>
      </c>
      <c r="I26" s="129">
        <f t="shared" si="4"/>
        <v>1581634</v>
      </c>
      <c r="J26" s="129">
        <f t="shared" si="4"/>
        <v>1178396.23</v>
      </c>
      <c r="K26" s="129">
        <f t="shared" si="4"/>
        <v>-447763.08750000014</v>
      </c>
      <c r="L26" s="169">
        <f t="shared" si="1"/>
        <v>2.4999997112900019E-3</v>
      </c>
    </row>
    <row r="27" spans="1:15" x14ac:dyDescent="0.3">
      <c r="C27" s="160"/>
      <c r="D27" s="160"/>
      <c r="E27" s="160"/>
      <c r="F27" s="160"/>
      <c r="G27" s="160"/>
      <c r="H27" s="160"/>
      <c r="I27" s="160"/>
      <c r="J27" s="160"/>
      <c r="K27" s="160"/>
      <c r="L27" s="160"/>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9"/>
  <sheetViews>
    <sheetView zoomScale="110" zoomScaleNormal="110" workbookViewId="0">
      <selection activeCell="B8" sqref="B8"/>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8" t="s">
        <v>69</v>
      </c>
      <c r="B1" s="178"/>
      <c r="C1" s="178"/>
      <c r="D1" s="178"/>
      <c r="E1" s="178"/>
      <c r="F1" s="177" t="s">
        <v>0</v>
      </c>
      <c r="G1" s="177"/>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f>C4+C5+C6+C7+C8+C9+C10+C11</f>
        <v>7721462.669999999</v>
      </c>
      <c r="D3" s="133">
        <v>6144383.4399999985</v>
      </c>
      <c r="E3" s="133">
        <v>1490164.92</v>
      </c>
      <c r="F3" s="133">
        <v>101175.93999999999</v>
      </c>
      <c r="G3" s="133">
        <v>11400.37</v>
      </c>
      <c r="K3" s="1"/>
      <c r="L3" s="1"/>
      <c r="M3" s="1"/>
      <c r="N3" s="1"/>
      <c r="O3" s="1"/>
      <c r="P3" s="1"/>
    </row>
    <row r="4" spans="1:16" ht="15" x14ac:dyDescent="0.3">
      <c r="A4" s="28">
        <v>1.1000000000000001</v>
      </c>
      <c r="B4" s="23" t="s">
        <v>75</v>
      </c>
      <c r="C4" s="134">
        <v>1816300.3599999994</v>
      </c>
      <c r="D4" s="131">
        <v>1402092.5599999994</v>
      </c>
      <c r="E4" s="131">
        <v>303938</v>
      </c>
      <c r="F4" s="131">
        <v>99064.329999999987</v>
      </c>
      <c r="G4" s="131">
        <v>11205.470000000001</v>
      </c>
      <c r="K4" s="1"/>
      <c r="L4" s="1"/>
      <c r="M4" s="1"/>
      <c r="N4" s="1"/>
      <c r="O4" s="1"/>
      <c r="P4" s="1"/>
    </row>
    <row r="5" spans="1:16" ht="15" x14ac:dyDescent="0.3">
      <c r="A5" s="28">
        <v>1.2</v>
      </c>
      <c r="B5" s="23" t="s">
        <v>52</v>
      </c>
      <c r="C5" s="134">
        <v>1934665.73</v>
      </c>
      <c r="D5" s="131">
        <v>1214093.71</v>
      </c>
      <c r="E5" s="131">
        <v>720572.02</v>
      </c>
      <c r="F5" s="131">
        <v>0</v>
      </c>
      <c r="G5" s="131">
        <v>0</v>
      </c>
    </row>
    <row r="6" spans="1:16" ht="15" x14ac:dyDescent="0.3">
      <c r="A6" s="28">
        <v>1.3</v>
      </c>
      <c r="B6" s="23" t="s">
        <v>1</v>
      </c>
      <c r="C6" s="134">
        <v>2855184.9499999997</v>
      </c>
      <c r="D6" s="131">
        <v>2490671.9699999997</v>
      </c>
      <c r="E6" s="131">
        <v>364178.46</v>
      </c>
      <c r="F6" s="131">
        <v>334.52</v>
      </c>
      <c r="G6" s="131">
        <v>0</v>
      </c>
      <c r="H6" s="1"/>
      <c r="I6" s="29"/>
    </row>
    <row r="7" spans="1:16" ht="30" x14ac:dyDescent="0.3">
      <c r="A7" s="28">
        <v>1.4</v>
      </c>
      <c r="B7" s="24" t="s">
        <v>318</v>
      </c>
      <c r="C7" s="134">
        <v>720611.59999999986</v>
      </c>
      <c r="D7" s="131">
        <v>649850.64999999991</v>
      </c>
      <c r="E7" s="131">
        <v>70760.95</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76</v>
      </c>
      <c r="C9" s="133">
        <v>0</v>
      </c>
      <c r="D9" s="131">
        <v>0</v>
      </c>
      <c r="E9" s="131">
        <v>0</v>
      </c>
      <c r="F9" s="131">
        <v>0</v>
      </c>
      <c r="G9" s="131">
        <v>0</v>
      </c>
      <c r="I9" s="1"/>
      <c r="J9" s="1"/>
      <c r="K9" s="1"/>
    </row>
    <row r="10" spans="1:16" ht="15" x14ac:dyDescent="0.3">
      <c r="A10" s="28">
        <v>1.7</v>
      </c>
      <c r="B10" s="23" t="s">
        <v>77</v>
      </c>
      <c r="C10" s="133">
        <v>101485.65999999999</v>
      </c>
      <c r="D10" s="131">
        <v>101485.65999999999</v>
      </c>
      <c r="E10" s="131">
        <v>0</v>
      </c>
      <c r="F10" s="131">
        <v>0</v>
      </c>
      <c r="G10" s="131">
        <v>0</v>
      </c>
      <c r="I10" s="1"/>
      <c r="K10" s="1"/>
    </row>
    <row r="11" spans="1:16" ht="15" x14ac:dyDescent="0.3">
      <c r="A11" s="28">
        <v>1.8</v>
      </c>
      <c r="B11" s="23" t="s">
        <v>3</v>
      </c>
      <c r="C11" s="133">
        <f>SUM(D11:G11)</f>
        <v>293214.37000000005</v>
      </c>
      <c r="D11" s="131">
        <f>286188.89-25662</f>
        <v>260526.89</v>
      </c>
      <c r="E11" s="131">
        <v>30715.489999999998</v>
      </c>
      <c r="F11" s="131">
        <v>1777.09</v>
      </c>
      <c r="G11" s="131">
        <v>194.90000000000003</v>
      </c>
      <c r="I11" s="1"/>
      <c r="K11" s="1"/>
    </row>
    <row r="12" spans="1:16" ht="15" x14ac:dyDescent="0.3">
      <c r="A12" s="27">
        <v>2</v>
      </c>
      <c r="B12" s="21" t="s">
        <v>58</v>
      </c>
      <c r="C12" s="133">
        <v>7005389.8200000003</v>
      </c>
      <c r="D12" s="133">
        <v>5618023.0199999996</v>
      </c>
      <c r="E12" s="133">
        <v>1275139.99</v>
      </c>
      <c r="F12" s="133">
        <v>101296.23</v>
      </c>
      <c r="G12" s="133">
        <v>10930.580000000002</v>
      </c>
    </row>
    <row r="13" spans="1:16" ht="15" x14ac:dyDescent="0.3">
      <c r="A13" s="28">
        <v>2.1</v>
      </c>
      <c r="B13" s="24" t="s">
        <v>78</v>
      </c>
      <c r="C13" s="133">
        <v>1619.9</v>
      </c>
      <c r="D13" s="131">
        <v>1619.9</v>
      </c>
      <c r="E13" s="131">
        <v>0</v>
      </c>
      <c r="F13" s="131">
        <v>0</v>
      </c>
      <c r="G13" s="131">
        <v>0</v>
      </c>
      <c r="I13" s="1"/>
    </row>
    <row r="14" spans="1:16" ht="30" x14ac:dyDescent="0.3">
      <c r="A14" s="28">
        <v>2.2000000000000002</v>
      </c>
      <c r="B14" s="24" t="s">
        <v>60</v>
      </c>
      <c r="C14" s="133">
        <v>444437.74</v>
      </c>
      <c r="D14" s="131">
        <v>302079.47000000003</v>
      </c>
      <c r="E14" s="131">
        <v>129013.50999999998</v>
      </c>
      <c r="F14" s="131">
        <v>11563.81</v>
      </c>
      <c r="G14" s="131">
        <v>1780.9499999999998</v>
      </c>
      <c r="I14" s="1"/>
      <c r="J14" s="1"/>
      <c r="K14" s="1"/>
      <c r="L14" s="1"/>
      <c r="M14" s="1"/>
    </row>
    <row r="15" spans="1:16" ht="15" x14ac:dyDescent="0.3">
      <c r="A15" s="28">
        <v>2.2999999999999998</v>
      </c>
      <c r="B15" s="23" t="s">
        <v>79</v>
      </c>
      <c r="C15" s="133">
        <v>6180921.1600000001</v>
      </c>
      <c r="D15" s="133">
        <v>5082672.58</v>
      </c>
      <c r="E15" s="133">
        <v>999728.41999999993</v>
      </c>
      <c r="F15" s="133">
        <v>89389.94</v>
      </c>
      <c r="G15" s="133">
        <v>9130.2200000000012</v>
      </c>
      <c r="I15" s="1"/>
    </row>
    <row r="16" spans="1:16" ht="15" x14ac:dyDescent="0.3">
      <c r="A16" s="28" t="s">
        <v>62</v>
      </c>
      <c r="B16" s="23" t="s">
        <v>80</v>
      </c>
      <c r="C16" s="130">
        <v>5347222.8500000006</v>
      </c>
      <c r="D16" s="131">
        <v>4567179.49</v>
      </c>
      <c r="E16" s="131">
        <v>681523.19999999995</v>
      </c>
      <c r="F16" s="131">
        <v>89389.94</v>
      </c>
      <c r="G16" s="131">
        <v>9130.2200000000012</v>
      </c>
      <c r="I16" s="1"/>
    </row>
    <row r="17" spans="1:13" ht="15" x14ac:dyDescent="0.3">
      <c r="A17" s="28" t="s">
        <v>64</v>
      </c>
      <c r="B17" s="23" t="s">
        <v>81</v>
      </c>
      <c r="C17" s="130">
        <v>833698.31</v>
      </c>
      <c r="D17" s="131">
        <v>515493.08999999997</v>
      </c>
      <c r="E17" s="131">
        <v>318205.22000000003</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v>0</v>
      </c>
      <c r="D19" s="131">
        <v>0</v>
      </c>
      <c r="E19" s="131">
        <v>0</v>
      </c>
      <c r="F19" s="131">
        <v>0</v>
      </c>
      <c r="G19" s="131">
        <v>0</v>
      </c>
    </row>
    <row r="20" spans="1:13" ht="15" x14ac:dyDescent="0.3">
      <c r="A20" s="28">
        <v>2.6</v>
      </c>
      <c r="B20" s="23" t="s">
        <v>5</v>
      </c>
      <c r="C20" s="133">
        <v>310411.01999999961</v>
      </c>
      <c r="D20" s="131">
        <v>231651.06999999963</v>
      </c>
      <c r="E20" s="131">
        <v>78398.060000000012</v>
      </c>
      <c r="F20" s="131">
        <v>342.47999999999996</v>
      </c>
      <c r="G20" s="131">
        <v>19.409999999999997</v>
      </c>
      <c r="J20" s="1"/>
      <c r="K20" s="1"/>
      <c r="M20" s="1"/>
    </row>
    <row r="21" spans="1:13" ht="15" x14ac:dyDescent="0.3">
      <c r="A21" s="28" t="s">
        <v>316</v>
      </c>
      <c r="B21" s="21" t="s">
        <v>315</v>
      </c>
      <c r="C21" s="133">
        <f>SUM(D21:G21)</f>
        <v>716073.15</v>
      </c>
      <c r="D21" s="131">
        <f>732158.55-25661</f>
        <v>706497.55</v>
      </c>
      <c r="E21" s="131">
        <v>8939.3100000000013</v>
      </c>
      <c r="F21" s="131">
        <v>555.07000000000005</v>
      </c>
      <c r="G21" s="131">
        <v>81.22</v>
      </c>
      <c r="J21" s="1"/>
      <c r="K21" s="1"/>
      <c r="M21" s="1"/>
    </row>
    <row r="22" spans="1:13" ht="15" x14ac:dyDescent="0.3">
      <c r="A22" s="28"/>
      <c r="B22" s="21" t="s">
        <v>317</v>
      </c>
      <c r="C22" s="133">
        <f>C12+C21</f>
        <v>7721462.9700000007</v>
      </c>
      <c r="D22" s="131">
        <v>6350181.5699999994</v>
      </c>
      <c r="E22" s="131">
        <v>1284079.3</v>
      </c>
      <c r="F22" s="131">
        <v>101851.3</v>
      </c>
      <c r="G22" s="131">
        <v>11013</v>
      </c>
      <c r="J22" s="1"/>
      <c r="K22" s="1"/>
      <c r="M22" s="1"/>
    </row>
    <row r="23" spans="1:13" ht="15" x14ac:dyDescent="0.3">
      <c r="A23" s="28"/>
      <c r="B23" s="23"/>
      <c r="C23" s="133"/>
      <c r="D23" s="131"/>
      <c r="E23" s="131"/>
      <c r="F23" s="131"/>
      <c r="G23" s="131"/>
      <c r="J23" s="1"/>
      <c r="K23" s="1"/>
      <c r="M23" s="1"/>
    </row>
    <row r="24" spans="1:13" ht="15" x14ac:dyDescent="0.3">
      <c r="A24" s="174" t="s">
        <v>82</v>
      </c>
      <c r="B24" s="175"/>
      <c r="C24" s="175"/>
      <c r="D24" s="175"/>
      <c r="E24" s="175"/>
      <c r="F24" s="175"/>
      <c r="G24" s="176"/>
    </row>
    <row r="25" spans="1:13" ht="15" x14ac:dyDescent="0.3">
      <c r="A25" s="27">
        <v>3</v>
      </c>
      <c r="B25" s="30" t="s">
        <v>83</v>
      </c>
      <c r="C25" s="135"/>
      <c r="D25" s="135"/>
      <c r="E25" s="135">
        <v>9.6778990541354859E-2</v>
      </c>
      <c r="F25" s="135">
        <v>-1.7491242762066844E-2</v>
      </c>
      <c r="G25" s="135">
        <v>5.0000000000000001E-4</v>
      </c>
    </row>
    <row r="26" spans="1:13" ht="30" x14ac:dyDescent="0.3">
      <c r="A26" s="28">
        <v>3.1</v>
      </c>
      <c r="B26" s="24" t="s">
        <v>84</v>
      </c>
      <c r="C26" s="136">
        <v>9.7459143264123402E-2</v>
      </c>
      <c r="D26" s="137"/>
      <c r="E26" s="137"/>
      <c r="F26" s="137"/>
      <c r="G26" s="137"/>
      <c r="J26" s="1"/>
      <c r="K26" s="1"/>
    </row>
    <row r="27" spans="1:13" ht="15" x14ac:dyDescent="0.3">
      <c r="A27" s="28">
        <v>3.2</v>
      </c>
      <c r="B27" s="23" t="s">
        <v>85</v>
      </c>
      <c r="C27" s="136">
        <v>-4.6188090411439964E-5</v>
      </c>
      <c r="D27" s="137"/>
      <c r="E27" s="137"/>
      <c r="F27" s="137"/>
      <c r="G27" s="137"/>
      <c r="J27" s="1"/>
    </row>
    <row r="28" spans="1:13" ht="15" x14ac:dyDescent="0.3">
      <c r="A28" s="28">
        <v>3.3</v>
      </c>
      <c r="B28" s="23" t="s">
        <v>86</v>
      </c>
      <c r="C28" s="136">
        <v>0</v>
      </c>
      <c r="D28" s="137"/>
      <c r="E28" s="137"/>
      <c r="F28" s="137"/>
      <c r="G28" s="137"/>
      <c r="J28" s="31"/>
    </row>
    <row r="29" spans="1:13" ht="15" x14ac:dyDescent="0.3">
      <c r="A29" s="28">
        <v>3.4</v>
      </c>
      <c r="B29" s="23" t="s">
        <v>87</v>
      </c>
      <c r="C29" s="135">
        <v>7.0800000000000002E-2</v>
      </c>
      <c r="D29" s="135"/>
      <c r="E29" s="137"/>
      <c r="F29" s="137"/>
      <c r="G29" s="137"/>
    </row>
  </sheetData>
  <mergeCells count="3">
    <mergeCell ref="A24:G24"/>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topLeftCell="A7" zoomScale="130" zoomScaleNormal="130" workbookViewId="0">
      <selection activeCell="C18" sqref="C18"/>
    </sheetView>
  </sheetViews>
  <sheetFormatPr defaultRowHeight="14.4" x14ac:dyDescent="0.3"/>
  <cols>
    <col min="1" max="1" width="5.88671875" customWidth="1"/>
    <col min="2" max="2" width="35.44140625" bestFit="1" customWidth="1"/>
    <col min="3" max="3" width="16" customWidth="1"/>
  </cols>
  <sheetData>
    <row r="1" spans="1:11" ht="15" x14ac:dyDescent="0.3">
      <c r="A1" s="179" t="s">
        <v>88</v>
      </c>
      <c r="B1" s="180"/>
      <c r="C1" s="33" t="s">
        <v>0</v>
      </c>
      <c r="D1" s="32"/>
      <c r="E1" s="32"/>
      <c r="F1" s="32"/>
      <c r="G1" s="32"/>
      <c r="H1" s="32"/>
      <c r="I1" s="32"/>
      <c r="J1" s="32"/>
      <c r="K1" s="32"/>
    </row>
    <row r="2" spans="1:11" ht="15" x14ac:dyDescent="0.3">
      <c r="A2" s="20">
        <v>1</v>
      </c>
      <c r="B2" s="21" t="s">
        <v>89</v>
      </c>
      <c r="C2" s="138">
        <f>SUM(C3:C8)</f>
        <v>5672597.5899999999</v>
      </c>
    </row>
    <row r="3" spans="1:11" ht="15" x14ac:dyDescent="0.3">
      <c r="A3" s="34">
        <v>1.1000000000000001</v>
      </c>
      <c r="B3" s="23" t="s">
        <v>90</v>
      </c>
      <c r="C3" s="130">
        <v>1078471.6200000001</v>
      </c>
    </row>
    <row r="4" spans="1:11" ht="15" x14ac:dyDescent="0.3">
      <c r="A4" s="34">
        <v>1.2</v>
      </c>
      <c r="B4" s="23" t="s">
        <v>43</v>
      </c>
      <c r="C4" s="130">
        <v>692448.60000000009</v>
      </c>
    </row>
    <row r="5" spans="1:11" ht="15" x14ac:dyDescent="0.3">
      <c r="A5" s="34">
        <v>1.3</v>
      </c>
      <c r="B5" s="23" t="s">
        <v>91</v>
      </c>
      <c r="C5" s="130">
        <v>1074882</v>
      </c>
    </row>
    <row r="6" spans="1:11" ht="15" x14ac:dyDescent="0.3">
      <c r="A6" s="34">
        <v>1.4</v>
      </c>
      <c r="B6" s="23" t="s">
        <v>92</v>
      </c>
      <c r="C6" s="130">
        <v>1728734.0599999996</v>
      </c>
    </row>
    <row r="7" spans="1:11" ht="15" x14ac:dyDescent="0.3">
      <c r="A7" s="34">
        <v>1.5</v>
      </c>
      <c r="B7" s="23" t="s">
        <v>93</v>
      </c>
      <c r="C7" s="130">
        <v>702363.31</v>
      </c>
    </row>
    <row r="8" spans="1:11" ht="15" x14ac:dyDescent="0.3">
      <c r="A8" s="34">
        <v>1.6</v>
      </c>
      <c r="B8" s="23" t="s">
        <v>94</v>
      </c>
      <c r="C8" s="130">
        <v>395698</v>
      </c>
    </row>
    <row r="9" spans="1:11" ht="15" x14ac:dyDescent="0.3">
      <c r="A9" s="20">
        <v>2</v>
      </c>
      <c r="B9" s="21" t="s">
        <v>95</v>
      </c>
      <c r="C9" s="138">
        <f>SUM(C10:C15)</f>
        <v>3652940.0168799995</v>
      </c>
    </row>
    <row r="10" spans="1:11" ht="15" x14ac:dyDescent="0.3">
      <c r="A10" s="34">
        <v>2.1</v>
      </c>
      <c r="B10" s="23" t="s">
        <v>90</v>
      </c>
      <c r="C10" s="165">
        <v>1663248.4868799997</v>
      </c>
    </row>
    <row r="11" spans="1:11" ht="15" x14ac:dyDescent="0.3">
      <c r="A11" s="34">
        <v>2.2000000000000002</v>
      </c>
      <c r="B11" s="23" t="s">
        <v>43</v>
      </c>
      <c r="C11" s="130">
        <v>338928.17999999976</v>
      </c>
    </row>
    <row r="12" spans="1:11" ht="15" x14ac:dyDescent="0.3">
      <c r="A12" s="34">
        <v>2.2999999999999998</v>
      </c>
      <c r="B12" s="23" t="s">
        <v>91</v>
      </c>
      <c r="C12" s="130">
        <v>880002</v>
      </c>
    </row>
    <row r="13" spans="1:11" ht="15" x14ac:dyDescent="0.3">
      <c r="A13" s="34">
        <v>2.4</v>
      </c>
      <c r="B13" s="23" t="s">
        <v>92</v>
      </c>
      <c r="C13" s="130">
        <v>240200.5</v>
      </c>
    </row>
    <row r="14" spans="1:11" ht="15" x14ac:dyDescent="0.3">
      <c r="A14" s="34">
        <v>2.5</v>
      </c>
      <c r="B14" s="23" t="s">
        <v>93</v>
      </c>
      <c r="C14" s="130">
        <v>143968.84999999989</v>
      </c>
    </row>
    <row r="15" spans="1:11" ht="15" x14ac:dyDescent="0.3">
      <c r="A15" s="34">
        <v>2.6</v>
      </c>
      <c r="B15" s="23" t="s">
        <v>94</v>
      </c>
      <c r="C15" s="130">
        <v>386592</v>
      </c>
    </row>
    <row r="16" spans="1:11" ht="15" x14ac:dyDescent="0.3">
      <c r="A16" s="20">
        <v>3</v>
      </c>
      <c r="B16" s="21" t="s">
        <v>96</v>
      </c>
      <c r="C16" s="138">
        <f>SUM(C17:C22)</f>
        <v>2019656.5731200005</v>
      </c>
    </row>
    <row r="17" spans="1:3" ht="15" x14ac:dyDescent="0.3">
      <c r="A17" s="34">
        <v>3.1</v>
      </c>
      <c r="B17" s="23" t="s">
        <v>90</v>
      </c>
      <c r="C17" s="130">
        <v>-584776.86687999964</v>
      </c>
    </row>
    <row r="18" spans="1:3" ht="15" x14ac:dyDescent="0.3">
      <c r="A18" s="34">
        <v>3.2</v>
      </c>
      <c r="B18" s="23" t="s">
        <v>43</v>
      </c>
      <c r="C18" s="130">
        <v>353520.42000000033</v>
      </c>
    </row>
    <row r="19" spans="1:3" ht="15" x14ac:dyDescent="0.3">
      <c r="A19" s="34">
        <v>3.3</v>
      </c>
      <c r="B19" s="23" t="s">
        <v>91</v>
      </c>
      <c r="C19" s="130">
        <v>194879</v>
      </c>
    </row>
    <row r="20" spans="1:3" ht="15" x14ac:dyDescent="0.3">
      <c r="A20" s="34">
        <v>3.4</v>
      </c>
      <c r="B20" s="23" t="s">
        <v>92</v>
      </c>
      <c r="C20" s="130">
        <v>1488533.5599999996</v>
      </c>
    </row>
    <row r="21" spans="1:3" ht="15" x14ac:dyDescent="0.3">
      <c r="A21" s="34">
        <v>3.5</v>
      </c>
      <c r="B21" s="23" t="s">
        <v>93</v>
      </c>
      <c r="C21" s="130">
        <v>558394.4600000002</v>
      </c>
    </row>
    <row r="22" spans="1:3" ht="15" x14ac:dyDescent="0.3">
      <c r="A22" s="34">
        <v>3.6</v>
      </c>
      <c r="B22" s="23" t="s">
        <v>94</v>
      </c>
      <c r="C22" s="130">
        <v>9106</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topLeftCell="A19" workbookViewId="0">
      <selection activeCell="C8" sqref="C8"/>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81" t="s">
        <v>97</v>
      </c>
      <c r="B1" s="181"/>
      <c r="C1" s="181"/>
      <c r="D1" s="181"/>
    </row>
    <row r="2" spans="1:9" ht="43.2" x14ac:dyDescent="0.3">
      <c r="A2" s="36" t="s">
        <v>98</v>
      </c>
      <c r="B2" s="37" t="s">
        <v>99</v>
      </c>
      <c r="C2" s="37" t="s">
        <v>100</v>
      </c>
      <c r="D2" s="37" t="s">
        <v>101</v>
      </c>
      <c r="E2" s="38"/>
      <c r="F2" s="38"/>
      <c r="G2" s="159"/>
    </row>
    <row r="3" spans="1:9" x14ac:dyDescent="0.3">
      <c r="A3" s="39" t="s">
        <v>102</v>
      </c>
      <c r="B3" s="139">
        <v>3234143.1500000004</v>
      </c>
      <c r="C3" s="139">
        <v>80183.401000000013</v>
      </c>
      <c r="D3" s="140">
        <v>2.4792780430884762E-2</v>
      </c>
      <c r="E3" s="40"/>
      <c r="F3" s="159"/>
      <c r="G3" s="159"/>
      <c r="I3" s="158"/>
    </row>
    <row r="4" spans="1:9" x14ac:dyDescent="0.3">
      <c r="A4" s="41" t="s">
        <v>103</v>
      </c>
      <c r="B4" s="139">
        <v>255103</v>
      </c>
      <c r="C4" s="139">
        <v>55.84</v>
      </c>
      <c r="D4" s="140">
        <v>2.1889197696616663E-4</v>
      </c>
      <c r="E4" s="40"/>
      <c r="F4" s="158"/>
    </row>
    <row r="5" spans="1:9" x14ac:dyDescent="0.3">
      <c r="A5" s="42" t="s">
        <v>104</v>
      </c>
      <c r="B5" s="139">
        <v>0</v>
      </c>
      <c r="C5" s="139">
        <v>0</v>
      </c>
      <c r="D5" s="140">
        <v>0</v>
      </c>
      <c r="E5" s="40"/>
    </row>
    <row r="6" spans="1:9" ht="15.75" customHeight="1" x14ac:dyDescent="0.3">
      <c r="A6" s="42" t="s">
        <v>105</v>
      </c>
      <c r="B6" s="139">
        <v>219534</v>
      </c>
      <c r="C6" s="139">
        <v>55.84</v>
      </c>
      <c r="D6" s="140">
        <v>2.5435695609791651E-4</v>
      </c>
      <c r="E6" s="40"/>
    </row>
    <row r="7" spans="1:9" x14ac:dyDescent="0.3">
      <c r="A7" s="42" t="s">
        <v>106</v>
      </c>
      <c r="B7" s="139">
        <v>0</v>
      </c>
      <c r="C7" s="139">
        <v>0</v>
      </c>
      <c r="D7" s="140">
        <v>0</v>
      </c>
      <c r="E7" s="40"/>
    </row>
    <row r="8" spans="1:9" x14ac:dyDescent="0.3">
      <c r="A8" s="42" t="s">
        <v>107</v>
      </c>
      <c r="B8" s="139">
        <v>35569</v>
      </c>
      <c r="C8" s="139">
        <v>0</v>
      </c>
      <c r="D8" s="140">
        <v>0</v>
      </c>
      <c r="E8" s="40"/>
    </row>
    <row r="9" spans="1:9" x14ac:dyDescent="0.3">
      <c r="A9" s="41" t="s">
        <v>108</v>
      </c>
      <c r="B9" s="139">
        <v>22827</v>
      </c>
      <c r="C9" s="139">
        <v>5281</v>
      </c>
      <c r="D9" s="140">
        <v>0.23134884128444386</v>
      </c>
      <c r="E9" s="40"/>
    </row>
    <row r="10" spans="1:9" x14ac:dyDescent="0.3">
      <c r="A10" s="41" t="s">
        <v>109</v>
      </c>
      <c r="B10" s="139">
        <v>162678</v>
      </c>
      <c r="C10" s="139">
        <v>93.14</v>
      </c>
      <c r="D10" s="140">
        <v>5.7254207698643946E-4</v>
      </c>
      <c r="E10" s="40"/>
    </row>
    <row r="11" spans="1:9" x14ac:dyDescent="0.3">
      <c r="A11" s="41" t="s">
        <v>110</v>
      </c>
      <c r="B11" s="139">
        <v>5779</v>
      </c>
      <c r="C11" s="139">
        <v>0</v>
      </c>
      <c r="D11" s="140">
        <v>0</v>
      </c>
      <c r="E11" s="40"/>
    </row>
    <row r="12" spans="1:9" x14ac:dyDescent="0.3">
      <c r="A12" s="41" t="s">
        <v>111</v>
      </c>
      <c r="B12" s="139">
        <v>34182</v>
      </c>
      <c r="C12" s="139">
        <v>0</v>
      </c>
      <c r="D12" s="140">
        <v>0</v>
      </c>
      <c r="E12" s="40"/>
    </row>
    <row r="13" spans="1:9" x14ac:dyDescent="0.3">
      <c r="A13" s="41" t="s">
        <v>112</v>
      </c>
      <c r="B13" s="139">
        <v>155322</v>
      </c>
      <c r="C13" s="139">
        <v>1945.03</v>
      </c>
      <c r="D13" s="140">
        <v>1.2522566024130516E-2</v>
      </c>
      <c r="E13" s="40"/>
    </row>
    <row r="14" spans="1:9" x14ac:dyDescent="0.3">
      <c r="A14" s="41" t="s">
        <v>113</v>
      </c>
      <c r="B14" s="139">
        <v>356228.99</v>
      </c>
      <c r="C14" s="139">
        <v>1624.6610000000001</v>
      </c>
      <c r="D14" s="140">
        <v>4.5607209003399752E-3</v>
      </c>
      <c r="E14" s="40"/>
    </row>
    <row r="15" spans="1:9" x14ac:dyDescent="0.3">
      <c r="A15" s="41" t="s">
        <v>114</v>
      </c>
      <c r="B15" s="139">
        <v>0</v>
      </c>
      <c r="C15" s="139">
        <v>0</v>
      </c>
      <c r="D15" s="140">
        <v>0</v>
      </c>
      <c r="E15" s="40"/>
    </row>
    <row r="16" spans="1:9" x14ac:dyDescent="0.3">
      <c r="A16" s="43" t="s">
        <v>115</v>
      </c>
      <c r="B16" s="139">
        <v>0</v>
      </c>
      <c r="C16" s="139">
        <v>0</v>
      </c>
      <c r="D16" s="140">
        <v>0</v>
      </c>
      <c r="E16" s="40"/>
    </row>
    <row r="17" spans="1:5" ht="28.8" x14ac:dyDescent="0.3">
      <c r="A17" s="43" t="s">
        <v>116</v>
      </c>
      <c r="B17" s="139">
        <v>2242023.16</v>
      </c>
      <c r="C17" s="139">
        <v>71183.73000000001</v>
      </c>
      <c r="D17" s="140">
        <v>3.1749774609821604E-2</v>
      </c>
      <c r="E17" s="40"/>
    </row>
    <row r="18" spans="1:5" x14ac:dyDescent="0.3">
      <c r="A18" s="44" t="s">
        <v>117</v>
      </c>
      <c r="B18" s="139">
        <v>375366.11999999994</v>
      </c>
      <c r="C18" s="139">
        <v>1462.83</v>
      </c>
      <c r="D18" s="140">
        <v>3.8970752075333814E-3</v>
      </c>
      <c r="E18" s="40"/>
    </row>
    <row r="19" spans="1:5" x14ac:dyDescent="0.3">
      <c r="A19" s="45" t="s">
        <v>118</v>
      </c>
      <c r="B19" s="139">
        <v>375366.11999999994</v>
      </c>
      <c r="C19" s="139">
        <v>1462.83</v>
      </c>
      <c r="D19" s="140">
        <v>3.8970752075333814E-3</v>
      </c>
      <c r="E19" s="40"/>
    </row>
    <row r="20" spans="1:5" x14ac:dyDescent="0.3">
      <c r="A20" s="44" t="s">
        <v>119</v>
      </c>
      <c r="B20" s="139">
        <v>0</v>
      </c>
      <c r="C20" s="139">
        <v>0</v>
      </c>
      <c r="D20" s="140">
        <v>0</v>
      </c>
      <c r="E20" s="40"/>
    </row>
    <row r="21" spans="1:5" x14ac:dyDescent="0.3">
      <c r="A21" s="45" t="s">
        <v>120</v>
      </c>
      <c r="B21" s="139">
        <v>0</v>
      </c>
      <c r="C21" s="139">
        <v>0</v>
      </c>
      <c r="D21" s="140">
        <v>0</v>
      </c>
      <c r="E21" s="40"/>
    </row>
    <row r="22" spans="1:5" x14ac:dyDescent="0.3">
      <c r="A22" s="44" t="s">
        <v>121</v>
      </c>
      <c r="B22" s="139">
        <v>0</v>
      </c>
      <c r="C22" s="139">
        <v>0</v>
      </c>
      <c r="D22" s="140">
        <v>0</v>
      </c>
      <c r="E22" s="40"/>
    </row>
    <row r="23" spans="1:5" x14ac:dyDescent="0.3">
      <c r="A23" s="44" t="s">
        <v>122</v>
      </c>
      <c r="B23" s="139">
        <v>0</v>
      </c>
      <c r="C23" s="139">
        <v>0</v>
      </c>
      <c r="D23" s="140">
        <v>0</v>
      </c>
      <c r="E23" s="40"/>
    </row>
    <row r="24" spans="1:5" x14ac:dyDescent="0.3">
      <c r="A24" s="44" t="s">
        <v>123</v>
      </c>
      <c r="B24" s="139">
        <v>453133.23</v>
      </c>
      <c r="C24" s="139">
        <v>13884.140000000001</v>
      </c>
      <c r="D24" s="140">
        <v>3.064030417720634E-2</v>
      </c>
      <c r="E24" s="40"/>
    </row>
    <row r="25" spans="1:5" x14ac:dyDescent="0.3">
      <c r="A25" s="44" t="s">
        <v>124</v>
      </c>
      <c r="B25" s="139">
        <v>1413523.81</v>
      </c>
      <c r="C25" s="139">
        <v>55836.76</v>
      </c>
      <c r="D25" s="140">
        <v>3.9501817801003293E-2</v>
      </c>
      <c r="E25" s="40"/>
    </row>
    <row r="26" spans="1:5" x14ac:dyDescent="0.3">
      <c r="A26" s="46" t="s">
        <v>125</v>
      </c>
      <c r="B26" s="139">
        <v>0</v>
      </c>
      <c r="C26" s="139">
        <v>0</v>
      </c>
      <c r="D26" s="140">
        <v>0</v>
      </c>
      <c r="E26" s="40"/>
    </row>
    <row r="27" spans="1:5" x14ac:dyDescent="0.3">
      <c r="A27" s="182" t="s">
        <v>126</v>
      </c>
      <c r="B27" s="182"/>
      <c r="C27" s="182"/>
      <c r="D27" s="182"/>
    </row>
    <row r="28" spans="1:5" ht="35.25" customHeight="1" x14ac:dyDescent="0.3">
      <c r="A28" s="183"/>
      <c r="B28" s="183"/>
      <c r="C28" s="183"/>
      <c r="D28" s="183"/>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B4" sqref="B4:G12"/>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4" t="s">
        <v>127</v>
      </c>
      <c r="B1" s="184"/>
      <c r="C1" s="184"/>
      <c r="D1" s="184"/>
      <c r="E1" s="184"/>
      <c r="F1" s="184"/>
      <c r="G1" s="184"/>
    </row>
    <row r="2" spans="1:12" x14ac:dyDescent="0.3">
      <c r="A2" s="185" t="s">
        <v>128</v>
      </c>
      <c r="B2" s="185"/>
      <c r="C2" s="185"/>
      <c r="D2" s="185"/>
      <c r="E2" s="185"/>
      <c r="F2" s="185"/>
      <c r="G2" s="185"/>
    </row>
    <row r="3" spans="1:12" ht="57.6" x14ac:dyDescent="0.3">
      <c r="A3" s="47"/>
      <c r="B3" s="48" t="s">
        <v>129</v>
      </c>
      <c r="C3" s="48" t="s">
        <v>130</v>
      </c>
      <c r="D3" s="48" t="s">
        <v>131</v>
      </c>
      <c r="E3" s="48" t="s">
        <v>132</v>
      </c>
      <c r="F3" s="48" t="s">
        <v>133</v>
      </c>
      <c r="G3" s="48" t="s">
        <v>134</v>
      </c>
      <c r="L3" s="158"/>
    </row>
    <row r="4" spans="1:12" x14ac:dyDescent="0.3">
      <c r="A4" s="49" t="s">
        <v>135</v>
      </c>
      <c r="B4" s="141">
        <v>3234143.1500000004</v>
      </c>
      <c r="C4" s="50" t="s">
        <v>136</v>
      </c>
      <c r="D4" s="141">
        <v>23017.0409</v>
      </c>
      <c r="E4" s="142">
        <v>7.1168899558450276E-3</v>
      </c>
      <c r="F4" s="143">
        <v>378910.48750000005</v>
      </c>
      <c r="G4" s="142">
        <v>0.1171594669518571</v>
      </c>
    </row>
    <row r="5" spans="1:12" x14ac:dyDescent="0.3">
      <c r="A5" s="51" t="s">
        <v>137</v>
      </c>
      <c r="B5" s="141">
        <v>1614600.4100000001</v>
      </c>
      <c r="C5" s="142">
        <v>0.49923591353709867</v>
      </c>
      <c r="D5" s="141">
        <v>23017.0409</v>
      </c>
      <c r="E5" s="142">
        <v>7.1168899558450276E-3</v>
      </c>
      <c r="F5" s="50" t="s">
        <v>136</v>
      </c>
      <c r="G5" s="50" t="s">
        <v>136</v>
      </c>
      <c r="H5" s="158"/>
    </row>
    <row r="6" spans="1:12" x14ac:dyDescent="0.3">
      <c r="A6" s="52" t="s">
        <v>138</v>
      </c>
      <c r="B6" s="141">
        <v>1397921.6600000001</v>
      </c>
      <c r="C6" s="142">
        <v>0.43223864719779026</v>
      </c>
      <c r="D6" s="141">
        <v>16661.500899999999</v>
      </c>
      <c r="E6" s="142">
        <v>5.1517512142281018E-3</v>
      </c>
      <c r="F6" s="50" t="s">
        <v>136</v>
      </c>
      <c r="G6" s="50" t="s">
        <v>136</v>
      </c>
    </row>
    <row r="7" spans="1:12" x14ac:dyDescent="0.3">
      <c r="A7" s="52" t="s">
        <v>139</v>
      </c>
      <c r="B7" s="141">
        <v>216678.75</v>
      </c>
      <c r="C7" s="142">
        <v>6.6997266339308442E-2</v>
      </c>
      <c r="D7" s="141">
        <v>6355.54</v>
      </c>
      <c r="E7" s="142">
        <v>1.9651387416169254E-3</v>
      </c>
      <c r="F7" s="50" t="s">
        <v>136</v>
      </c>
      <c r="G7" s="50" t="s">
        <v>136</v>
      </c>
    </row>
    <row r="8" spans="1:12" x14ac:dyDescent="0.3">
      <c r="A8" s="51" t="s">
        <v>140</v>
      </c>
      <c r="B8" s="141">
        <v>1324890.33</v>
      </c>
      <c r="C8" s="142">
        <v>0.40965729361732178</v>
      </c>
      <c r="D8" s="50" t="s">
        <v>136</v>
      </c>
      <c r="E8" s="50" t="s">
        <v>136</v>
      </c>
      <c r="F8" s="143">
        <v>378910.48750000005</v>
      </c>
      <c r="G8" s="142">
        <v>0.1171594669518571</v>
      </c>
      <c r="H8" s="53"/>
    </row>
    <row r="9" spans="1:12" x14ac:dyDescent="0.3">
      <c r="A9" s="54" t="s">
        <v>141</v>
      </c>
      <c r="B9" s="141">
        <v>1254033.5900000001</v>
      </c>
      <c r="C9" s="142">
        <v>0.38774832524033448</v>
      </c>
      <c r="D9" s="50" t="s">
        <v>136</v>
      </c>
      <c r="E9" s="50" t="s">
        <v>136</v>
      </c>
      <c r="F9" s="141">
        <v>313508.39750000002</v>
      </c>
      <c r="G9" s="142">
        <v>9.693708131008362E-2</v>
      </c>
      <c r="H9" s="53"/>
    </row>
    <row r="10" spans="1:12" x14ac:dyDescent="0.3">
      <c r="A10" s="54" t="s">
        <v>142</v>
      </c>
      <c r="B10" s="141">
        <v>10909.3</v>
      </c>
      <c r="C10" s="142">
        <v>3.3731654704276148E-3</v>
      </c>
      <c r="D10" s="50" t="s">
        <v>136</v>
      </c>
      <c r="E10" s="50" t="s">
        <v>136</v>
      </c>
      <c r="F10" s="141">
        <v>5454.65</v>
      </c>
      <c r="G10" s="142">
        <v>1.6865827352138074E-3</v>
      </c>
      <c r="H10" s="53"/>
    </row>
    <row r="11" spans="1:12" x14ac:dyDescent="0.3">
      <c r="A11" s="54" t="s">
        <v>143</v>
      </c>
      <c r="B11" s="141">
        <v>59947.44</v>
      </c>
      <c r="C11" s="142">
        <v>1.8535802906559654E-2</v>
      </c>
      <c r="D11" s="50" t="s">
        <v>136</v>
      </c>
      <c r="E11" s="50" t="s">
        <v>136</v>
      </c>
      <c r="F11" s="141">
        <v>59947.44</v>
      </c>
      <c r="G11" s="142">
        <v>1.8535802906559654E-2</v>
      </c>
      <c r="H11" s="53"/>
    </row>
    <row r="12" spans="1:12" x14ac:dyDescent="0.3">
      <c r="A12" s="51" t="s">
        <v>144</v>
      </c>
      <c r="B12" s="141">
        <v>294652.40999999997</v>
      </c>
      <c r="C12" s="142">
        <v>9.1106792845579501E-2</v>
      </c>
      <c r="D12" s="50" t="s">
        <v>136</v>
      </c>
      <c r="E12" s="50" t="s">
        <v>136</v>
      </c>
      <c r="F12" s="50" t="s">
        <v>136</v>
      </c>
      <c r="G12" s="50" t="s">
        <v>136</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topLeftCell="A46" zoomScaleNormal="100" zoomScaleSheetLayoutView="100" workbookViewId="0">
      <selection activeCell="B5" sqref="B5:C5"/>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6" t="s">
        <v>145</v>
      </c>
      <c r="B1" s="186"/>
      <c r="C1" s="186"/>
    </row>
    <row r="2" spans="1:3" ht="9.75" customHeight="1" x14ac:dyDescent="0.3">
      <c r="A2" s="187" t="s">
        <v>128</v>
      </c>
      <c r="B2" s="187"/>
      <c r="C2" s="187"/>
    </row>
    <row r="3" spans="1:3" ht="13.5" customHeight="1" x14ac:dyDescent="0.3">
      <c r="A3" s="59"/>
      <c r="B3" s="60" t="s">
        <v>146</v>
      </c>
      <c r="C3" s="60" t="s">
        <v>147</v>
      </c>
    </row>
    <row r="4" spans="1:3" ht="28.8" x14ac:dyDescent="0.3">
      <c r="A4" s="61" t="s">
        <v>148</v>
      </c>
      <c r="B4" s="62" t="s">
        <v>9</v>
      </c>
      <c r="C4" s="62" t="s">
        <v>149</v>
      </c>
    </row>
    <row r="5" spans="1:3" x14ac:dyDescent="0.3">
      <c r="A5" s="63" t="s">
        <v>150</v>
      </c>
      <c r="B5" s="64">
        <v>918816.89</v>
      </c>
      <c r="C5" s="64">
        <v>25832.31</v>
      </c>
    </row>
    <row r="6" spans="1:3" x14ac:dyDescent="0.3">
      <c r="A6" s="65" t="s">
        <v>151</v>
      </c>
      <c r="B6" s="66">
        <v>0</v>
      </c>
      <c r="C6" s="66">
        <v>0</v>
      </c>
    </row>
    <row r="7" spans="1:3" x14ac:dyDescent="0.3">
      <c r="A7" s="65" t="s">
        <v>152</v>
      </c>
      <c r="B7" s="64">
        <v>915100.22</v>
      </c>
      <c r="C7" s="64">
        <v>25832.31</v>
      </c>
    </row>
    <row r="8" spans="1:3" ht="28.8" x14ac:dyDescent="0.3">
      <c r="A8" s="67" t="s">
        <v>153</v>
      </c>
      <c r="B8" s="66">
        <v>0</v>
      </c>
      <c r="C8" s="66">
        <v>0</v>
      </c>
    </row>
    <row r="9" spans="1:3" x14ac:dyDescent="0.3">
      <c r="A9" s="65" t="s">
        <v>154</v>
      </c>
      <c r="B9" s="66">
        <v>3716.67</v>
      </c>
      <c r="C9" s="66">
        <v>0</v>
      </c>
    </row>
    <row r="10" spans="1:3" x14ac:dyDescent="0.3">
      <c r="A10" s="68" t="s">
        <v>155</v>
      </c>
      <c r="B10" s="64">
        <v>754327.21000000008</v>
      </c>
      <c r="C10" s="64">
        <v>228163.66</v>
      </c>
    </row>
    <row r="11" spans="1:3" x14ac:dyDescent="0.3">
      <c r="A11" s="67" t="s">
        <v>156</v>
      </c>
      <c r="B11" s="64">
        <v>754327.21000000008</v>
      </c>
      <c r="C11" s="64">
        <v>228163.66</v>
      </c>
    </row>
    <row r="12" spans="1:3" x14ac:dyDescent="0.3">
      <c r="A12" s="69" t="s">
        <v>157</v>
      </c>
      <c r="B12" s="66">
        <v>0</v>
      </c>
      <c r="C12" s="66">
        <v>0</v>
      </c>
    </row>
    <row r="13" spans="1:3" x14ac:dyDescent="0.3">
      <c r="A13" s="70" t="s">
        <v>158</v>
      </c>
      <c r="B13" s="64">
        <v>18968.379999999997</v>
      </c>
      <c r="C13" s="64">
        <v>15626.84</v>
      </c>
    </row>
    <row r="14" spans="1:3" x14ac:dyDescent="0.3">
      <c r="A14" s="71" t="s">
        <v>159</v>
      </c>
      <c r="B14" s="66">
        <v>0</v>
      </c>
      <c r="C14" s="66">
        <v>0</v>
      </c>
    </row>
    <row r="15" spans="1:3" x14ac:dyDescent="0.3">
      <c r="A15" s="71" t="s">
        <v>160</v>
      </c>
      <c r="B15" s="64">
        <v>18968.379999999997</v>
      </c>
      <c r="C15" s="64">
        <v>15626.84</v>
      </c>
    </row>
    <row r="16" spans="1:3" x14ac:dyDescent="0.3">
      <c r="A16" s="72" t="s">
        <v>161</v>
      </c>
      <c r="B16" s="64">
        <v>0</v>
      </c>
      <c r="C16" s="64">
        <v>0</v>
      </c>
    </row>
    <row r="17" spans="1:3" x14ac:dyDescent="0.3">
      <c r="A17" s="69" t="s">
        <v>162</v>
      </c>
      <c r="B17" s="64">
        <v>0</v>
      </c>
      <c r="C17" s="64">
        <v>0</v>
      </c>
    </row>
    <row r="18" spans="1:3" x14ac:dyDescent="0.3">
      <c r="A18" s="73" t="s">
        <v>163</v>
      </c>
      <c r="B18" s="66">
        <v>0</v>
      </c>
      <c r="C18" s="66">
        <v>0</v>
      </c>
    </row>
    <row r="19" spans="1:3" x14ac:dyDescent="0.3">
      <c r="A19" s="73" t="s">
        <v>164</v>
      </c>
      <c r="B19" s="64">
        <v>0</v>
      </c>
      <c r="C19" s="64">
        <v>0</v>
      </c>
    </row>
    <row r="20" spans="1:3" x14ac:dyDescent="0.3">
      <c r="A20" s="72" t="s">
        <v>165</v>
      </c>
      <c r="B20" s="74">
        <v>118800</v>
      </c>
      <c r="C20" s="74">
        <v>118800</v>
      </c>
    </row>
    <row r="21" spans="1:3" x14ac:dyDescent="0.3">
      <c r="A21" s="69" t="s">
        <v>166</v>
      </c>
      <c r="B21" s="64">
        <v>0</v>
      </c>
      <c r="C21" s="64">
        <v>0</v>
      </c>
    </row>
    <row r="22" spans="1:3" x14ac:dyDescent="0.3">
      <c r="A22" s="73" t="s">
        <v>163</v>
      </c>
      <c r="B22" s="75">
        <v>0</v>
      </c>
      <c r="C22" s="75">
        <v>0</v>
      </c>
    </row>
    <row r="23" spans="1:3" x14ac:dyDescent="0.3">
      <c r="A23" s="73" t="s">
        <v>164</v>
      </c>
      <c r="B23" s="75">
        <v>0</v>
      </c>
      <c r="C23" s="75">
        <v>0</v>
      </c>
    </row>
    <row r="24" spans="1:3" x14ac:dyDescent="0.3">
      <c r="A24" s="69" t="s">
        <v>167</v>
      </c>
      <c r="B24" s="64">
        <v>118800</v>
      </c>
      <c r="C24" s="64">
        <v>118800</v>
      </c>
    </row>
    <row r="25" spans="1:3" x14ac:dyDescent="0.3">
      <c r="A25" s="73" t="s">
        <v>168</v>
      </c>
      <c r="B25" s="64">
        <v>0</v>
      </c>
      <c r="C25" s="64">
        <v>0</v>
      </c>
    </row>
    <row r="26" spans="1:3" x14ac:dyDescent="0.3">
      <c r="A26" s="73" t="s">
        <v>169</v>
      </c>
      <c r="B26" s="75">
        <v>118800</v>
      </c>
      <c r="C26" s="75">
        <v>118800</v>
      </c>
    </row>
    <row r="27" spans="1:3" x14ac:dyDescent="0.3">
      <c r="A27" s="72" t="s">
        <v>170</v>
      </c>
      <c r="B27" s="74">
        <v>0</v>
      </c>
      <c r="C27" s="74">
        <v>0</v>
      </c>
    </row>
    <row r="28" spans="1:3" x14ac:dyDescent="0.3">
      <c r="A28" s="73" t="s">
        <v>171</v>
      </c>
      <c r="B28" s="66">
        <v>0</v>
      </c>
      <c r="C28" s="66">
        <v>0</v>
      </c>
    </row>
    <row r="29" spans="1:3" x14ac:dyDescent="0.3">
      <c r="A29" s="73" t="s">
        <v>172</v>
      </c>
      <c r="B29" s="66">
        <v>0</v>
      </c>
      <c r="C29" s="66">
        <v>0</v>
      </c>
    </row>
    <row r="30" spans="1:3" x14ac:dyDescent="0.3">
      <c r="A30" s="69" t="s">
        <v>173</v>
      </c>
      <c r="B30" s="64">
        <v>0</v>
      </c>
      <c r="C30" s="64">
        <v>0</v>
      </c>
    </row>
    <row r="31" spans="1:3" x14ac:dyDescent="0.3">
      <c r="A31" s="73" t="s">
        <v>174</v>
      </c>
      <c r="B31" s="75">
        <v>0</v>
      </c>
      <c r="C31" s="75">
        <v>0</v>
      </c>
    </row>
    <row r="32" spans="1:3" x14ac:dyDescent="0.3">
      <c r="A32" s="73" t="s">
        <v>175</v>
      </c>
      <c r="B32" s="75">
        <v>0</v>
      </c>
      <c r="C32" s="75">
        <v>0</v>
      </c>
    </row>
    <row r="33" spans="1:3" x14ac:dyDescent="0.3">
      <c r="A33" s="72" t="s">
        <v>176</v>
      </c>
      <c r="B33" s="64">
        <v>0</v>
      </c>
      <c r="C33" s="64">
        <v>0</v>
      </c>
    </row>
    <row r="34" spans="1:3" x14ac:dyDescent="0.3">
      <c r="A34" s="69" t="s">
        <v>177</v>
      </c>
      <c r="B34" s="75">
        <v>0</v>
      </c>
      <c r="C34" s="75">
        <v>0</v>
      </c>
    </row>
    <row r="35" spans="1:3" x14ac:dyDescent="0.3">
      <c r="A35" s="69" t="s">
        <v>178</v>
      </c>
      <c r="B35" s="75">
        <v>0</v>
      </c>
      <c r="C35" s="75">
        <v>0</v>
      </c>
    </row>
    <row r="36" spans="1:3" ht="28.8" x14ac:dyDescent="0.3">
      <c r="A36" s="70" t="s">
        <v>179</v>
      </c>
      <c r="B36" s="64">
        <v>0</v>
      </c>
      <c r="C36" s="64">
        <v>0</v>
      </c>
    </row>
    <row r="37" spans="1:3" x14ac:dyDescent="0.3">
      <c r="A37" s="69" t="s">
        <v>177</v>
      </c>
      <c r="B37" s="75">
        <v>0</v>
      </c>
      <c r="C37" s="75">
        <v>0</v>
      </c>
    </row>
    <row r="38" spans="1:3" x14ac:dyDescent="0.3">
      <c r="A38" s="69" t="s">
        <v>178</v>
      </c>
      <c r="B38" s="75">
        <v>0</v>
      </c>
      <c r="C38" s="75">
        <v>0</v>
      </c>
    </row>
    <row r="39" spans="1:3" x14ac:dyDescent="0.3">
      <c r="A39" s="70" t="s">
        <v>180</v>
      </c>
      <c r="B39" s="75">
        <v>0</v>
      </c>
      <c r="C39" s="75">
        <v>0</v>
      </c>
    </row>
    <row r="40" spans="1:3" ht="21" customHeight="1" x14ac:dyDescent="0.3"/>
    <row r="41" spans="1:3" x14ac:dyDescent="0.3">
      <c r="C41" s="76" t="s">
        <v>128</v>
      </c>
    </row>
    <row r="42" spans="1:3" x14ac:dyDescent="0.3">
      <c r="A42" s="58"/>
      <c r="B42" s="60" t="s">
        <v>146</v>
      </c>
      <c r="C42" s="60" t="s">
        <v>147</v>
      </c>
    </row>
    <row r="43" spans="1:3" ht="28.8" x14ac:dyDescent="0.3">
      <c r="A43" s="77" t="s">
        <v>181</v>
      </c>
      <c r="B43" s="78" t="s">
        <v>9</v>
      </c>
      <c r="C43" s="62" t="s">
        <v>149</v>
      </c>
    </row>
    <row r="44" spans="1:3" x14ac:dyDescent="0.3">
      <c r="A44" s="79" t="s">
        <v>182</v>
      </c>
      <c r="B44" s="144">
        <v>0</v>
      </c>
      <c r="C44" s="144">
        <v>0</v>
      </c>
    </row>
    <row r="45" spans="1:3" x14ac:dyDescent="0.3">
      <c r="A45" s="80" t="s">
        <v>156</v>
      </c>
      <c r="B45" s="145">
        <v>0</v>
      </c>
      <c r="C45" s="145">
        <v>0</v>
      </c>
    </row>
    <row r="46" spans="1:3" x14ac:dyDescent="0.3">
      <c r="A46" s="81" t="s">
        <v>183</v>
      </c>
      <c r="B46" s="146">
        <v>0</v>
      </c>
      <c r="C46" s="146">
        <v>0</v>
      </c>
    </row>
    <row r="47" spans="1:3" x14ac:dyDescent="0.3">
      <c r="A47" s="82" t="s">
        <v>184</v>
      </c>
      <c r="B47" s="146">
        <v>0</v>
      </c>
      <c r="C47" s="146">
        <v>0</v>
      </c>
    </row>
    <row r="48" spans="1:3" x14ac:dyDescent="0.3">
      <c r="A48" s="83" t="s">
        <v>185</v>
      </c>
      <c r="B48" s="144">
        <v>127238.45</v>
      </c>
      <c r="C48" s="144">
        <v>16091.6</v>
      </c>
    </row>
    <row r="49" spans="1:3" x14ac:dyDescent="0.3">
      <c r="A49" s="81" t="s">
        <v>186</v>
      </c>
      <c r="B49" s="147">
        <v>82124.150000000009</v>
      </c>
      <c r="C49" s="147">
        <v>7278.93</v>
      </c>
    </row>
    <row r="50" spans="1:3" x14ac:dyDescent="0.3">
      <c r="A50" s="81" t="s">
        <v>187</v>
      </c>
      <c r="B50" s="147">
        <v>36175.29</v>
      </c>
      <c r="C50" s="147">
        <v>8811.92</v>
      </c>
    </row>
    <row r="51" spans="1:3" x14ac:dyDescent="0.3">
      <c r="A51" s="81" t="s">
        <v>188</v>
      </c>
      <c r="B51" s="147">
        <v>8939.01</v>
      </c>
      <c r="C51" s="147">
        <v>0.75</v>
      </c>
    </row>
    <row r="52" spans="1:3" ht="12.75" customHeight="1" x14ac:dyDescent="0.3">
      <c r="A52" s="84" t="s">
        <v>189</v>
      </c>
      <c r="B52" s="147">
        <v>0</v>
      </c>
      <c r="C52" s="147">
        <v>0</v>
      </c>
    </row>
    <row r="53" spans="1:3" x14ac:dyDescent="0.3">
      <c r="A53" s="85" t="s">
        <v>190</v>
      </c>
      <c r="B53" s="147">
        <v>0</v>
      </c>
      <c r="C53" s="147">
        <v>0</v>
      </c>
    </row>
    <row r="54" spans="1:3" x14ac:dyDescent="0.3">
      <c r="A54" s="85" t="s">
        <v>191</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C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90" t="s">
        <v>313</v>
      </c>
      <c r="B1" s="190"/>
      <c r="C1" s="190"/>
      <c r="D1" s="190"/>
      <c r="E1" s="190"/>
      <c r="F1" s="190"/>
      <c r="G1" s="190"/>
      <c r="H1" s="190"/>
      <c r="I1" s="190"/>
      <c r="J1" s="190"/>
      <c r="K1" s="190"/>
      <c r="L1" s="190"/>
      <c r="M1" s="190"/>
      <c r="N1" s="190"/>
      <c r="O1" s="190"/>
      <c r="P1" s="190"/>
      <c r="Q1" s="190"/>
      <c r="R1" s="190"/>
      <c r="S1" s="190"/>
      <c r="T1" s="190"/>
      <c r="U1" s="190"/>
      <c r="V1" s="190"/>
      <c r="W1" s="190"/>
      <c r="X1" s="190"/>
    </row>
    <row r="2" spans="1:24" x14ac:dyDescent="0.3">
      <c r="A2" s="191" t="s">
        <v>192</v>
      </c>
      <c r="B2" s="194" t="s">
        <v>193</v>
      </c>
      <c r="C2" s="197" t="s">
        <v>194</v>
      </c>
      <c r="D2" s="197" t="s">
        <v>195</v>
      </c>
      <c r="E2" s="199" t="s">
        <v>196</v>
      </c>
      <c r="F2" s="199"/>
      <c r="G2" s="199"/>
      <c r="H2" s="199"/>
      <c r="I2" s="199"/>
      <c r="J2" s="199"/>
      <c r="K2" s="199"/>
      <c r="L2" s="199"/>
      <c r="M2" s="199"/>
      <c r="N2" s="199"/>
      <c r="O2" s="199"/>
      <c r="P2" s="199"/>
      <c r="Q2" s="199"/>
      <c r="R2" s="199"/>
      <c r="S2" s="199"/>
      <c r="T2" s="199"/>
      <c r="U2" s="199"/>
      <c r="V2" s="199"/>
      <c r="W2" s="199"/>
      <c r="X2" s="200"/>
    </row>
    <row r="3" spans="1:24" x14ac:dyDescent="0.3">
      <c r="A3" s="192"/>
      <c r="B3" s="195"/>
      <c r="C3" s="198"/>
      <c r="D3" s="198"/>
      <c r="E3" s="188" t="s">
        <v>197</v>
      </c>
      <c r="F3" s="201"/>
      <c r="G3" s="198" t="s">
        <v>198</v>
      </c>
      <c r="H3" s="198"/>
      <c r="I3" s="198" t="s">
        <v>199</v>
      </c>
      <c r="J3" s="198"/>
      <c r="K3" s="198" t="s">
        <v>200</v>
      </c>
      <c r="L3" s="198"/>
      <c r="M3" s="188" t="s">
        <v>201</v>
      </c>
      <c r="N3" s="201"/>
      <c r="O3" s="198" t="s">
        <v>202</v>
      </c>
      <c r="P3" s="198"/>
      <c r="Q3" s="198" t="s">
        <v>203</v>
      </c>
      <c r="R3" s="198"/>
      <c r="S3" s="198" t="s">
        <v>204</v>
      </c>
      <c r="T3" s="198"/>
      <c r="U3" s="198" t="s">
        <v>205</v>
      </c>
      <c r="V3" s="198"/>
      <c r="W3" s="188" t="s">
        <v>206</v>
      </c>
      <c r="X3" s="189"/>
    </row>
    <row r="4" spans="1:24" x14ac:dyDescent="0.3">
      <c r="A4" s="193"/>
      <c r="B4" s="196"/>
      <c r="C4" s="198"/>
      <c r="D4" s="198"/>
      <c r="E4" s="86" t="s">
        <v>207</v>
      </c>
      <c r="F4" s="86" t="s">
        <v>129</v>
      </c>
      <c r="G4" s="86" t="s">
        <v>207</v>
      </c>
      <c r="H4" s="86" t="s">
        <v>129</v>
      </c>
      <c r="I4" s="86" t="s">
        <v>207</v>
      </c>
      <c r="J4" s="86" t="s">
        <v>129</v>
      </c>
      <c r="K4" s="86" t="s">
        <v>207</v>
      </c>
      <c r="L4" s="86" t="s">
        <v>129</v>
      </c>
      <c r="M4" s="86" t="s">
        <v>207</v>
      </c>
      <c r="N4" s="86" t="s">
        <v>129</v>
      </c>
      <c r="O4" s="86" t="s">
        <v>207</v>
      </c>
      <c r="P4" s="86" t="s">
        <v>129</v>
      </c>
      <c r="Q4" s="86" t="s">
        <v>207</v>
      </c>
      <c r="R4" s="86" t="s">
        <v>129</v>
      </c>
      <c r="S4" s="86" t="s">
        <v>207</v>
      </c>
      <c r="T4" s="86" t="s">
        <v>129</v>
      </c>
      <c r="U4" s="86" t="s">
        <v>207</v>
      </c>
      <c r="V4" s="86" t="s">
        <v>129</v>
      </c>
      <c r="W4" s="86" t="s">
        <v>207</v>
      </c>
      <c r="X4" s="87" t="s">
        <v>129</v>
      </c>
    </row>
    <row r="5" spans="1:24" ht="43.2" x14ac:dyDescent="0.3">
      <c r="A5" s="88">
        <v>1</v>
      </c>
      <c r="B5" s="89" t="s">
        <v>208</v>
      </c>
      <c r="C5" s="148">
        <v>882258</v>
      </c>
      <c r="D5" s="86" t="s">
        <v>136</v>
      </c>
      <c r="E5" s="148">
        <v>750474</v>
      </c>
      <c r="F5" s="86" t="s">
        <v>136</v>
      </c>
      <c r="G5" s="148">
        <v>51618</v>
      </c>
      <c r="H5" s="86" t="s">
        <v>136</v>
      </c>
      <c r="I5" s="148">
        <v>16128</v>
      </c>
      <c r="J5" s="86" t="s">
        <v>136</v>
      </c>
      <c r="K5" s="148">
        <v>224936</v>
      </c>
      <c r="L5" s="86" t="s">
        <v>136</v>
      </c>
      <c r="M5" s="148">
        <v>82525</v>
      </c>
      <c r="N5" s="86" t="s">
        <v>136</v>
      </c>
      <c r="O5" s="148">
        <v>37341</v>
      </c>
      <c r="P5" s="86" t="s">
        <v>136</v>
      </c>
      <c r="Q5" s="148">
        <v>104530</v>
      </c>
      <c r="R5" s="86" t="s">
        <v>136</v>
      </c>
      <c r="S5" s="148">
        <v>40621</v>
      </c>
      <c r="T5" s="86" t="s">
        <v>136</v>
      </c>
      <c r="U5" s="148">
        <v>0</v>
      </c>
      <c r="V5" s="86" t="s">
        <v>136</v>
      </c>
      <c r="W5" s="148">
        <v>47864</v>
      </c>
      <c r="X5" s="87" t="s">
        <v>136</v>
      </c>
    </row>
    <row r="6" spans="1:24" x14ac:dyDescent="0.3">
      <c r="A6" s="88">
        <v>2</v>
      </c>
      <c r="B6" s="89" t="s">
        <v>209</v>
      </c>
      <c r="C6" s="148">
        <v>1008001</v>
      </c>
      <c r="D6" s="148">
        <v>3234143149.0899997</v>
      </c>
      <c r="E6" s="148">
        <v>871974</v>
      </c>
      <c r="F6" s="148">
        <v>2271744240.9299998</v>
      </c>
      <c r="G6" s="148">
        <v>62008</v>
      </c>
      <c r="H6" s="148">
        <v>67079036.140000001</v>
      </c>
      <c r="I6" s="148">
        <v>18827</v>
      </c>
      <c r="J6" s="148">
        <v>25091668.869999997</v>
      </c>
      <c r="K6" s="148">
        <v>276659</v>
      </c>
      <c r="L6" s="148">
        <v>376886705.93000001</v>
      </c>
      <c r="M6" s="148">
        <v>101408</v>
      </c>
      <c r="N6" s="148">
        <v>114147006.19</v>
      </c>
      <c r="O6" s="148">
        <v>42968</v>
      </c>
      <c r="P6" s="148">
        <v>52984286.419999994</v>
      </c>
      <c r="Q6" s="148">
        <v>124175</v>
      </c>
      <c r="R6" s="148">
        <v>190375903.40000001</v>
      </c>
      <c r="S6" s="148">
        <v>49013</v>
      </c>
      <c r="T6" s="148">
        <v>58894663.600000001</v>
      </c>
      <c r="U6" s="148">
        <v>0</v>
      </c>
      <c r="V6" s="148">
        <v>0</v>
      </c>
      <c r="W6" s="148">
        <v>57127</v>
      </c>
      <c r="X6" s="148">
        <v>76939637.609999999</v>
      </c>
    </row>
    <row r="7" spans="1:24" x14ac:dyDescent="0.3">
      <c r="A7" s="88">
        <v>3</v>
      </c>
      <c r="B7" s="89" t="s">
        <v>210</v>
      </c>
      <c r="C7" s="148">
        <v>27216</v>
      </c>
      <c r="D7" s="148">
        <v>42580564.999999993</v>
      </c>
      <c r="E7" s="148">
        <v>18387</v>
      </c>
      <c r="F7" s="148">
        <v>24447987.539999999</v>
      </c>
      <c r="G7" s="148">
        <v>643</v>
      </c>
      <c r="H7" s="148">
        <v>1108882.31</v>
      </c>
      <c r="I7" s="148">
        <v>387</v>
      </c>
      <c r="J7" s="148">
        <v>582304.38</v>
      </c>
      <c r="K7" s="148">
        <v>3381</v>
      </c>
      <c r="L7" s="148">
        <v>5803806.1200000001</v>
      </c>
      <c r="M7" s="148">
        <v>874</v>
      </c>
      <c r="N7" s="148">
        <v>1289669.22</v>
      </c>
      <c r="O7" s="148">
        <v>667</v>
      </c>
      <c r="P7" s="148">
        <v>1052789.98</v>
      </c>
      <c r="Q7" s="148">
        <v>1949</v>
      </c>
      <c r="R7" s="148">
        <v>4138543.5</v>
      </c>
      <c r="S7" s="148">
        <v>450</v>
      </c>
      <c r="T7" s="148">
        <v>710600.33</v>
      </c>
      <c r="U7" s="148">
        <v>0</v>
      </c>
      <c r="V7" s="148">
        <v>0</v>
      </c>
      <c r="W7" s="148">
        <v>478</v>
      </c>
      <c r="X7" s="148">
        <v>3445981.62</v>
      </c>
    </row>
    <row r="8" spans="1:24" x14ac:dyDescent="0.3">
      <c r="M8" s="91"/>
    </row>
    <row r="9" spans="1:24" x14ac:dyDescent="0.3">
      <c r="D9" s="167"/>
      <c r="F9" s="167"/>
      <c r="H9" s="167"/>
      <c r="J9" s="167"/>
      <c r="L9" s="167"/>
      <c r="N9" s="167"/>
      <c r="P9" s="167"/>
      <c r="R9" s="167"/>
      <c r="T9" s="167"/>
      <c r="W9" s="167"/>
      <c r="X9" s="167"/>
    </row>
    <row r="10" spans="1:24" x14ac:dyDescent="0.3">
      <c r="D10" s="168"/>
      <c r="F10" s="168"/>
      <c r="H10" s="168"/>
      <c r="J10" s="168"/>
      <c r="L10" s="168"/>
      <c r="N10" s="168"/>
      <c r="P10" s="168"/>
      <c r="R10" s="168"/>
      <c r="T10" s="168"/>
      <c r="W10" s="168"/>
      <c r="X10" s="168"/>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C3" sqref="C3"/>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8" width="12" style="93" bestFit="1" customWidth="1"/>
    <col min="9" max="16384" width="9.109375" style="93"/>
  </cols>
  <sheetData>
    <row r="1" spans="1:11" ht="37.5" customHeight="1" x14ac:dyDescent="0.3">
      <c r="A1" s="202" t="s">
        <v>211</v>
      </c>
      <c r="B1" s="202"/>
      <c r="C1" s="202"/>
    </row>
    <row r="2" spans="1:11" x14ac:dyDescent="0.3">
      <c r="A2" s="94" t="s">
        <v>192</v>
      </c>
      <c r="B2" s="95" t="s">
        <v>212</v>
      </c>
      <c r="C2" s="96" t="s">
        <v>213</v>
      </c>
    </row>
    <row r="3" spans="1:11" ht="15" customHeight="1" x14ac:dyDescent="0.3">
      <c r="A3" s="97">
        <v>1</v>
      </c>
      <c r="B3" s="149">
        <v>56100</v>
      </c>
      <c r="C3" s="150">
        <v>7.9573961577088528E-2</v>
      </c>
      <c r="D3" s="98"/>
    </row>
    <row r="4" spans="1:11" x14ac:dyDescent="0.3">
      <c r="A4" s="99"/>
      <c r="B4" s="99"/>
      <c r="C4" s="99"/>
    </row>
    <row r="5" spans="1:11" ht="78.75" customHeight="1" x14ac:dyDescent="0.3">
      <c r="A5" s="203" t="s">
        <v>214</v>
      </c>
      <c r="B5" s="203"/>
      <c r="C5" s="203"/>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204"/>
      <c r="B8" s="204"/>
      <c r="C8" s="204"/>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2022-10-19T07:05:32Z</dcterms:modified>
</cp:coreProperties>
</file>