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CDE3F92-10D4-6F4D-8BAF-167EB7E4E18C}" xr6:coauthVersionLast="47" xr6:coauthVersionMax="47" xr10:uidLastSave="{00000000-0000-0000-0000-000000000000}"/>
  <bookViews>
    <workbookView xWindow="37440" yWindow="400" windowWidth="25600" windowHeight="17640" activeTab="1"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9" i="2" l="1"/>
  <c r="I119" i="2"/>
  <c r="J118" i="2"/>
  <c r="I118" i="2"/>
  <c r="J157" i="1"/>
  <c r="I157" i="1"/>
  <c r="J156" i="1"/>
  <c r="I156" i="1"/>
  <c r="J131" i="1"/>
  <c r="I131" i="1"/>
  <c r="J130" i="1"/>
  <c r="I130" i="1"/>
  <c r="H188" i="2"/>
  <c r="J187" i="2"/>
  <c r="I187" i="2"/>
  <c r="B187" i="2"/>
  <c r="H187" i="2" s="1"/>
  <c r="F186" i="2"/>
  <c r="A186" i="2"/>
  <c r="I105" i="2"/>
  <c r="J90" i="2"/>
  <c r="I91" i="2" s="1"/>
  <c r="I90" i="2"/>
  <c r="J91" i="2" s="1"/>
  <c r="J104" i="2"/>
  <c r="I104" i="2"/>
  <c r="J105" i="2" s="1"/>
  <c r="F165"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5" i="2"/>
  <c r="A144"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92" i="1"/>
  <c r="I92" i="1"/>
  <c r="J79" i="1"/>
  <c r="I79" i="1"/>
  <c r="J66" i="1"/>
  <c r="I66" i="1"/>
  <c r="J53" i="1"/>
  <c r="I53" i="1"/>
  <c r="J40" i="1"/>
  <c r="I40" i="1"/>
  <c r="J27" i="1"/>
  <c r="I27" i="1"/>
  <c r="I14" i="1"/>
  <c r="J14" i="1"/>
  <c r="I78" i="1" l="1"/>
  <c r="B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<sst xmlns="http://schemas.openxmlformats.org/spreadsheetml/2006/main" count="1371" uniqueCount="115">
  <si>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</si>
  <si>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</si>
  <si>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</si>
  <si>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</si>
  <si>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</si>
  <si>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</si>
  <si>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</si>
  <si>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</si>
  <si>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</si>
  <si>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</si>
  <si>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</si>
  <si>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</si>
  <si>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</si>
  <si>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</si>
  <si>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</si>
  <si>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</si>
  <si>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</si>
  <si>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</si>
  <si>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</si>
  <si>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</si>
  <si>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</si>
  <si>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</si>
  <si>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</si>
  <si>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</si>
  <si>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</si>
  <si>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</si>
  <si>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</si>
  <si>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</si>
  <si>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</si>
  <si>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</si>
  <si>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</si>
  <si>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</si>
  <si>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</si>
  <si>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</si>
  <si>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</si>
  <si>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</si>
  <si>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</si>
  <si>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</si>
  <si>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</si>
  <si>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</si>
  <si>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</si>
  <si>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</si>
  <si>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</si>
  <si>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</si>
  <si>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</si>
  <si>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</si>
  <si>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</si>
  <si>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</si>
  <si>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</si>
  <si>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</si>
  <si>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</si>
  <si>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</si>
  <si>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</si>
  <si>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</si>
  <si>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</si>
  <si>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</si>
  <si>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</si>
  <si>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</si>
  <si>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</si>
  <si>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</si>
  <si>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</si>
  <si>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</si>
  <si>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</si>
  <si>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</si>
  <si>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</si>
  <si>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</si>
  <si>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</si>
  <si>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</si>
  <si>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</si>
  <si>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</si>
  <si>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</si>
  <si>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</si>
  <si>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</si>
  <si>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</si>
  <si>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</si>
  <si>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</si>
  <si>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</si>
  <si>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</si>
  <si>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</si>
  <si>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</si>
  <si>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</si>
  <si>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</si>
  <si>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</si>
  <si>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</si>
  <si>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</si>
  <si>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</si>
  <si>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</si>
  <si>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</si>
  <si>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</si>
  <si>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</si>
  <si>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</si>
  <si>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</si>
  <si>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</si>
  <si>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</si>
  <si>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</si>
  <si>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</si>
  <si>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</si>
  <si>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</si>
  <si>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</si>
  <si>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</si>
  <si>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</si>
  <si>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</si>
  <si>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</si>
  <si>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</si>
  <si>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</si>
  <si>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</si>
  <si>
    <t>electricity storage capacity</t>
  </si>
  <si>
    <t>electricity supply, from stationary battery (CONT scenario)</t>
  </si>
  <si>
    <t>This dataset provides a market average for 1 kWh of battery gross capacity (NOT net). It is based on shares provided by Schlichenmaier &amp; Naegler (2022) https://doi.org/10.1016/j.egyr.2022.11.025.</t>
  </si>
  <si>
    <t>This dataset provides a kilowatt hour from a stationary battery system. Assumed lifetime : 2'500 cycles, or 2'500 kWh. Min: 1'500 cycles. Max: 5'000 cycles. Includes charging and discharging losses of 33%.</t>
  </si>
  <si>
    <t>market for battery capacity, Li-ion, NMC532</t>
  </si>
  <si>
    <t>This dataset provides 1 kWh of battery gross capacity (NOT net), using a Li-ion NMC532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</si>
  <si>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market for battery, Li-ion, NMC532</t>
  </si>
  <si>
    <t>battery, Li-ion, NMC532</t>
  </si>
  <si>
    <t>market for battery capacity, Li-ion, NMC532, stationary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</si>
</sst>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workbookViewId="0">
      <selection activeCell="A270" sqref="A270"/>
    </sheetView>
  </sheetViews>
  <sheetFormatPr baseColWidth="10" defaultColWidth="8.83203125" defaultRowHeight="15" x14ac:dyDescent="0.2"/>
  <cols>
    <col min="1" max="1" width="46.5" customWidth="1"/>
    <col min="2" max="2" width="24.1640625" customWidth="1"/>
    <col min="6" max="6" width="8.83203125" customWidth="1"/>
  </cols>
  <sheetData>
    <row r="1" spans="1:14" x14ac:dyDescent="0.2">
      <c r="A1" s="1" t="s">
        <v>99</v>
      </c>
      <c r="B1" t="s">
        <v>100</v>
      </c>
    </row>
    <row r="3" spans="1:14" ht="16" x14ac:dyDescent="0.2">
      <c r="A3" s="2" t="s">
        <v>0</v>
      </c>
      <c r="B3" s="2" t="s">
        <v>16</v>
      </c>
    </row>
    <row r="4" spans="1:14" x14ac:dyDescent="0.2">
      <c r="A4" t="s">
        <v>1</v>
      </c>
      <c r="B4" t="s">
        <v>65</v>
      </c>
    </row>
    <row r="5" spans="1:14" x14ac:dyDescent="0.2">
      <c r="A5" t="s">
        <v>2</v>
      </c>
      <c r="B5" t="s">
        <v>3</v>
      </c>
    </row>
    <row r="6" spans="1:14" x14ac:dyDescent="0.2">
      <c r="A6" t="s">
        <v>4</v>
      </c>
      <c r="B6">
        <v>1</v>
      </c>
    </row>
    <row r="7" spans="1:14" x14ac:dyDescent="0.2">
      <c r="A7" t="s">
        <v>5</v>
      </c>
      <c r="B7" t="s">
        <v>106</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storage capacity</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66</v>
      </c>
    </row>
    <row r="18" spans="1:14" x14ac:dyDescent="0.2">
      <c r="A18" t="s">
        <v>2</v>
      </c>
      <c r="B18" t="s">
        <v>3</v>
      </c>
    </row>
    <row r="19" spans="1:14" x14ac:dyDescent="0.2">
      <c r="A19" t="s">
        <v>4</v>
      </c>
      <c r="B19">
        <v>1</v>
      </c>
    </row>
    <row r="20" spans="1:14" x14ac:dyDescent="0.2">
      <c r="A20" t="s">
        <v>5</v>
      </c>
      <c r="B20" t="s">
        <v>106</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storage capacity</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110</v>
      </c>
    </row>
    <row r="30" spans="1:14" x14ac:dyDescent="0.2">
      <c r="A30" t="s">
        <v>1</v>
      </c>
      <c r="B30" t="s">
        <v>111</v>
      </c>
    </row>
    <row r="31" spans="1:14" x14ac:dyDescent="0.2">
      <c r="A31" t="s">
        <v>2</v>
      </c>
      <c r="B31" t="s">
        <v>3</v>
      </c>
    </row>
    <row r="32" spans="1:14" x14ac:dyDescent="0.2">
      <c r="A32" t="s">
        <v>4</v>
      </c>
      <c r="B32">
        <v>1</v>
      </c>
    </row>
    <row r="33" spans="1:14" x14ac:dyDescent="0.2">
      <c r="A33" t="s">
        <v>5</v>
      </c>
      <c r="B33" t="s">
        <v>106</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NMC532</v>
      </c>
      <c r="B38">
        <v>1</v>
      </c>
      <c r="C38" t="str">
        <f>B34</f>
        <v>kilowatt hour</v>
      </c>
      <c r="D38" t="s">
        <v>3</v>
      </c>
      <c r="E38" t="s">
        <v>13</v>
      </c>
      <c r="F38" t="str">
        <f>B33</f>
        <v>electricity storage capacity</v>
      </c>
    </row>
    <row r="39" spans="1:14" x14ac:dyDescent="0.2">
      <c r="A39" t="s">
        <v>112</v>
      </c>
      <c r="B39" s="3">
        <f>1/(0.2*73%)</f>
        <v>6.8493150684931514</v>
      </c>
      <c r="C39" t="s">
        <v>7</v>
      </c>
      <c r="D39" t="s">
        <v>3</v>
      </c>
      <c r="E39" t="s">
        <v>14</v>
      </c>
      <c r="F39" t="s">
        <v>113</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67</v>
      </c>
    </row>
    <row r="44" spans="1:14" x14ac:dyDescent="0.2">
      <c r="A44" t="s">
        <v>2</v>
      </c>
      <c r="B44" t="s">
        <v>3</v>
      </c>
    </row>
    <row r="45" spans="1:14" x14ac:dyDescent="0.2">
      <c r="A45" t="s">
        <v>4</v>
      </c>
      <c r="B45">
        <v>1</v>
      </c>
    </row>
    <row r="46" spans="1:14" x14ac:dyDescent="0.2">
      <c r="A46" t="s">
        <v>5</v>
      </c>
      <c r="B46" t="s">
        <v>106</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storage capacity</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68</v>
      </c>
    </row>
    <row r="57" spans="1:14" x14ac:dyDescent="0.2">
      <c r="A57" t="s">
        <v>2</v>
      </c>
      <c r="B57" t="s">
        <v>3</v>
      </c>
    </row>
    <row r="58" spans="1:14" x14ac:dyDescent="0.2">
      <c r="A58" t="s">
        <v>4</v>
      </c>
      <c r="B58">
        <v>1</v>
      </c>
    </row>
    <row r="59" spans="1:14" x14ac:dyDescent="0.2">
      <c r="A59" t="s">
        <v>5</v>
      </c>
      <c r="B59" t="s">
        <v>106</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storage capacity</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62</v>
      </c>
    </row>
    <row r="69" spans="1:14" x14ac:dyDescent="0.2">
      <c r="A69" t="s">
        <v>1</v>
      </c>
      <c r="B69" t="s">
        <v>72</v>
      </c>
    </row>
    <row r="70" spans="1:14" x14ac:dyDescent="0.2">
      <c r="A70" t="s">
        <v>2</v>
      </c>
      <c r="B70" t="s">
        <v>3</v>
      </c>
    </row>
    <row r="71" spans="1:14" x14ac:dyDescent="0.2">
      <c r="A71" t="s">
        <v>4</v>
      </c>
      <c r="B71">
        <v>1</v>
      </c>
    </row>
    <row r="72" spans="1:14" x14ac:dyDescent="0.2">
      <c r="A72" t="s">
        <v>5</v>
      </c>
      <c r="B72" t="s">
        <v>106</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storage capacity</v>
      </c>
    </row>
    <row r="78" spans="1:14" x14ac:dyDescent="0.2">
      <c r="A78" t="s">
        <v>63</v>
      </c>
      <c r="B78" s="3">
        <f>1/(0.34*71%)</f>
        <v>4.1425020712510356</v>
      </c>
      <c r="C78" t="s">
        <v>7</v>
      </c>
      <c r="D78" t="s">
        <v>3</v>
      </c>
      <c r="E78" t="s">
        <v>14</v>
      </c>
      <c r="F78" t="s">
        <v>64</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69</v>
      </c>
    </row>
    <row r="83" spans="1:14" x14ac:dyDescent="0.2">
      <c r="A83" t="s">
        <v>2</v>
      </c>
      <c r="B83" t="s">
        <v>3</v>
      </c>
    </row>
    <row r="84" spans="1:14" x14ac:dyDescent="0.2">
      <c r="A84" t="s">
        <v>4</v>
      </c>
      <c r="B84">
        <v>1</v>
      </c>
    </row>
    <row r="85" spans="1:14" x14ac:dyDescent="0.2">
      <c r="A85" t="s">
        <v>5</v>
      </c>
      <c r="B85" t="s">
        <v>106</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storage capacity</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106</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storage capacity</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106</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storage capacity</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71</v>
      </c>
    </row>
    <row r="122" spans="1:14" x14ac:dyDescent="0.2">
      <c r="A122" t="s">
        <v>2</v>
      </c>
      <c r="B122" t="s">
        <v>3</v>
      </c>
    </row>
    <row r="123" spans="1:14" x14ac:dyDescent="0.2">
      <c r="A123" t="s">
        <v>4</v>
      </c>
      <c r="B123">
        <v>1</v>
      </c>
    </row>
    <row r="124" spans="1:14" x14ac:dyDescent="0.2">
      <c r="A124" t="s">
        <v>5</v>
      </c>
      <c r="B124" t="s">
        <v>106</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storage capacity</v>
      </c>
    </row>
    <row r="130" spans="1:14" x14ac:dyDescent="0.2">
      <c r="A130" t="s">
        <v>33</v>
      </c>
      <c r="B130" s="3">
        <f>1/(0.15*75%)</f>
        <v>8.8888888888888893</v>
      </c>
      <c r="C130" t="s">
        <v>7</v>
      </c>
      <c r="D130" t="s">
        <v>3</v>
      </c>
      <c r="E130" t="s">
        <v>14</v>
      </c>
      <c r="F130" t="s">
        <v>34</v>
      </c>
      <c r="G130">
        <v>5</v>
      </c>
      <c r="H130" s="7">
        <f>B130</f>
        <v>8.8888888888888893</v>
      </c>
      <c r="I130" s="3">
        <f>1/(0.18*75%)</f>
        <v>7.4074074074074066</v>
      </c>
      <c r="J130" s="3">
        <f>1/(0.12*75%)</f>
        <v>11.111111111111111</v>
      </c>
    </row>
    <row r="131" spans="1:14" x14ac:dyDescent="0.2">
      <c r="A131" t="s">
        <v>53</v>
      </c>
      <c r="B131" s="3">
        <f>-1*B130</f>
        <v>-8.8888888888888893</v>
      </c>
      <c r="C131" t="s">
        <v>7</v>
      </c>
      <c r="D131" t="s">
        <v>3</v>
      </c>
      <c r="E131" t="s">
        <v>14</v>
      </c>
      <c r="F131" t="s">
        <v>54</v>
      </c>
      <c r="G131">
        <v>5</v>
      </c>
      <c r="H131" s="7">
        <f>B131</f>
        <v>-8.8888888888888893</v>
      </c>
      <c r="I131" s="3">
        <f>-1/(0.12*75%)</f>
        <v>-11.111111111111111</v>
      </c>
      <c r="J131" s="3">
        <f>-1/(0.18*75%)</f>
        <v>-7.4074074074074066</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106</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storage capacity</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70</v>
      </c>
    </row>
    <row r="148" spans="1:14" x14ac:dyDescent="0.2">
      <c r="A148" t="s">
        <v>2</v>
      </c>
      <c r="B148" t="s">
        <v>3</v>
      </c>
    </row>
    <row r="149" spans="1:14" x14ac:dyDescent="0.2">
      <c r="A149" t="s">
        <v>4</v>
      </c>
      <c r="B149">
        <v>1</v>
      </c>
    </row>
    <row r="150" spans="1:14" x14ac:dyDescent="0.2">
      <c r="A150" t="s">
        <v>5</v>
      </c>
      <c r="B150" t="s">
        <v>106</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storage capacity</v>
      </c>
    </row>
    <row r="156" spans="1:14" x14ac:dyDescent="0.2">
      <c r="A156" t="s">
        <v>39</v>
      </c>
      <c r="B156" s="3">
        <f>1/(0.16*75%)</f>
        <v>8.3333333333333339</v>
      </c>
      <c r="C156" t="s">
        <v>7</v>
      </c>
      <c r="D156" t="s">
        <v>3</v>
      </c>
      <c r="E156" t="s">
        <v>14</v>
      </c>
      <c r="F156" t="s">
        <v>40</v>
      </c>
      <c r="G156">
        <v>5</v>
      </c>
      <c r="H156" s="7">
        <f>B156</f>
        <v>8.3333333333333339</v>
      </c>
      <c r="I156" s="3">
        <f>1/(0.18*75%)</f>
        <v>7.4074074074074066</v>
      </c>
      <c r="J156" s="3">
        <f>1/(0.12*75%)</f>
        <v>11.111111111111111</v>
      </c>
    </row>
    <row r="157" spans="1:14" x14ac:dyDescent="0.2">
      <c r="A157" t="s">
        <v>53</v>
      </c>
      <c r="B157" s="3">
        <f>-1*B156</f>
        <v>-8.3333333333333339</v>
      </c>
      <c r="C157" t="s">
        <v>7</v>
      </c>
      <c r="D157" t="s">
        <v>3</v>
      </c>
      <c r="E157" t="s">
        <v>14</v>
      </c>
      <c r="F157" t="s">
        <v>54</v>
      </c>
      <c r="G157">
        <v>5</v>
      </c>
      <c r="H157" s="7">
        <f>B157</f>
        <v>-8.3333333333333339</v>
      </c>
      <c r="I157" s="3">
        <f>-1/(0.12*75%)</f>
        <v>-11.111111111111111</v>
      </c>
      <c r="J157" s="3">
        <f>-1/(0.18*75%)</f>
        <v>-7.4074074074074066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106</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storage capacity</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75</v>
      </c>
    </row>
    <row r="173" spans="1:14" x14ac:dyDescent="0.2">
      <c r="A173" t="s">
        <v>1</v>
      </c>
      <c r="B173" t="s">
        <v>73</v>
      </c>
    </row>
    <row r="174" spans="1:14" x14ac:dyDescent="0.2">
      <c r="A174" t="s">
        <v>2</v>
      </c>
      <c r="B174" t="s">
        <v>3</v>
      </c>
    </row>
    <row r="175" spans="1:14" x14ac:dyDescent="0.2">
      <c r="A175" t="s">
        <v>4</v>
      </c>
      <c r="B175">
        <v>1</v>
      </c>
    </row>
    <row r="176" spans="1:14" x14ac:dyDescent="0.2">
      <c r="A176" t="s">
        <v>5</v>
      </c>
      <c r="B176" t="s">
        <v>106</v>
      </c>
    </row>
    <row r="177" spans="1:11" x14ac:dyDescent="0.2">
      <c r="A177" t="s">
        <v>6</v>
      </c>
      <c r="B177" t="s">
        <v>15</v>
      </c>
    </row>
    <row r="178" spans="1:11" x14ac:dyDescent="0.2">
      <c r="A178" t="s">
        <v>8</v>
      </c>
      <c r="B178" t="s">
        <v>74</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106</v>
      </c>
      <c r="G181" s="1"/>
      <c r="H181" s="1"/>
      <c r="I181" s="1"/>
      <c r="J181" s="1"/>
      <c r="K181" s="1"/>
    </row>
    <row r="182" spans="1:11" ht="16" x14ac:dyDescent="0.2">
      <c r="A182" s="4" t="s">
        <v>16</v>
      </c>
      <c r="B182">
        <v>0.28000000000000003</v>
      </c>
      <c r="C182" t="s">
        <v>15</v>
      </c>
      <c r="D182" t="s">
        <v>3</v>
      </c>
      <c r="E182" t="s">
        <v>14</v>
      </c>
      <c r="F182" t="s">
        <v>106</v>
      </c>
    </row>
    <row r="183" spans="1:11" ht="16" x14ac:dyDescent="0.2">
      <c r="A183" s="4" t="s">
        <v>19</v>
      </c>
      <c r="B183">
        <v>0</v>
      </c>
      <c r="C183" t="s">
        <v>15</v>
      </c>
      <c r="D183" t="s">
        <v>3</v>
      </c>
      <c r="E183" t="s">
        <v>14</v>
      </c>
      <c r="F183" t="s">
        <v>106</v>
      </c>
    </row>
    <row r="184" spans="1:11" ht="16" x14ac:dyDescent="0.2">
      <c r="A184" s="4" t="s">
        <v>110</v>
      </c>
      <c r="B184">
        <v>0.17</v>
      </c>
      <c r="C184" t="s">
        <v>15</v>
      </c>
      <c r="D184" t="s">
        <v>3</v>
      </c>
      <c r="E184" t="s">
        <v>14</v>
      </c>
      <c r="F184" t="s">
        <v>106</v>
      </c>
    </row>
    <row r="185" spans="1:11" ht="16" x14ac:dyDescent="0.2">
      <c r="A185" s="4" t="s">
        <v>22</v>
      </c>
      <c r="B185">
        <v>0.17</v>
      </c>
      <c r="C185" t="s">
        <v>15</v>
      </c>
      <c r="D185" t="s">
        <v>3</v>
      </c>
      <c r="E185" t="s">
        <v>14</v>
      </c>
      <c r="F185" t="s">
        <v>106</v>
      </c>
    </row>
    <row r="186" spans="1:11" ht="16" x14ac:dyDescent="0.2">
      <c r="A186" s="4" t="s">
        <v>23</v>
      </c>
      <c r="B186">
        <v>0.17</v>
      </c>
      <c r="C186" t="s">
        <v>15</v>
      </c>
      <c r="D186" t="s">
        <v>3</v>
      </c>
      <c r="E186" t="s">
        <v>14</v>
      </c>
      <c r="F186" t="s">
        <v>106</v>
      </c>
    </row>
    <row r="187" spans="1:11" ht="16" x14ac:dyDescent="0.2">
      <c r="A187" s="4" t="s">
        <v>62</v>
      </c>
      <c r="B187">
        <v>0</v>
      </c>
      <c r="C187" t="s">
        <v>15</v>
      </c>
      <c r="D187" t="s">
        <v>3</v>
      </c>
      <c r="E187" t="s">
        <v>14</v>
      </c>
      <c r="F187" t="s">
        <v>106</v>
      </c>
    </row>
    <row r="188" spans="1:11" ht="16" x14ac:dyDescent="0.2">
      <c r="A188" s="4" t="s">
        <v>27</v>
      </c>
      <c r="B188">
        <v>0.21</v>
      </c>
      <c r="C188" t="s">
        <v>15</v>
      </c>
      <c r="D188" t="s">
        <v>3</v>
      </c>
      <c r="E188" t="s">
        <v>14</v>
      </c>
      <c r="F188" t="s">
        <v>106</v>
      </c>
    </row>
    <row r="189" spans="1:11" ht="16" x14ac:dyDescent="0.2">
      <c r="A189" s="6" t="s">
        <v>30</v>
      </c>
      <c r="B189">
        <v>0</v>
      </c>
      <c r="C189" t="s">
        <v>15</v>
      </c>
      <c r="D189" t="s">
        <v>3</v>
      </c>
      <c r="E189" t="s">
        <v>14</v>
      </c>
      <c r="F189" t="s">
        <v>106</v>
      </c>
    </row>
    <row r="190" spans="1:11" ht="16" x14ac:dyDescent="0.2">
      <c r="A190" s="6" t="s">
        <v>55</v>
      </c>
      <c r="B190">
        <v>0</v>
      </c>
      <c r="C190" t="s">
        <v>15</v>
      </c>
      <c r="D190" t="s">
        <v>3</v>
      </c>
      <c r="E190" t="s">
        <v>14</v>
      </c>
      <c r="F190" t="s">
        <v>106</v>
      </c>
    </row>
    <row r="191" spans="1:11" ht="16" x14ac:dyDescent="0.2">
      <c r="A191" s="4" t="s">
        <v>56</v>
      </c>
      <c r="B191">
        <v>0</v>
      </c>
      <c r="C191" t="s">
        <v>15</v>
      </c>
      <c r="D191" t="s">
        <v>3</v>
      </c>
      <c r="E191" t="s">
        <v>14</v>
      </c>
      <c r="F191" t="s">
        <v>106</v>
      </c>
    </row>
    <row r="192" spans="1:11" ht="16" x14ac:dyDescent="0.2">
      <c r="A192" s="4" t="s">
        <v>35</v>
      </c>
      <c r="B192">
        <v>0</v>
      </c>
      <c r="C192" t="s">
        <v>15</v>
      </c>
      <c r="D192" t="s">
        <v>3</v>
      </c>
      <c r="E192" t="s">
        <v>14</v>
      </c>
      <c r="F192" t="s">
        <v>106</v>
      </c>
    </row>
    <row r="193" spans="1:11" ht="16" x14ac:dyDescent="0.2">
      <c r="A193" s="4" t="s">
        <v>38</v>
      </c>
      <c r="B193">
        <v>0</v>
      </c>
      <c r="C193" t="s">
        <v>15</v>
      </c>
      <c r="D193" t="s">
        <v>3</v>
      </c>
      <c r="E193" t="s">
        <v>14</v>
      </c>
      <c r="F193" t="s">
        <v>106</v>
      </c>
    </row>
    <row r="194" spans="1:11" ht="16" x14ac:dyDescent="0.2">
      <c r="A194" s="5" t="s">
        <v>47</v>
      </c>
      <c r="B194">
        <v>0</v>
      </c>
      <c r="C194" t="s">
        <v>15</v>
      </c>
      <c r="D194" t="s">
        <v>3</v>
      </c>
      <c r="E194" t="s">
        <v>14</v>
      </c>
      <c r="F194" t="s">
        <v>106</v>
      </c>
    </row>
    <row r="196" spans="1:11" ht="16" x14ac:dyDescent="0.2">
      <c r="A196" s="2" t="s">
        <v>0</v>
      </c>
      <c r="B196" s="2" t="s">
        <v>76</v>
      </c>
    </row>
    <row r="197" spans="1:11" x14ac:dyDescent="0.2">
      <c r="A197" t="s">
        <v>1</v>
      </c>
      <c r="B197" t="s">
        <v>73</v>
      </c>
    </row>
    <row r="198" spans="1:11" x14ac:dyDescent="0.2">
      <c r="A198" t="s">
        <v>2</v>
      </c>
      <c r="B198" t="s">
        <v>3</v>
      </c>
    </row>
    <row r="199" spans="1:11" x14ac:dyDescent="0.2">
      <c r="A199" t="s">
        <v>4</v>
      </c>
      <c r="B199">
        <v>1</v>
      </c>
    </row>
    <row r="200" spans="1:11" x14ac:dyDescent="0.2">
      <c r="A200" t="s">
        <v>5</v>
      </c>
      <c r="B200" t="s">
        <v>106</v>
      </c>
    </row>
    <row r="201" spans="1:11" x14ac:dyDescent="0.2">
      <c r="A201" t="s">
        <v>6</v>
      </c>
      <c r="B201" t="s">
        <v>15</v>
      </c>
    </row>
    <row r="202" spans="1:11" x14ac:dyDescent="0.2">
      <c r="A202" t="s">
        <v>8</v>
      </c>
      <c r="B202" t="s">
        <v>74</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106</v>
      </c>
      <c r="G205" s="1"/>
      <c r="H205" s="1"/>
      <c r="I205" s="1"/>
      <c r="J205" s="1"/>
      <c r="K205" s="1"/>
    </row>
    <row r="206" spans="1:11" ht="16" x14ac:dyDescent="0.2">
      <c r="A206" s="4" t="s">
        <v>16</v>
      </c>
      <c r="B206">
        <v>0.28000000000000003</v>
      </c>
      <c r="C206" t="s">
        <v>15</v>
      </c>
      <c r="D206" t="s">
        <v>3</v>
      </c>
      <c r="E206" t="s">
        <v>14</v>
      </c>
      <c r="F206" t="s">
        <v>106</v>
      </c>
    </row>
    <row r="207" spans="1:11" ht="16" x14ac:dyDescent="0.2">
      <c r="A207" s="4" t="s">
        <v>19</v>
      </c>
      <c r="B207">
        <v>0</v>
      </c>
      <c r="C207" t="s">
        <v>15</v>
      </c>
      <c r="D207" t="s">
        <v>3</v>
      </c>
      <c r="E207" t="s">
        <v>14</v>
      </c>
      <c r="F207" t="s">
        <v>106</v>
      </c>
    </row>
    <row r="208" spans="1:11" ht="16" x14ac:dyDescent="0.2">
      <c r="A208" s="4" t="s">
        <v>110</v>
      </c>
      <c r="B208">
        <v>0.17</v>
      </c>
      <c r="C208" t="s">
        <v>15</v>
      </c>
      <c r="D208" t="s">
        <v>3</v>
      </c>
      <c r="E208" t="s">
        <v>14</v>
      </c>
      <c r="F208" t="s">
        <v>106</v>
      </c>
    </row>
    <row r="209" spans="1:6" ht="16" x14ac:dyDescent="0.2">
      <c r="A209" s="4" t="s">
        <v>22</v>
      </c>
      <c r="B209">
        <v>0.17</v>
      </c>
      <c r="C209" t="s">
        <v>15</v>
      </c>
      <c r="D209" t="s">
        <v>3</v>
      </c>
      <c r="E209" t="s">
        <v>14</v>
      </c>
      <c r="F209" t="s">
        <v>106</v>
      </c>
    </row>
    <row r="210" spans="1:6" ht="16" x14ac:dyDescent="0.2">
      <c r="A210" s="4" t="s">
        <v>23</v>
      </c>
      <c r="B210">
        <v>0.17</v>
      </c>
      <c r="C210" t="s">
        <v>15</v>
      </c>
      <c r="D210" t="s">
        <v>3</v>
      </c>
      <c r="E210" t="s">
        <v>14</v>
      </c>
      <c r="F210" t="s">
        <v>106</v>
      </c>
    </row>
    <row r="211" spans="1:6" ht="16" x14ac:dyDescent="0.2">
      <c r="A211" s="4" t="s">
        <v>62</v>
      </c>
      <c r="B211">
        <v>0</v>
      </c>
      <c r="C211" t="s">
        <v>15</v>
      </c>
      <c r="D211" t="s">
        <v>3</v>
      </c>
      <c r="E211" t="s">
        <v>14</v>
      </c>
      <c r="F211" t="s">
        <v>106</v>
      </c>
    </row>
    <row r="212" spans="1:6" ht="16" x14ac:dyDescent="0.2">
      <c r="A212" s="4" t="s">
        <v>27</v>
      </c>
      <c r="B212">
        <v>0.21</v>
      </c>
      <c r="C212" t="s">
        <v>15</v>
      </c>
      <c r="D212" t="s">
        <v>3</v>
      </c>
      <c r="E212" t="s">
        <v>14</v>
      </c>
      <c r="F212" t="s">
        <v>106</v>
      </c>
    </row>
    <row r="213" spans="1:6" ht="16" x14ac:dyDescent="0.2">
      <c r="A213" s="6" t="s">
        <v>30</v>
      </c>
      <c r="B213">
        <v>0</v>
      </c>
      <c r="C213" t="s">
        <v>15</v>
      </c>
      <c r="D213" t="s">
        <v>3</v>
      </c>
      <c r="E213" t="s">
        <v>14</v>
      </c>
      <c r="F213" t="s">
        <v>106</v>
      </c>
    </row>
    <row r="214" spans="1:6" ht="16" x14ac:dyDescent="0.2">
      <c r="A214" s="6" t="s">
        <v>55</v>
      </c>
      <c r="B214">
        <v>0</v>
      </c>
      <c r="C214" t="s">
        <v>15</v>
      </c>
      <c r="D214" t="s">
        <v>3</v>
      </c>
      <c r="E214" t="s">
        <v>14</v>
      </c>
      <c r="F214" t="s">
        <v>106</v>
      </c>
    </row>
    <row r="215" spans="1:6" ht="16" x14ac:dyDescent="0.2">
      <c r="A215" s="4" t="s">
        <v>56</v>
      </c>
      <c r="B215">
        <v>0</v>
      </c>
      <c r="C215" t="s">
        <v>15</v>
      </c>
      <c r="D215" t="s">
        <v>3</v>
      </c>
      <c r="E215" t="s">
        <v>14</v>
      </c>
      <c r="F215" t="s">
        <v>106</v>
      </c>
    </row>
    <row r="216" spans="1:6" ht="16" x14ac:dyDescent="0.2">
      <c r="A216" s="4" t="s">
        <v>35</v>
      </c>
      <c r="B216">
        <v>0</v>
      </c>
      <c r="C216" t="s">
        <v>15</v>
      </c>
      <c r="D216" t="s">
        <v>3</v>
      </c>
      <c r="E216" t="s">
        <v>14</v>
      </c>
      <c r="F216" t="s">
        <v>106</v>
      </c>
    </row>
    <row r="217" spans="1:6" ht="16" x14ac:dyDescent="0.2">
      <c r="A217" s="4" t="s">
        <v>38</v>
      </c>
      <c r="B217">
        <v>0</v>
      </c>
      <c r="C217" t="s">
        <v>15</v>
      </c>
      <c r="D217" t="s">
        <v>3</v>
      </c>
      <c r="E217" t="s">
        <v>14</v>
      </c>
      <c r="F217" t="s">
        <v>106</v>
      </c>
    </row>
    <row r="218" spans="1:6" ht="16" x14ac:dyDescent="0.2">
      <c r="A218" s="5" t="s">
        <v>47</v>
      </c>
      <c r="B218">
        <v>0</v>
      </c>
      <c r="C218" t="s">
        <v>15</v>
      </c>
      <c r="D218" t="s">
        <v>3</v>
      </c>
      <c r="E218" t="s">
        <v>14</v>
      </c>
      <c r="F218" t="s">
        <v>106</v>
      </c>
    </row>
    <row r="220" spans="1:6" ht="16" x14ac:dyDescent="0.2">
      <c r="A220" s="2" t="s">
        <v>0</v>
      </c>
      <c r="B220" s="2" t="s">
        <v>77</v>
      </c>
    </row>
    <row r="221" spans="1:6" x14ac:dyDescent="0.2">
      <c r="A221" t="s">
        <v>1</v>
      </c>
      <c r="B221" t="s">
        <v>73</v>
      </c>
    </row>
    <row r="222" spans="1:6" x14ac:dyDescent="0.2">
      <c r="A222" t="s">
        <v>2</v>
      </c>
      <c r="B222" t="s">
        <v>3</v>
      </c>
    </row>
    <row r="223" spans="1:6" x14ac:dyDescent="0.2">
      <c r="A223" t="s">
        <v>4</v>
      </c>
      <c r="B223">
        <v>1</v>
      </c>
    </row>
    <row r="224" spans="1:6" x14ac:dyDescent="0.2">
      <c r="A224" t="s">
        <v>5</v>
      </c>
      <c r="B224" t="s">
        <v>106</v>
      </c>
    </row>
    <row r="225" spans="1:11" x14ac:dyDescent="0.2">
      <c r="A225" t="s">
        <v>6</v>
      </c>
      <c r="B225" t="s">
        <v>15</v>
      </c>
    </row>
    <row r="226" spans="1:11" x14ac:dyDescent="0.2">
      <c r="A226" t="s">
        <v>8</v>
      </c>
      <c r="B226" t="s">
        <v>74</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106</v>
      </c>
      <c r="G229" s="1"/>
      <c r="H229" s="1"/>
      <c r="I229" s="1"/>
      <c r="J229" s="1"/>
      <c r="K229" s="1"/>
    </row>
    <row r="230" spans="1:11" ht="16" x14ac:dyDescent="0.2">
      <c r="A230" s="4" t="s">
        <v>16</v>
      </c>
      <c r="B230">
        <v>0.28000000000000003</v>
      </c>
      <c r="C230" t="s">
        <v>15</v>
      </c>
      <c r="D230" t="s">
        <v>3</v>
      </c>
      <c r="E230" t="s">
        <v>14</v>
      </c>
      <c r="F230" t="s">
        <v>106</v>
      </c>
    </row>
    <row r="231" spans="1:11" ht="16" x14ac:dyDescent="0.2">
      <c r="A231" s="4" t="s">
        <v>19</v>
      </c>
      <c r="B231">
        <v>0</v>
      </c>
      <c r="C231" t="s">
        <v>15</v>
      </c>
      <c r="D231" t="s">
        <v>3</v>
      </c>
      <c r="E231" t="s">
        <v>14</v>
      </c>
      <c r="F231" t="s">
        <v>106</v>
      </c>
    </row>
    <row r="232" spans="1:11" ht="16" x14ac:dyDescent="0.2">
      <c r="A232" s="4" t="s">
        <v>110</v>
      </c>
      <c r="B232">
        <v>0.17</v>
      </c>
      <c r="C232" t="s">
        <v>15</v>
      </c>
      <c r="D232" t="s">
        <v>3</v>
      </c>
      <c r="E232" t="s">
        <v>14</v>
      </c>
      <c r="F232" t="s">
        <v>106</v>
      </c>
    </row>
    <row r="233" spans="1:11" ht="16" x14ac:dyDescent="0.2">
      <c r="A233" s="4" t="s">
        <v>22</v>
      </c>
      <c r="B233">
        <v>0.17</v>
      </c>
      <c r="C233" t="s">
        <v>15</v>
      </c>
      <c r="D233" t="s">
        <v>3</v>
      </c>
      <c r="E233" t="s">
        <v>14</v>
      </c>
      <c r="F233" t="s">
        <v>106</v>
      </c>
    </row>
    <row r="234" spans="1:11" ht="16" x14ac:dyDescent="0.2">
      <c r="A234" s="4" t="s">
        <v>23</v>
      </c>
      <c r="B234">
        <v>0.17</v>
      </c>
      <c r="C234" t="s">
        <v>15</v>
      </c>
      <c r="D234" t="s">
        <v>3</v>
      </c>
      <c r="E234" t="s">
        <v>14</v>
      </c>
      <c r="F234" t="s">
        <v>106</v>
      </c>
    </row>
    <row r="235" spans="1:11" ht="16" x14ac:dyDescent="0.2">
      <c r="A235" s="4" t="s">
        <v>62</v>
      </c>
      <c r="B235">
        <v>0</v>
      </c>
      <c r="C235" t="s">
        <v>15</v>
      </c>
      <c r="D235" t="s">
        <v>3</v>
      </c>
      <c r="E235" t="s">
        <v>14</v>
      </c>
      <c r="F235" t="s">
        <v>106</v>
      </c>
    </row>
    <row r="236" spans="1:11" ht="16" x14ac:dyDescent="0.2">
      <c r="A236" s="4" t="s">
        <v>27</v>
      </c>
      <c r="B236">
        <v>0.21</v>
      </c>
      <c r="C236" t="s">
        <v>15</v>
      </c>
      <c r="D236" t="s">
        <v>3</v>
      </c>
      <c r="E236" t="s">
        <v>14</v>
      </c>
      <c r="F236" t="s">
        <v>106</v>
      </c>
    </row>
    <row r="237" spans="1:11" ht="16" x14ac:dyDescent="0.2">
      <c r="A237" s="6" t="s">
        <v>30</v>
      </c>
      <c r="B237">
        <v>0</v>
      </c>
      <c r="C237" t="s">
        <v>15</v>
      </c>
      <c r="D237" t="s">
        <v>3</v>
      </c>
      <c r="E237" t="s">
        <v>14</v>
      </c>
      <c r="F237" t="s">
        <v>106</v>
      </c>
    </row>
    <row r="238" spans="1:11" ht="16" x14ac:dyDescent="0.2">
      <c r="A238" s="6" t="s">
        <v>55</v>
      </c>
      <c r="B238">
        <v>0</v>
      </c>
      <c r="C238" t="s">
        <v>15</v>
      </c>
      <c r="D238" t="s">
        <v>3</v>
      </c>
      <c r="E238" t="s">
        <v>14</v>
      </c>
      <c r="F238" t="s">
        <v>106</v>
      </c>
    </row>
    <row r="239" spans="1:11" ht="16" x14ac:dyDescent="0.2">
      <c r="A239" s="4" t="s">
        <v>56</v>
      </c>
      <c r="B239">
        <v>0</v>
      </c>
      <c r="C239" t="s">
        <v>15</v>
      </c>
      <c r="D239" t="s">
        <v>3</v>
      </c>
      <c r="E239" t="s">
        <v>14</v>
      </c>
      <c r="F239" t="s">
        <v>106</v>
      </c>
    </row>
    <row r="240" spans="1:11" ht="16" x14ac:dyDescent="0.2">
      <c r="A240" s="4" t="s">
        <v>35</v>
      </c>
      <c r="B240">
        <v>0</v>
      </c>
      <c r="C240" t="s">
        <v>15</v>
      </c>
      <c r="D240" t="s">
        <v>3</v>
      </c>
      <c r="E240" t="s">
        <v>14</v>
      </c>
      <c r="F240" t="s">
        <v>106</v>
      </c>
    </row>
    <row r="241" spans="1:11" ht="16" x14ac:dyDescent="0.2">
      <c r="A241" s="4" t="s">
        <v>38</v>
      </c>
      <c r="B241">
        <v>0</v>
      </c>
      <c r="C241" t="s">
        <v>15</v>
      </c>
      <c r="D241" t="s">
        <v>3</v>
      </c>
      <c r="E241" t="s">
        <v>14</v>
      </c>
      <c r="F241" t="s">
        <v>106</v>
      </c>
    </row>
    <row r="242" spans="1:11" ht="16" x14ac:dyDescent="0.2">
      <c r="A242" s="5" t="s">
        <v>47</v>
      </c>
      <c r="B242">
        <v>0</v>
      </c>
      <c r="C242" t="s">
        <v>15</v>
      </c>
      <c r="D242" t="s">
        <v>3</v>
      </c>
      <c r="E242" t="s">
        <v>14</v>
      </c>
      <c r="F242" t="s">
        <v>106</v>
      </c>
    </row>
    <row r="244" spans="1:11" ht="16" x14ac:dyDescent="0.2">
      <c r="A244" s="2" t="s">
        <v>0</v>
      </c>
      <c r="B244" s="2" t="s">
        <v>78</v>
      </c>
    </row>
    <row r="245" spans="1:11" x14ac:dyDescent="0.2">
      <c r="A245" t="s">
        <v>1</v>
      </c>
      <c r="B245" t="s">
        <v>73</v>
      </c>
    </row>
    <row r="246" spans="1:11" x14ac:dyDescent="0.2">
      <c r="A246" t="s">
        <v>2</v>
      </c>
      <c r="B246" t="s">
        <v>3</v>
      </c>
    </row>
    <row r="247" spans="1:11" x14ac:dyDescent="0.2">
      <c r="A247" t="s">
        <v>4</v>
      </c>
      <c r="B247">
        <v>1</v>
      </c>
    </row>
    <row r="248" spans="1:11" x14ac:dyDescent="0.2">
      <c r="A248" t="s">
        <v>5</v>
      </c>
      <c r="B248" t="s">
        <v>106</v>
      </c>
    </row>
    <row r="249" spans="1:11" x14ac:dyDescent="0.2">
      <c r="A249" t="s">
        <v>6</v>
      </c>
      <c r="B249" t="s">
        <v>15</v>
      </c>
    </row>
    <row r="250" spans="1:11" x14ac:dyDescent="0.2">
      <c r="A250" t="s">
        <v>8</v>
      </c>
      <c r="B250" t="s">
        <v>74</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106</v>
      </c>
      <c r="G253" s="1"/>
      <c r="H253" s="1"/>
      <c r="I253" s="1"/>
      <c r="J253" s="1"/>
      <c r="K253" s="1"/>
    </row>
    <row r="254" spans="1:11" ht="16" x14ac:dyDescent="0.2">
      <c r="A254" s="4" t="s">
        <v>16</v>
      </c>
      <c r="B254">
        <v>0.28000000000000003</v>
      </c>
      <c r="C254" t="s">
        <v>15</v>
      </c>
      <c r="D254" t="s">
        <v>3</v>
      </c>
      <c r="E254" t="s">
        <v>14</v>
      </c>
      <c r="F254" t="s">
        <v>106</v>
      </c>
    </row>
    <row r="255" spans="1:11" ht="16" x14ac:dyDescent="0.2">
      <c r="A255" s="4" t="s">
        <v>19</v>
      </c>
      <c r="B255">
        <v>0</v>
      </c>
      <c r="C255" t="s">
        <v>15</v>
      </c>
      <c r="D255" t="s">
        <v>3</v>
      </c>
      <c r="E255" t="s">
        <v>14</v>
      </c>
      <c r="F255" t="s">
        <v>106</v>
      </c>
    </row>
    <row r="256" spans="1:11" ht="16" x14ac:dyDescent="0.2">
      <c r="A256" s="4" t="s">
        <v>110</v>
      </c>
      <c r="B256">
        <v>0.17</v>
      </c>
      <c r="C256" t="s">
        <v>15</v>
      </c>
      <c r="D256" t="s">
        <v>3</v>
      </c>
      <c r="E256" t="s">
        <v>14</v>
      </c>
      <c r="F256" t="s">
        <v>106</v>
      </c>
    </row>
    <row r="257" spans="1:6" ht="16" x14ac:dyDescent="0.2">
      <c r="A257" s="4" t="s">
        <v>22</v>
      </c>
      <c r="B257">
        <v>0.17</v>
      </c>
      <c r="C257" t="s">
        <v>15</v>
      </c>
      <c r="D257" t="s">
        <v>3</v>
      </c>
      <c r="E257" t="s">
        <v>14</v>
      </c>
      <c r="F257" t="s">
        <v>106</v>
      </c>
    </row>
    <row r="258" spans="1:6" ht="16" x14ac:dyDescent="0.2">
      <c r="A258" s="4" t="s">
        <v>23</v>
      </c>
      <c r="B258">
        <v>0.17</v>
      </c>
      <c r="C258" t="s">
        <v>15</v>
      </c>
      <c r="D258" t="s">
        <v>3</v>
      </c>
      <c r="E258" t="s">
        <v>14</v>
      </c>
      <c r="F258" t="s">
        <v>106</v>
      </c>
    </row>
    <row r="259" spans="1:6" ht="16" x14ac:dyDescent="0.2">
      <c r="A259" s="4" t="s">
        <v>62</v>
      </c>
      <c r="B259">
        <v>0</v>
      </c>
      <c r="C259" t="s">
        <v>15</v>
      </c>
      <c r="D259" t="s">
        <v>3</v>
      </c>
      <c r="E259" t="s">
        <v>14</v>
      </c>
      <c r="F259" t="s">
        <v>106</v>
      </c>
    </row>
    <row r="260" spans="1:6" ht="16" x14ac:dyDescent="0.2">
      <c r="A260" s="4" t="s">
        <v>27</v>
      </c>
      <c r="B260">
        <v>0.21</v>
      </c>
      <c r="C260" t="s">
        <v>15</v>
      </c>
      <c r="D260" t="s">
        <v>3</v>
      </c>
      <c r="E260" t="s">
        <v>14</v>
      </c>
      <c r="F260" t="s">
        <v>106</v>
      </c>
    </row>
    <row r="261" spans="1:6" ht="16" x14ac:dyDescent="0.2">
      <c r="A261" s="6" t="s">
        <v>30</v>
      </c>
      <c r="B261">
        <v>0</v>
      </c>
      <c r="C261" t="s">
        <v>15</v>
      </c>
      <c r="D261" t="s">
        <v>3</v>
      </c>
      <c r="E261" t="s">
        <v>14</v>
      </c>
      <c r="F261" t="s">
        <v>106</v>
      </c>
    </row>
    <row r="262" spans="1:6" ht="16" x14ac:dyDescent="0.2">
      <c r="A262" s="6" t="s">
        <v>55</v>
      </c>
      <c r="B262">
        <v>0</v>
      </c>
      <c r="C262" t="s">
        <v>15</v>
      </c>
      <c r="D262" t="s">
        <v>3</v>
      </c>
      <c r="E262" t="s">
        <v>14</v>
      </c>
      <c r="F262" t="s">
        <v>106</v>
      </c>
    </row>
    <row r="263" spans="1:6" ht="16" x14ac:dyDescent="0.2">
      <c r="A263" s="4" t="s">
        <v>56</v>
      </c>
      <c r="B263">
        <v>0</v>
      </c>
      <c r="C263" t="s">
        <v>15</v>
      </c>
      <c r="D263" t="s">
        <v>3</v>
      </c>
      <c r="E263" t="s">
        <v>14</v>
      </c>
      <c r="F263" t="s">
        <v>106</v>
      </c>
    </row>
    <row r="264" spans="1:6" ht="16" x14ac:dyDescent="0.2">
      <c r="A264" s="4" t="s">
        <v>35</v>
      </c>
      <c r="B264">
        <v>0</v>
      </c>
      <c r="C264" t="s">
        <v>15</v>
      </c>
      <c r="D264" t="s">
        <v>3</v>
      </c>
      <c r="E264" t="s">
        <v>14</v>
      </c>
      <c r="F264" t="s">
        <v>106</v>
      </c>
    </row>
    <row r="265" spans="1:6" ht="16" x14ac:dyDescent="0.2">
      <c r="A265" s="4" t="s">
        <v>38</v>
      </c>
      <c r="B265">
        <v>0</v>
      </c>
      <c r="C265" t="s">
        <v>15</v>
      </c>
      <c r="D265" t="s">
        <v>3</v>
      </c>
      <c r="E265" t="s">
        <v>14</v>
      </c>
      <c r="F265" t="s">
        <v>106</v>
      </c>
    </row>
    <row r="266" spans="1:6" ht="16" x14ac:dyDescent="0.2">
      <c r="A266" s="5" t="s">
        <v>47</v>
      </c>
      <c r="B266">
        <v>0</v>
      </c>
      <c r="C266" t="s">
        <v>15</v>
      </c>
      <c r="D266" t="s">
        <v>3</v>
      </c>
      <c r="E266" t="s">
        <v>14</v>
      </c>
      <c r="F266" t="s">
        <v>106</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topLeftCell="A126" workbookViewId="0">
      <selection activeCell="D135" sqref="D135"/>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79</v>
      </c>
    </row>
    <row r="2" spans="1:14" x14ac:dyDescent="0.2">
      <c r="A2" t="s">
        <v>1</v>
      </c>
      <c r="B2" t="s">
        <v>65</v>
      </c>
    </row>
    <row r="3" spans="1:14" x14ac:dyDescent="0.2">
      <c r="A3" t="s">
        <v>2</v>
      </c>
      <c r="B3" t="s">
        <v>3</v>
      </c>
    </row>
    <row r="4" spans="1:14" x14ac:dyDescent="0.2">
      <c r="A4" t="s">
        <v>4</v>
      </c>
      <c r="B4">
        <v>1</v>
      </c>
    </row>
    <row r="5" spans="1:14" x14ac:dyDescent="0.2">
      <c r="A5" t="s">
        <v>5</v>
      </c>
      <c r="B5" t="s">
        <v>106</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storage capacity</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80</v>
      </c>
    </row>
    <row r="15" spans="1:14" x14ac:dyDescent="0.2">
      <c r="A15" t="s">
        <v>1</v>
      </c>
      <c r="B15" t="s">
        <v>66</v>
      </c>
    </row>
    <row r="16" spans="1:14" x14ac:dyDescent="0.2">
      <c r="A16" t="s">
        <v>2</v>
      </c>
      <c r="B16" t="s">
        <v>3</v>
      </c>
    </row>
    <row r="17" spans="1:14" x14ac:dyDescent="0.2">
      <c r="A17" t="s">
        <v>4</v>
      </c>
      <c r="B17">
        <v>1</v>
      </c>
    </row>
    <row r="18" spans="1:14" x14ac:dyDescent="0.2">
      <c r="A18" t="s">
        <v>5</v>
      </c>
      <c r="B18" t="s">
        <v>106</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storage capacity</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114</v>
      </c>
    </row>
    <row r="28" spans="1:14" x14ac:dyDescent="0.2">
      <c r="A28" t="s">
        <v>1</v>
      </c>
      <c r="B28" t="s">
        <v>111</v>
      </c>
    </row>
    <row r="29" spans="1:14" x14ac:dyDescent="0.2">
      <c r="A29" t="s">
        <v>2</v>
      </c>
      <c r="B29" t="s">
        <v>3</v>
      </c>
    </row>
    <row r="30" spans="1:14" x14ac:dyDescent="0.2">
      <c r="A30" t="s">
        <v>4</v>
      </c>
      <c r="B30">
        <v>1</v>
      </c>
    </row>
    <row r="31" spans="1:14" x14ac:dyDescent="0.2">
      <c r="A31" t="s">
        <v>5</v>
      </c>
      <c r="B31" t="s">
        <v>106</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NMC532, stationary</v>
      </c>
      <c r="B36">
        <v>1</v>
      </c>
      <c r="C36" t="str">
        <f>B32</f>
        <v>kilowatt hour</v>
      </c>
      <c r="D36" t="s">
        <v>3</v>
      </c>
      <c r="E36" t="s">
        <v>13</v>
      </c>
      <c r="F36" t="str">
        <f>B31</f>
        <v>electricity storage capacity</v>
      </c>
    </row>
    <row r="37" spans="1:14" x14ac:dyDescent="0.2">
      <c r="A37" t="s">
        <v>112</v>
      </c>
      <c r="B37" s="3">
        <f>1/(0.2*73%)</f>
        <v>6.8493150684931514</v>
      </c>
      <c r="C37" t="s">
        <v>7</v>
      </c>
      <c r="D37" t="s">
        <v>3</v>
      </c>
      <c r="E37" t="s">
        <v>14</v>
      </c>
      <c r="F37" t="s">
        <v>113</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81</v>
      </c>
    </row>
    <row r="41" spans="1:14" x14ac:dyDescent="0.2">
      <c r="A41" t="s">
        <v>1</v>
      </c>
      <c r="B41" t="s">
        <v>67</v>
      </c>
    </row>
    <row r="42" spans="1:14" x14ac:dyDescent="0.2">
      <c r="A42" t="s">
        <v>2</v>
      </c>
      <c r="B42" t="s">
        <v>3</v>
      </c>
    </row>
    <row r="43" spans="1:14" x14ac:dyDescent="0.2">
      <c r="A43" t="s">
        <v>4</v>
      </c>
      <c r="B43">
        <v>1</v>
      </c>
    </row>
    <row r="44" spans="1:14" x14ac:dyDescent="0.2">
      <c r="A44" t="s">
        <v>5</v>
      </c>
      <c r="B44" t="s">
        <v>106</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storage capacity</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82</v>
      </c>
    </row>
    <row r="54" spans="1:14" x14ac:dyDescent="0.2">
      <c r="A54" t="s">
        <v>1</v>
      </c>
      <c r="B54" t="s">
        <v>68</v>
      </c>
    </row>
    <row r="55" spans="1:14" x14ac:dyDescent="0.2">
      <c r="A55" t="s">
        <v>2</v>
      </c>
      <c r="B55" t="s">
        <v>3</v>
      </c>
    </row>
    <row r="56" spans="1:14" x14ac:dyDescent="0.2">
      <c r="A56" t="s">
        <v>4</v>
      </c>
      <c r="B56">
        <v>1</v>
      </c>
    </row>
    <row r="57" spans="1:14" x14ac:dyDescent="0.2">
      <c r="A57" t="s">
        <v>5</v>
      </c>
      <c r="B57" t="s">
        <v>106</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storage capacity</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83</v>
      </c>
    </row>
    <row r="67" spans="1:14" x14ac:dyDescent="0.2">
      <c r="A67" t="s">
        <v>1</v>
      </c>
      <c r="B67" t="s">
        <v>72</v>
      </c>
    </row>
    <row r="68" spans="1:14" x14ac:dyDescent="0.2">
      <c r="A68" t="s">
        <v>2</v>
      </c>
      <c r="B68" t="s">
        <v>3</v>
      </c>
    </row>
    <row r="69" spans="1:14" x14ac:dyDescent="0.2">
      <c r="A69" t="s">
        <v>4</v>
      </c>
      <c r="B69">
        <v>1</v>
      </c>
    </row>
    <row r="70" spans="1:14" x14ac:dyDescent="0.2">
      <c r="A70" t="s">
        <v>5</v>
      </c>
      <c r="B70" t="s">
        <v>106</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storage capacity</v>
      </c>
    </row>
    <row r="76" spans="1:14" x14ac:dyDescent="0.2">
      <c r="A76" t="s">
        <v>63</v>
      </c>
      <c r="B76" s="3">
        <f>1/(0.34*71%)</f>
        <v>4.1425020712510356</v>
      </c>
      <c r="C76" t="s">
        <v>7</v>
      </c>
      <c r="D76" t="s">
        <v>3</v>
      </c>
      <c r="E76" t="s">
        <v>14</v>
      </c>
      <c r="F76" t="s">
        <v>64</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101</v>
      </c>
    </row>
    <row r="81" spans="1:11" x14ac:dyDescent="0.2">
      <c r="A81" t="s">
        <v>1</v>
      </c>
      <c r="B81" t="s">
        <v>88</v>
      </c>
    </row>
    <row r="82" spans="1:11" x14ac:dyDescent="0.2">
      <c r="A82" t="s">
        <v>2</v>
      </c>
      <c r="B82" t="s">
        <v>3</v>
      </c>
    </row>
    <row r="83" spans="1:11" x14ac:dyDescent="0.2">
      <c r="A83" t="s">
        <v>4</v>
      </c>
      <c r="B83">
        <v>1</v>
      </c>
    </row>
    <row r="84" spans="1:11" x14ac:dyDescent="0.2">
      <c r="A84" t="s">
        <v>5</v>
      </c>
      <c r="B84" t="s">
        <v>106</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storage capacity</v>
      </c>
    </row>
    <row r="90" spans="1:11" x14ac:dyDescent="0.2">
      <c r="A90" t="s">
        <v>85</v>
      </c>
      <c r="B90" s="3">
        <f>1/(0.0194)</f>
        <v>51.546391752577321</v>
      </c>
      <c r="C90" t="s">
        <v>7</v>
      </c>
      <c r="D90" t="s">
        <v>3</v>
      </c>
      <c r="E90" t="s">
        <v>14</v>
      </c>
      <c r="F90" t="s">
        <v>98</v>
      </c>
      <c r="G90">
        <v>5</v>
      </c>
      <c r="H90" s="7">
        <f>B90</f>
        <v>51.546391752577321</v>
      </c>
      <c r="I90" s="3">
        <f>1/(0.06)</f>
        <v>16.666666666666668</v>
      </c>
      <c r="J90" s="3">
        <f>1/(0.019)</f>
        <v>52.631578947368425</v>
      </c>
    </row>
    <row r="91" spans="1:11" x14ac:dyDescent="0.2">
      <c r="A91" t="s">
        <v>86</v>
      </c>
      <c r="B91" s="3">
        <f>-1*B90</f>
        <v>-51.546391752577321</v>
      </c>
      <c r="C91" t="s">
        <v>7</v>
      </c>
      <c r="D91" t="s">
        <v>3</v>
      </c>
      <c r="E91" t="s">
        <v>14</v>
      </c>
      <c r="F91" t="s">
        <v>87</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89</v>
      </c>
    </row>
    <row r="95" spans="1:11" x14ac:dyDescent="0.2">
      <c r="A95" t="s">
        <v>1</v>
      </c>
      <c r="B95" t="s">
        <v>94</v>
      </c>
    </row>
    <row r="96" spans="1:11" x14ac:dyDescent="0.2">
      <c r="A96" t="s">
        <v>2</v>
      </c>
      <c r="B96" t="s">
        <v>3</v>
      </c>
    </row>
    <row r="97" spans="1:11" x14ac:dyDescent="0.2">
      <c r="A97" t="s">
        <v>4</v>
      </c>
      <c r="B97">
        <v>1</v>
      </c>
    </row>
    <row r="98" spans="1:11" x14ac:dyDescent="0.2">
      <c r="A98" t="s">
        <v>5</v>
      </c>
      <c r="B98" t="s">
        <v>106</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storage capacity</v>
      </c>
    </row>
    <row r="104" spans="1:11" x14ac:dyDescent="0.2">
      <c r="A104" t="s">
        <v>90</v>
      </c>
      <c r="B104" s="3">
        <f>1/0.03</f>
        <v>33.333333333333336</v>
      </c>
      <c r="C104" t="s">
        <v>7</v>
      </c>
      <c r="D104" t="s">
        <v>3</v>
      </c>
      <c r="E104" t="s">
        <v>14</v>
      </c>
      <c r="F104" t="s">
        <v>91</v>
      </c>
      <c r="G104">
        <v>5</v>
      </c>
      <c r="H104" s="7">
        <f>B104</f>
        <v>33.333333333333336</v>
      </c>
      <c r="I104" s="3">
        <f>1/(0.032)</f>
        <v>31.25</v>
      </c>
      <c r="J104" s="3">
        <f>1/(0.027)</f>
        <v>37.037037037037038</v>
      </c>
    </row>
    <row r="105" spans="1:11" x14ac:dyDescent="0.2">
      <c r="A105" t="s">
        <v>92</v>
      </c>
      <c r="B105" s="3">
        <f>-1*B104</f>
        <v>-33.333333333333336</v>
      </c>
      <c r="C105" t="s">
        <v>7</v>
      </c>
      <c r="D105" t="s">
        <v>3</v>
      </c>
      <c r="E105" t="s">
        <v>14</v>
      </c>
      <c r="F105" t="s">
        <v>93</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84</v>
      </c>
    </row>
    <row r="109" spans="1:11" x14ac:dyDescent="0.2">
      <c r="A109" t="s">
        <v>1</v>
      </c>
      <c r="B109" t="s">
        <v>70</v>
      </c>
    </row>
    <row r="110" spans="1:11" x14ac:dyDescent="0.2">
      <c r="A110" t="s">
        <v>2</v>
      </c>
      <c r="B110" t="s">
        <v>3</v>
      </c>
    </row>
    <row r="111" spans="1:11" x14ac:dyDescent="0.2">
      <c r="A111" t="s">
        <v>4</v>
      </c>
      <c r="B111">
        <v>1</v>
      </c>
    </row>
    <row r="112" spans="1:11" x14ac:dyDescent="0.2">
      <c r="A112" t="s">
        <v>5</v>
      </c>
      <c r="B112" t="s">
        <v>106</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storage capacity</v>
      </c>
    </row>
    <row r="118" spans="1:14" x14ac:dyDescent="0.2">
      <c r="A118" t="s">
        <v>39</v>
      </c>
      <c r="B118" s="3">
        <f>1/(0.16*75%)</f>
        <v>8.3333333333333339</v>
      </c>
      <c r="C118" t="s">
        <v>7</v>
      </c>
      <c r="D118" t="s">
        <v>3</v>
      </c>
      <c r="E118" t="s">
        <v>14</v>
      </c>
      <c r="F118" t="s">
        <v>40</v>
      </c>
      <c r="G118">
        <v>5</v>
      </c>
      <c r="H118" s="7">
        <f>B118</f>
        <v>8.3333333333333339</v>
      </c>
      <c r="I118" s="3">
        <f>1/(0.18*75%)</f>
        <v>7.4074074074074066</v>
      </c>
      <c r="J118" s="3">
        <f>1/(0.12*75%)</f>
        <v>11.111111111111111</v>
      </c>
    </row>
    <row r="119" spans="1:14" x14ac:dyDescent="0.2">
      <c r="A119" t="s">
        <v>53</v>
      </c>
      <c r="B119" s="3">
        <f>-1*B118</f>
        <v>-8.3333333333333339</v>
      </c>
      <c r="C119" t="s">
        <v>7</v>
      </c>
      <c r="D119" t="s">
        <v>3</v>
      </c>
      <c r="E119" t="s">
        <v>14</v>
      </c>
      <c r="F119" t="s">
        <v>54</v>
      </c>
      <c r="G119">
        <v>5</v>
      </c>
      <c r="H119" s="7">
        <f>B119</f>
        <v>-8.3333333333333339</v>
      </c>
      <c r="I119" s="3">
        <f>-1/(0.12*75%)</f>
        <v>-11.111111111111111</v>
      </c>
      <c r="J119" s="3">
        <f>-1/(0.18*75%)</f>
        <v>-7.4074074074074066</v>
      </c>
      <c r="K119" t="b">
        <v>1</v>
      </c>
      <c r="M119" s="3"/>
      <c r="N119" s="3"/>
    </row>
    <row r="121" spans="1:14" ht="16" x14ac:dyDescent="0.2">
      <c r="A121" s="2" t="s">
        <v>0</v>
      </c>
      <c r="B121" s="2" t="s">
        <v>95</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106</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storage capacity</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96</v>
      </c>
    </row>
    <row r="136" spans="1:11" x14ac:dyDescent="0.2">
      <c r="A136" t="s">
        <v>1</v>
      </c>
      <c r="B136" t="s">
        <v>103</v>
      </c>
    </row>
    <row r="137" spans="1:11" x14ac:dyDescent="0.2">
      <c r="A137" t="s">
        <v>2</v>
      </c>
      <c r="B137" t="s">
        <v>3</v>
      </c>
    </row>
    <row r="138" spans="1:11" x14ac:dyDescent="0.2">
      <c r="A138" t="s">
        <v>4</v>
      </c>
      <c r="B138">
        <v>1</v>
      </c>
    </row>
    <row r="139" spans="1:11" x14ac:dyDescent="0.2">
      <c r="A139" t="s">
        <v>5</v>
      </c>
      <c r="B139" t="s">
        <v>106</v>
      </c>
    </row>
    <row r="140" spans="1:11" x14ac:dyDescent="0.2">
      <c r="A140" t="s">
        <v>6</v>
      </c>
      <c r="B140" t="s">
        <v>15</v>
      </c>
    </row>
    <row r="141" spans="1:11" s="6" customFormat="1" ht="16" x14ac:dyDescent="0.2">
      <c r="A141" t="s">
        <v>8</v>
      </c>
      <c r="B141" t="s">
        <v>102</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storage capacity</v>
      </c>
      <c r="G144" s="1"/>
      <c r="H144" s="1"/>
      <c r="I144" s="1"/>
      <c r="J144" s="1"/>
      <c r="K144" s="1"/>
    </row>
    <row r="145" spans="1:11" ht="16" x14ac:dyDescent="0.2">
      <c r="A145" s="6" t="s">
        <v>79</v>
      </c>
      <c r="B145">
        <v>0.4</v>
      </c>
      <c r="C145" t="s">
        <v>15</v>
      </c>
      <c r="D145" t="s">
        <v>3</v>
      </c>
      <c r="E145" t="s">
        <v>14</v>
      </c>
      <c r="F145" t="s">
        <v>106</v>
      </c>
    </row>
    <row r="146" spans="1:11" ht="16" x14ac:dyDescent="0.2">
      <c r="A146" s="6" t="s">
        <v>80</v>
      </c>
      <c r="B146">
        <v>0.24</v>
      </c>
      <c r="C146" t="s">
        <v>15</v>
      </c>
      <c r="D146" t="s">
        <v>3</v>
      </c>
      <c r="E146" t="s">
        <v>14</v>
      </c>
      <c r="F146" t="s">
        <v>106</v>
      </c>
    </row>
    <row r="147" spans="1:11" ht="16" x14ac:dyDescent="0.2">
      <c r="A147" s="6" t="s">
        <v>114</v>
      </c>
      <c r="B147">
        <v>0</v>
      </c>
      <c r="C147" t="s">
        <v>15</v>
      </c>
      <c r="D147" t="s">
        <v>3</v>
      </c>
      <c r="E147" t="s">
        <v>14</v>
      </c>
      <c r="F147" t="s">
        <v>106</v>
      </c>
    </row>
    <row r="148" spans="1:11" ht="16" x14ac:dyDescent="0.2">
      <c r="A148" s="6" t="s">
        <v>81</v>
      </c>
      <c r="B148">
        <v>0.13</v>
      </c>
      <c r="C148" t="s">
        <v>15</v>
      </c>
      <c r="D148" t="s">
        <v>3</v>
      </c>
      <c r="E148" t="s">
        <v>14</v>
      </c>
      <c r="F148" t="s">
        <v>106</v>
      </c>
    </row>
    <row r="149" spans="1:11" ht="16" x14ac:dyDescent="0.2">
      <c r="A149" s="6" t="s">
        <v>82</v>
      </c>
      <c r="B149">
        <v>0.03</v>
      </c>
      <c r="C149" t="s">
        <v>15</v>
      </c>
      <c r="D149" t="s">
        <v>3</v>
      </c>
      <c r="E149" t="s">
        <v>14</v>
      </c>
      <c r="F149" t="s">
        <v>106</v>
      </c>
    </row>
    <row r="150" spans="1:11" ht="16" x14ac:dyDescent="0.2">
      <c r="A150" s="6" t="s">
        <v>83</v>
      </c>
      <c r="B150">
        <v>0</v>
      </c>
      <c r="C150" t="s">
        <v>15</v>
      </c>
      <c r="D150" t="s">
        <v>3</v>
      </c>
      <c r="E150" t="s">
        <v>14</v>
      </c>
      <c r="F150" t="s">
        <v>106</v>
      </c>
    </row>
    <row r="151" spans="1:11" ht="16" x14ac:dyDescent="0.2">
      <c r="A151" s="6" t="s">
        <v>84</v>
      </c>
      <c r="B151">
        <v>0</v>
      </c>
      <c r="C151" t="s">
        <v>15</v>
      </c>
      <c r="D151" t="s">
        <v>3</v>
      </c>
      <c r="E151" t="s">
        <v>14</v>
      </c>
      <c r="F151" t="s">
        <v>106</v>
      </c>
    </row>
    <row r="152" spans="1:11" ht="16" x14ac:dyDescent="0.2">
      <c r="A152" s="4" t="s">
        <v>101</v>
      </c>
      <c r="B152">
        <v>0.05</v>
      </c>
      <c r="C152" t="s">
        <v>15</v>
      </c>
      <c r="D152" t="s">
        <v>3</v>
      </c>
      <c r="E152" t="s">
        <v>14</v>
      </c>
      <c r="F152" t="s">
        <v>106</v>
      </c>
    </row>
    <row r="153" spans="1:11" ht="16" x14ac:dyDescent="0.2">
      <c r="A153" s="6" t="s">
        <v>89</v>
      </c>
      <c r="B153" s="6">
        <v>0.1</v>
      </c>
      <c r="C153" t="s">
        <v>15</v>
      </c>
      <c r="D153" t="s">
        <v>3</v>
      </c>
      <c r="E153" t="s">
        <v>14</v>
      </c>
      <c r="F153" t="s">
        <v>106</v>
      </c>
      <c r="G153" s="6"/>
      <c r="H153" s="6"/>
      <c r="I153" s="6"/>
      <c r="J153" s="6"/>
      <c r="K153" s="6"/>
    </row>
    <row r="154" spans="1:11" ht="16" x14ac:dyDescent="0.2">
      <c r="A154" s="6" t="s">
        <v>95</v>
      </c>
      <c r="B154">
        <v>0.05</v>
      </c>
      <c r="C154" t="s">
        <v>15</v>
      </c>
      <c r="D154" t="s">
        <v>3</v>
      </c>
      <c r="E154" t="s">
        <v>14</v>
      </c>
      <c r="F154" t="s">
        <v>106</v>
      </c>
    </row>
    <row r="156" spans="1:11" ht="16" x14ac:dyDescent="0.2">
      <c r="A156" s="2" t="s">
        <v>0</v>
      </c>
      <c r="B156" s="2" t="s">
        <v>97</v>
      </c>
    </row>
    <row r="157" spans="1:11" x14ac:dyDescent="0.2">
      <c r="A157" t="s">
        <v>1</v>
      </c>
      <c r="B157" t="s">
        <v>108</v>
      </c>
    </row>
    <row r="158" spans="1:11" x14ac:dyDescent="0.2">
      <c r="A158" t="s">
        <v>2</v>
      </c>
      <c r="B158" t="s">
        <v>3</v>
      </c>
    </row>
    <row r="159" spans="1:11" x14ac:dyDescent="0.2">
      <c r="A159" t="s">
        <v>4</v>
      </c>
      <c r="B159">
        <v>1</v>
      </c>
    </row>
    <row r="160" spans="1:11" x14ac:dyDescent="0.2">
      <c r="A160" t="s">
        <v>5</v>
      </c>
      <c r="B160" t="s">
        <v>106</v>
      </c>
    </row>
    <row r="161" spans="1:11" x14ac:dyDescent="0.2">
      <c r="A161" t="s">
        <v>6</v>
      </c>
      <c r="B161" t="s">
        <v>15</v>
      </c>
    </row>
    <row r="162" spans="1:11" x14ac:dyDescent="0.2">
      <c r="A162" t="s">
        <v>8</v>
      </c>
      <c r="B162" t="s">
        <v>102</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tr">
        <f>B160</f>
        <v>electricity storage capacity</v>
      </c>
      <c r="G165" s="1"/>
      <c r="H165" s="1"/>
      <c r="I165" s="1"/>
      <c r="J165" s="1"/>
      <c r="K165" s="1"/>
    </row>
    <row r="166" spans="1:11" ht="16" x14ac:dyDescent="0.2">
      <c r="A166" s="6" t="s">
        <v>79</v>
      </c>
      <c r="B166">
        <v>0.4</v>
      </c>
      <c r="C166" t="s">
        <v>15</v>
      </c>
      <c r="D166" t="s">
        <v>3</v>
      </c>
      <c r="E166" t="s">
        <v>14</v>
      </c>
      <c r="F166" t="s">
        <v>106</v>
      </c>
    </row>
    <row r="167" spans="1:11" ht="16" x14ac:dyDescent="0.2">
      <c r="A167" s="6" t="s">
        <v>80</v>
      </c>
      <c r="B167">
        <v>0.24</v>
      </c>
      <c r="C167" t="s">
        <v>15</v>
      </c>
      <c r="D167" t="s">
        <v>3</v>
      </c>
      <c r="E167" t="s">
        <v>14</v>
      </c>
      <c r="F167" t="s">
        <v>106</v>
      </c>
    </row>
    <row r="168" spans="1:11" ht="16" x14ac:dyDescent="0.2">
      <c r="A168" s="6" t="s">
        <v>114</v>
      </c>
      <c r="B168">
        <v>0</v>
      </c>
      <c r="C168" t="s">
        <v>15</v>
      </c>
      <c r="D168" t="s">
        <v>3</v>
      </c>
      <c r="E168" t="s">
        <v>14</v>
      </c>
      <c r="F168" t="s">
        <v>106</v>
      </c>
    </row>
    <row r="169" spans="1:11" ht="16" x14ac:dyDescent="0.2">
      <c r="A169" s="6" t="s">
        <v>81</v>
      </c>
      <c r="B169">
        <v>0.13</v>
      </c>
      <c r="C169" t="s">
        <v>15</v>
      </c>
      <c r="D169" t="s">
        <v>3</v>
      </c>
      <c r="E169" t="s">
        <v>14</v>
      </c>
      <c r="F169" t="s">
        <v>106</v>
      </c>
    </row>
    <row r="170" spans="1:11" ht="16" x14ac:dyDescent="0.2">
      <c r="A170" s="6" t="s">
        <v>82</v>
      </c>
      <c r="B170">
        <v>0.03</v>
      </c>
      <c r="C170" t="s">
        <v>15</v>
      </c>
      <c r="D170" t="s">
        <v>3</v>
      </c>
      <c r="E170" t="s">
        <v>14</v>
      </c>
      <c r="F170" t="s">
        <v>106</v>
      </c>
    </row>
    <row r="171" spans="1:11" ht="16" x14ac:dyDescent="0.2">
      <c r="A171" s="6" t="s">
        <v>83</v>
      </c>
      <c r="B171">
        <v>0</v>
      </c>
      <c r="C171" t="s">
        <v>15</v>
      </c>
      <c r="D171" t="s">
        <v>3</v>
      </c>
      <c r="E171" t="s">
        <v>14</v>
      </c>
      <c r="F171" t="s">
        <v>106</v>
      </c>
    </row>
    <row r="172" spans="1:11" ht="16" x14ac:dyDescent="0.2">
      <c r="A172" s="6" t="s">
        <v>84</v>
      </c>
      <c r="B172">
        <v>0</v>
      </c>
      <c r="C172" t="s">
        <v>15</v>
      </c>
      <c r="D172" t="s">
        <v>3</v>
      </c>
      <c r="E172" t="s">
        <v>14</v>
      </c>
      <c r="F172" t="s">
        <v>106</v>
      </c>
    </row>
    <row r="173" spans="1:11" ht="16" x14ac:dyDescent="0.2">
      <c r="A173" s="6" t="s">
        <v>101</v>
      </c>
      <c r="B173">
        <v>0.05</v>
      </c>
      <c r="C173" t="s">
        <v>15</v>
      </c>
      <c r="D173" t="s">
        <v>3</v>
      </c>
      <c r="E173" t="s">
        <v>14</v>
      </c>
      <c r="F173" t="s">
        <v>106</v>
      </c>
    </row>
    <row r="174" spans="1:11" ht="16" x14ac:dyDescent="0.2">
      <c r="A174" s="6" t="s">
        <v>89</v>
      </c>
      <c r="B174" s="6">
        <v>0.1</v>
      </c>
      <c r="C174" t="s">
        <v>15</v>
      </c>
      <c r="D174" t="s">
        <v>3</v>
      </c>
      <c r="E174" t="s">
        <v>14</v>
      </c>
      <c r="F174" t="s">
        <v>106</v>
      </c>
      <c r="G174" s="6"/>
      <c r="H174" s="6"/>
    </row>
    <row r="175" spans="1:11" ht="16" x14ac:dyDescent="0.2">
      <c r="A175" s="6" t="s">
        <v>95</v>
      </c>
      <c r="B175">
        <v>0.05</v>
      </c>
      <c r="C175" t="s">
        <v>15</v>
      </c>
      <c r="D175" t="s">
        <v>3</v>
      </c>
      <c r="E175" t="s">
        <v>14</v>
      </c>
      <c r="F175" t="s">
        <v>106</v>
      </c>
    </row>
    <row r="176" spans="1:11" ht="16" x14ac:dyDescent="0.2">
      <c r="A176" s="4"/>
    </row>
    <row r="177" spans="1:11" ht="16" x14ac:dyDescent="0.2">
      <c r="A177" s="2" t="s">
        <v>0</v>
      </c>
      <c r="B177" s="2" t="s">
        <v>107</v>
      </c>
    </row>
    <row r="178" spans="1:11" x14ac:dyDescent="0.2">
      <c r="A178" t="s">
        <v>1</v>
      </c>
      <c r="B178" t="s">
        <v>109</v>
      </c>
    </row>
    <row r="179" spans="1:11" x14ac:dyDescent="0.2">
      <c r="A179" t="s">
        <v>2</v>
      </c>
      <c r="B179" t="s">
        <v>3</v>
      </c>
    </row>
    <row r="180" spans="1:11" x14ac:dyDescent="0.2">
      <c r="A180" t="s">
        <v>4</v>
      </c>
      <c r="B180">
        <v>1</v>
      </c>
    </row>
    <row r="181" spans="1:11" x14ac:dyDescent="0.2">
      <c r="A181" t="s">
        <v>5</v>
      </c>
      <c r="B181" t="s">
        <v>104</v>
      </c>
    </row>
    <row r="182" spans="1:11" x14ac:dyDescent="0.2">
      <c r="A182" t="s">
        <v>6</v>
      </c>
      <c r="B182" t="s">
        <v>15</v>
      </c>
    </row>
    <row r="183" spans="1:11" s="6" customFormat="1" ht="16" x14ac:dyDescent="0.2">
      <c r="A183" t="s">
        <v>8</v>
      </c>
      <c r="B183" t="s">
        <v>102</v>
      </c>
      <c r="C183"/>
      <c r="D183"/>
      <c r="E183"/>
      <c r="F183"/>
      <c r="G183"/>
      <c r="H183"/>
      <c r="I183"/>
      <c r="J183"/>
      <c r="K183"/>
    </row>
    <row r="184" spans="1:11" x14ac:dyDescent="0.2">
      <c r="A184" s="1" t="s">
        <v>9</v>
      </c>
      <c r="B184" s="1"/>
      <c r="C184" s="1"/>
      <c r="D184" s="1"/>
      <c r="E184" s="1"/>
      <c r="F184" s="1"/>
      <c r="G184" s="1"/>
    </row>
    <row r="185" spans="1:11" x14ac:dyDescent="0.2">
      <c r="A185" s="1" t="s">
        <v>10</v>
      </c>
      <c r="B185" s="1" t="s">
        <v>11</v>
      </c>
      <c r="C185" s="1" t="s">
        <v>6</v>
      </c>
      <c r="D185" s="1" t="s">
        <v>2</v>
      </c>
      <c r="E185" s="1" t="s">
        <v>12</v>
      </c>
      <c r="F185" s="1" t="s">
        <v>5</v>
      </c>
      <c r="G185" s="1" t="s">
        <v>57</v>
      </c>
      <c r="H185" s="1" t="s">
        <v>58</v>
      </c>
      <c r="I185" s="1" t="s">
        <v>59</v>
      </c>
      <c r="J185" s="1" t="s">
        <v>60</v>
      </c>
      <c r="K185" s="1"/>
    </row>
    <row r="186" spans="1:11" x14ac:dyDescent="0.2">
      <c r="A186" t="str">
        <f>B177</f>
        <v>electricity supply, from stationary battery (CONT scenario)</v>
      </c>
      <c r="B186">
        <v>1</v>
      </c>
      <c r="C186" t="s">
        <v>15</v>
      </c>
      <c r="D186" t="s">
        <v>3</v>
      </c>
      <c r="E186" t="s">
        <v>13</v>
      </c>
      <c r="F186" t="str">
        <f>B181</f>
        <v>electricity, low voltage</v>
      </c>
      <c r="G186">
        <v>0</v>
      </c>
      <c r="I186" s="1"/>
      <c r="J186" s="1"/>
      <c r="K186" s="1"/>
    </row>
    <row r="187" spans="1:11" ht="16" x14ac:dyDescent="0.2">
      <c r="A187" s="6" t="s">
        <v>96</v>
      </c>
      <c r="B187">
        <f>1/2500</f>
        <v>4.0000000000000002E-4</v>
      </c>
      <c r="C187" t="s">
        <v>15</v>
      </c>
      <c r="D187" t="s">
        <v>3</v>
      </c>
      <c r="E187" t="s">
        <v>14</v>
      </c>
      <c r="F187" t="s">
        <v>106</v>
      </c>
      <c r="G187">
        <v>5</v>
      </c>
      <c r="H187">
        <f>B187</f>
        <v>4.0000000000000002E-4</v>
      </c>
      <c r="I187">
        <f>1/5000</f>
        <v>2.0000000000000001E-4</v>
      </c>
      <c r="J187">
        <f>1/1500</f>
        <v>6.6666666666666664E-4</v>
      </c>
    </row>
    <row r="188" spans="1:11" ht="16" x14ac:dyDescent="0.2">
      <c r="A188" s="8" t="s">
        <v>105</v>
      </c>
      <c r="B188">
        <v>0.33</v>
      </c>
      <c r="C188" t="s">
        <v>15</v>
      </c>
      <c r="D188" t="s">
        <v>3</v>
      </c>
      <c r="E188" t="s">
        <v>14</v>
      </c>
      <c r="F188" t="s">
        <v>104</v>
      </c>
      <c r="G188">
        <v>5</v>
      </c>
      <c r="H188">
        <f>B188</f>
        <v>0.33</v>
      </c>
      <c r="I188">
        <v>0.25</v>
      </c>
      <c r="J188">
        <v>0.4</v>
      </c>
    </row>
    <row r="189" spans="1:11" x14ac:dyDescent="0.2">
      <c r="A189" s="1"/>
      <c r="B189" s="1"/>
      <c r="C189" s="1"/>
      <c r="D189" s="1"/>
      <c r="E189" s="1"/>
      <c r="F189" s="1"/>
      <c r="G189" s="1"/>
      <c r="H189" s="1"/>
      <c r="I189" s="1"/>
      <c r="J189" s="1"/>
      <c r="K189" s="1"/>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autoFilter ref="A1:N203"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2025-05-26T08:01:57Z</dcterms:modified>
</cp:coreProperties>
</file>