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3E1EBDD-60C2-3141-9321-53456E6339A4}" xr6:coauthVersionLast="47" xr6:coauthVersionMax="47" xr10:uidLastSave="{00000000-0000-0000-0000-000000000000}"/>
  <bookViews>
    <workbookView xWindow="4440" yWindow="760" windowWidth="2580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93" i="1" l="1"/>
  <c r="B592" i="1"/>
  <c r="B591" i="1"/>
  <c r="B572" i="1"/>
  <c r="B574" i="1"/>
  <c r="B573" i="1"/>
  <c r="B459" i="1"/>
  <c r="B290" i="1"/>
  <c r="B289" i="1"/>
  <c r="T590" i="1"/>
  <c r="S590" i="1"/>
  <c r="B590" i="1"/>
  <c r="J590" i="1" s="1"/>
  <c r="T585" i="1"/>
  <c r="S585" i="1"/>
  <c r="B585" i="1"/>
  <c r="J585" i="1" s="1"/>
  <c r="G584" i="1"/>
  <c r="D584" i="1"/>
  <c r="C584" i="1"/>
  <c r="A584" i="1"/>
  <c r="S570" i="1"/>
  <c r="T570" i="1"/>
  <c r="B570" i="1"/>
  <c r="B571" i="1" s="1"/>
  <c r="J570" i="1"/>
  <c r="T565" i="1"/>
  <c r="S565" i="1"/>
  <c r="J565" i="1"/>
  <c r="G564" i="1"/>
  <c r="A564" i="1"/>
  <c r="D564" i="1"/>
  <c r="C564" i="1"/>
  <c r="R121" i="1"/>
  <c r="B121" i="1"/>
  <c r="J121" i="1" s="1"/>
  <c r="R120" i="1"/>
  <c r="B120" i="1"/>
  <c r="J120" i="1" s="1"/>
  <c r="R119" i="1"/>
  <c r="B119" i="1"/>
  <c r="J119" i="1" s="1"/>
  <c r="J116" i="1"/>
  <c r="T113" i="1"/>
  <c r="S115" i="1" s="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3" i="1"/>
  <c r="S75" i="1" s="1"/>
  <c r="S73" i="1"/>
  <c r="T75" i="1" s="1"/>
  <c r="B73" i="1"/>
  <c r="J73" i="1" s="1"/>
  <c r="T72" i="1"/>
  <c r="S74" i="1" s="1"/>
  <c r="S72" i="1"/>
  <c r="T74" i="1" s="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2" i="1" l="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<sst xmlns="http://schemas.openxmlformats.org/spreadsheetml/2006/main" count="3340" uniqueCount="546">
  <si>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</si>
  <si>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</si>
  <si>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</si>
  <si>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</si>
  <si>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</si>
  <si>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</si>
  <si>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</si>
  <si>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</si>
  <si>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</si>
  <si>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</si>
  <si>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</si>
  <si>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</si>
  <si>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</si>
  <si>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</si>
  <si>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</si>
  <si>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</si>
  <si>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</si>
  <si>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</si>
  <si>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</si>
  <si>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</si>
  <si>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</si>
  <si>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</si>
  <si>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</si>
  <si>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</si>
  <si>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</si>
  <si>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</si>
  <si>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</si>
  <si>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</si>
  <si>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</si>
  <si>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</si>
  <si>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</si>
  <si>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</si>
  <si>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</si>
  <si>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</si>
  <si>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</si>
  <si>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</si>
  <si>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</si>
  <si>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</si>
  <si>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</si>
  <si>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</si>
  <si>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</si>
  <si>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</si>
  <si>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</si>
  <si>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</si>
  <si>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</si>
  <si>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</si>
  <si>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</si>
  <si>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</si>
  <si>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</si>
  <si>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</si>
  <si>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</si>
  <si>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</si>
  <si>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</si>
  <si>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</si>
  <si>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</si>
  <si>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</si>
  <si>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</si>
  <si>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</si>
  <si>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</si>
  <si>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</si>
  <si>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</si>
  <si>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</si>
  <si>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</si>
  <si>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</si>
  <si>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</si>
  <si>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</si>
  <si>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</si>
  <si>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</si>
  <si>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</si>
  <si>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</si>
  <si>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</si>
  <si>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</si>
  <si>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</si>
  <si>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</si>
  <si>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</si>
  <si>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</si>
  <si>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</si>
  <si>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</si>
  <si>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</si>
  <si>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</si>
  <si>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</si>
  <si>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</si>
  <si>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</si>
  <si>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</si>
  <si>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</si>
  <si>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</si>
  <si>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</si>
  <si>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</si>
  <si>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</si>
  <si>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</si>
  <si>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</si>
  <si>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</si>
  <si>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</si>
  <si>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</si>
  <si>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</si>
  <si>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</si>
  <si>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</si>
  <si>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</si>
  <si>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</si>
  <si>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</si>
  <si>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</si>
  <si>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</si>
  <si>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</si>
  <si>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</si>
  <si>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</si>
  <si>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</si>
  <si>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</si>
  <si>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</si>
  <si>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</si>
  <si>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</si>
  <si>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</si>
  <si>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</si>
  <si>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</si>
  <si>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</si>
  <si>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</si>
  <si>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</si>
  <si>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</si>
  <si>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</si>
  <si>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</si>
  <si>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</si>
  <si>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</si>
  <si>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</si>
  <si>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</si>
  <si>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</si>
  <si>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</si>
  <si>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</si>
  <si>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</si>
  <si>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</si>
  <si>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</si>
  <si>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</si>
  <si>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</si>
  <si>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</si>
  <si>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</si>
  <si>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</si>
  <si>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</si>
  <si>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</si>
  <si>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</si>
  <si>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</si>
  <si>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</si>
  <si>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</si>
  <si>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</si>
  <si>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</si>
  <si>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</si>
  <si>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</si>
  <si>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</si>
  <si>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</si>
  <si>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</si>
  <si>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</si>
  <si>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</si>
  <si>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</si>
  <si>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</si>
  <si>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</si>
  <si>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</si>
  <si>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</si>
  <si>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</si>
  <si>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</si>
  <si>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</si>
  <si>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</si>
  <si>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</si>
  <si>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</si>
  <si>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</si>
  <si>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</si>
  <si>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</si>
  <si>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</si>
  <si>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</si>
  <si>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</si>
  <si>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</si>
  <si>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</si>
  <si>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</si>
  <si>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</si>
  <si>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</si>
  <si>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</si>
  <si>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</si>
  <si>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</si>
  <si>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</si>
  <si>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</si>
  <si>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</si>
  <si>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</si>
  <si>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</si>
  <si>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</si>
  <si>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</si>
  <si>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</si>
  <si>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</si>
  <si>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</si>
  <si>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</si>
  <si>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</si>
  <si>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</si>
  <si>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</si>
  <si>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</si>
  <si>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</si>
  <si>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</si>
  <si>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</si>
  <si>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</si>
  <si>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</si>
  <si>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</si>
  <si>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</si>
  <si>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</si>
  <si>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</si>
  <si>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</si>
  <si>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</si>
  <si>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</si>
  <si>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</si>
  <si>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</si>
  <si>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</si>
  <si>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</si>
  <si>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</si>
  <si>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</si>
  <si>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</si>
  <si>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</si>
  <si>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</si>
  <si>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</si>
  <si>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</si>
  <si>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</si>
  <si>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</si>
  <si>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</si>
  <si>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</si>
  <si>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</si>
  <si>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</si>
  <si>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</si>
  <si>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</si>
  <si>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</si>
  <si>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</si>
  <si>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</si>
  <si>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</si>
  <si>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</si>
  <si>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</si>
  <si>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</si>
  <si>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</si>
  <si>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</si>
  <si>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</si>
  <si>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</si>
  <si>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</si>
  <si>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</si>
  <si>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</si>
  <si>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</si>
  <si>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</si>
  <si>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</si>
  <si>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</si>
  <si>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</si>
  <si>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</si>
  <si>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</si>
  <si>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</si>
  <si>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</si>
  <si>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</si>
  <si>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</si>
  <si>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</si>
  <si>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</si>
  <si>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</si>
  <si>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</si>
  <si>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</si>
  <si>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</si>
  <si>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</si>
  <si>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</si>
  <si>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</si>
  <si>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</si>
  <si>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</si>
  <si>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</si>
  <si>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</si>
  <si>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</si>
  <si>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</si>
  <si>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</si>
  <si>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</si>
  <si>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</si>
  <si>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</si>
  <si>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</si>
  <si>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</si>
  <si>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</si>
  <si>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</si>
  <si>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</si>
  <si>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</si>
  <si>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</si>
  <si>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</si>
  <si>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</si>
  <si>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</si>
  <si>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</si>
  <si>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</si>
  <si>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</si>
  <si>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</si>
  <si>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</si>
  <si>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</si>
  <si>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</si>
  <si>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</si>
  <si>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</si>
  <si>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</si>
  <si>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</si>
  <si>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</si>
  <si>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</si>
  <si>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</si>
  <si>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</si>
  <si>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</si>
  <si>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</si>
  <si>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</si>
  <si>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</si>
  <si>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</si>
  <si>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</si>
  <si>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</si>
  <si>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</si>
  <si>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</si>
  <si>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</si>
  <si>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</si>
  <si>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</si>
  <si>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</si>
  <si>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</si>
  <si>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</si>
  <si>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</si>
  <si>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</si>
  <si>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</si>
  <si>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</si>
  <si>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</si>
  <si>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</si>
  <si>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</si>
  <si>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</si>
  <si>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</si>
  <si>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</si>
  <si>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</si>
  <si>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</si>
  <si>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</si>
  <si>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</si>
  <si>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</si>
  <si>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</si>
  <si>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</si>
  <si>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</si>
  <si>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</si>
  <si>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</si>
  <si>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</si>
  <si>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</si>
  <si>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</si>
  <si>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</si>
  <si>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</si>
  <si>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</si>
  <si>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</si>
  <si>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</si>
  <si>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</si>
  <si>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</si>
  <si>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</si>
  <si>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</si>
  <si>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</si>
  <si>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</si>
  <si>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</si>
  <si>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</si>
  <si>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</si>
  <si>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</si>
  <si>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</si>
  <si>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</si>
  <si>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</si>
  <si>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</si>
  <si>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</si>
  <si>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</si>
  <si>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</si>
  <si>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</si>
  <si>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</si>
  <si>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</si>
  <si>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</si>
  <si>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</si>
  <si>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</si>
  <si>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</si>
  <si>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</si>
  <si>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</si>
  <si>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</si>
  <si>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</si>
  <si>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</si>
  <si>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</si>
  <si>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</si>
  <si>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</si>
  <si>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</si>
  <si>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</si>
  <si>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</si>
  <si>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</si>
  <si>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</si>
  <si>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</si>
  <si>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</si>
  <si>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</si>
  <si>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</si>
  <si>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</si>
  <si>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</si>
  <si>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</si>
  <si>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</si>
  <si>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</si>
  <si>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</si>
  <si>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</si>
  <si>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</si>
  <si>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</si>
  <si>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</si>
  <si>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</si>
  <si>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</si>
  <si>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</si>
  <si>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</si>
  <si>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</si>
  <si>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</si>
  <si>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</si>
  <si>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</si>
  <si>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</si>
  <si>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</si>
  <si>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</si>
  <si>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</si>
  <si>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</si>
  <si>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</si>
  <si>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</si>
  <si>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</si>
  <si>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</si>
  <si>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</si>
  <si>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</si>
  <si>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</si>
  <si>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</si>
  <si>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</si>
  <si>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</si>
  <si>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</si>
  <si>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</si>
  <si>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</si>
  <si>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</si>
  <si>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</si>
  <si>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</si>
  <si>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</si>
  <si>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</si>
  <si>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</si>
  <si>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</si>
  <si>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</si>
  <si>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</si>
  <si>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</si>
  <si>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</si>
  <si>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</si>
  <si>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</si>
  <si>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</si>
  <si>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</si>
  <si>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</si>
  <si>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</si>
  <si>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</si>
  <si>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</si>
  <si>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</si>
  <si>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</si>
  <si>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</si>
  <si>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</si>
  <si>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</si>
  <si>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</si>
  <si>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</si>
  <si>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</si>
  <si>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</si>
  <si>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</si>
  <si>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</si>
  <si>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</si>
  <si>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</si>
  <si>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</si>
  <si>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</si>
  <si>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</si>
  <si>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</si>
  <si>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</si>
  <si>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</si>
  <si>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</si>
  <si>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</si>
  <si>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</si>
  <si>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</si>
  <si>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</si>
  <si>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</si>
  <si>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</si>
  <si>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</si>
  <si>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</si>
  <si>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</si>
  <si>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</si>
  <si>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</si>
  <si>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</si>
  <si>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</si>
  <si>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</si>
  <si>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</si>
  <si>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</si>
  <si>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</si>
  <si>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</si>
  <si>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</si>
  <si>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</si>
  <si>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</si>
  <si>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</si>
  <si>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</si>
  <si>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</si>
  <si>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</si>
  <si>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</si>
  <si>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</si>
  <si>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</si>
  <si>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</si>
  <si>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</si>
  <si>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</si>
  <si>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</si>
  <si>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</si>
  <si>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</si>
  <si>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</si>
  <si>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</si>
  <si>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</si>
  <si>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</si>
  <si>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</si>
  <si>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</si>
  <si>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</si>
  <si>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</si>
  <si>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</si>
  <si>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</si>
  <si>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</si>
  <si>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</si>
  <si>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</si>
  <si>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</si>
  <si>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</si>
  <si>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</si>
  <si>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</si>
  <si>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</si>
  <si>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</si>
  <si>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</si>
  <si>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</si>
  <si>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</si>
  <si>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</si>
  <si>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</si>
  <si>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</si>
  <si>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</si>
  <si>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</si>
  <si>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</si>
  <si>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</si>
  <si>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</si>
  <si>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</si>
  <si>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</si>
  <si>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</si>
  <si>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</si>
  <si>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</si>
  <si>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</si>
  <si>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</si>
  <si>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</si>
  <si>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</si>
  <si>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</si>
  <si>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</si>
  <si>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</si>
  <si>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</si>
  <si>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</si>
  <si>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</si>
  <si>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</si>
  <si>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</si>
  <si>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</si>
  <si>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</si>
  <si>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</si>
  <si>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</si>
  <si>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</si>
  <si>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</si>
  <si>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</si>
  <si>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</si>
  <si>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</si>
  <si>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market for acrylic dispersion, with water, in 58% solution</t>
  </si>
  <si>
    <t>Chlorine</t>
  </si>
  <si>
    <t>5.2 mg Chlorine (as Cl2)/liter brine.</t>
  </si>
  <si>
    <t>Sodium hydroxide</t>
  </si>
  <si>
    <t>1.7 mg Sodium hydroxide (as NaOH)/liter brine.</t>
  </si>
  <si>
    <t>Sulfuric acid</t>
  </si>
  <si>
    <t>31 mg Sulfuric acid (as H2SO4)/liter brine.</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</si>
  <si>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
Note: we could not represent the emissions of dissolved salts (~33g/L) and antiscalant (~7mg/L) to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</si>
</sst>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3"/>
  <sheetViews>
    <sheetView tabSelected="1" topLeftCell="A558" zoomScaleNormal="100" workbookViewId="0">
      <selection activeCell="B590" sqref="B590"/>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x14ac:dyDescent="0.2">
      <c r="A2" s="1"/>
      <c r="B2" s="6"/>
      <c r="C2" s="2"/>
      <c r="D2" s="2"/>
      <c r="E2" s="2"/>
      <c r="F2" s="2"/>
      <c r="G2" s="2"/>
      <c r="H2" s="2"/>
      <c r="I2" s="5"/>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489</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497</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435</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498</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435</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501</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435</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503</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435</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v>
      </c>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56</v>
      </c>
      <c r="K125" s="12"/>
      <c r="L125" s="12"/>
      <c r="M125" s="12"/>
      <c r="N125" s="12"/>
      <c r="O125" s="12"/>
      <c r="P125" s="12"/>
    </row>
    <row r="126" spans="1:21" s="11" customFormat="1" ht="16" x14ac:dyDescent="0.2">
      <c r="A126" s="13" t="s">
        <v>4</v>
      </c>
      <c r="B126" s="16" t="s">
        <v>47</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6</v>
      </c>
      <c r="C128" s="11">
        <f>B138/1000</f>
        <v>7.5000000000000002E-4</v>
      </c>
      <c r="K128" s="12"/>
      <c r="L128" s="12"/>
      <c r="M128" s="12"/>
      <c r="N128" s="12"/>
      <c r="O128" s="12"/>
      <c r="P128" s="12"/>
    </row>
    <row r="129" spans="1:20" s="11" customFormat="1" ht="16" x14ac:dyDescent="0.2">
      <c r="A129" s="17" t="s">
        <v>7</v>
      </c>
      <c r="B129" s="9"/>
      <c r="C129" s="17"/>
      <c r="D129" s="17"/>
      <c r="E129" s="17"/>
      <c r="F129" s="17"/>
      <c r="G129" s="17"/>
      <c r="H129" s="17"/>
      <c r="I129" s="17"/>
      <c r="J129" s="17"/>
      <c r="K129" s="12"/>
      <c r="L129" s="12"/>
      <c r="M129" s="12"/>
      <c r="N129" s="12"/>
      <c r="O129" s="12"/>
      <c r="P129" s="12"/>
    </row>
    <row r="130" spans="1:20" s="11" customFormat="1" ht="16"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x14ac:dyDescent="0.2">
      <c r="B146" s="16"/>
      <c r="K146" s="12"/>
      <c r="L146" s="12"/>
      <c r="M146" s="12"/>
      <c r="N146" s="12"/>
      <c r="O146" s="12"/>
      <c r="P146" s="12"/>
    </row>
    <row r="147" spans="1:20" s="11" customFormat="1" ht="16" x14ac:dyDescent="0.2">
      <c r="A147" s="8" t="s">
        <v>1</v>
      </c>
      <c r="B147" s="9" t="s">
        <v>505</v>
      </c>
      <c r="K147" s="12"/>
      <c r="L147" s="12"/>
      <c r="M147" s="12"/>
      <c r="N147" s="12"/>
      <c r="O147" s="12"/>
      <c r="P147" s="12"/>
    </row>
    <row r="148" spans="1:20" s="11" customFormat="1" ht="16" x14ac:dyDescent="0.2">
      <c r="A148" s="13" t="s">
        <v>3</v>
      </c>
      <c r="B148" s="14">
        <v>1</v>
      </c>
      <c r="K148" s="12"/>
      <c r="L148" s="12"/>
      <c r="M148" s="12"/>
      <c r="N148" s="12"/>
      <c r="O148" s="12"/>
      <c r="P148" s="12"/>
    </row>
    <row r="149" spans="1:20" s="11" customFormat="1" ht="16" x14ac:dyDescent="0.2">
      <c r="A149" s="13" t="s">
        <v>11</v>
      </c>
      <c r="B149" s="14" t="s">
        <v>56</v>
      </c>
      <c r="K149" s="12"/>
      <c r="L149" s="12"/>
      <c r="M149" s="12"/>
      <c r="N149" s="12"/>
      <c r="O149" s="12"/>
      <c r="P149" s="12"/>
    </row>
    <row r="150" spans="1:20" s="11" customFormat="1" ht="16" x14ac:dyDescent="0.2">
      <c r="A150" s="13" t="s">
        <v>4</v>
      </c>
      <c r="B150" s="16" t="s">
        <v>506</v>
      </c>
      <c r="K150" s="12"/>
      <c r="L150" s="12"/>
      <c r="M150" s="12"/>
      <c r="N150" s="12"/>
      <c r="O150" s="12"/>
      <c r="P150" s="12"/>
    </row>
    <row r="151" spans="1:20" s="11" customFormat="1" ht="16" x14ac:dyDescent="0.2">
      <c r="A151" s="13" t="s">
        <v>2</v>
      </c>
      <c r="B151" s="14" t="s">
        <v>34</v>
      </c>
      <c r="K151" s="12"/>
      <c r="L151" s="12"/>
      <c r="M151" s="12"/>
      <c r="N151" s="12"/>
      <c r="O151" s="12"/>
      <c r="P151" s="12"/>
    </row>
    <row r="152" spans="1:20" s="11" customFormat="1" ht="16" x14ac:dyDescent="0.2">
      <c r="A152" s="13" t="s">
        <v>6</v>
      </c>
      <c r="B152" s="16" t="s">
        <v>6</v>
      </c>
      <c r="K152" s="12"/>
      <c r="L152" s="12"/>
      <c r="M152" s="12"/>
      <c r="N152" s="12"/>
      <c r="O152" s="12"/>
      <c r="P152" s="12"/>
    </row>
    <row r="153" spans="1:20" s="11" customFormat="1" ht="16" x14ac:dyDescent="0.2">
      <c r="A153" s="17" t="s">
        <v>7</v>
      </c>
      <c r="B153" s="9"/>
      <c r="C153" s="17"/>
      <c r="D153" s="17"/>
      <c r="E153" s="17"/>
      <c r="F153" s="17"/>
      <c r="G153" s="17"/>
      <c r="H153" s="17"/>
      <c r="I153" s="17"/>
      <c r="J153" s="17"/>
      <c r="K153" s="12"/>
      <c r="L153" s="12"/>
      <c r="M153" s="12"/>
      <c r="N153" s="12"/>
      <c r="O153" s="12"/>
      <c r="P153" s="12"/>
    </row>
    <row r="154" spans="1:20" s="11" customFormat="1" ht="16"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x14ac:dyDescent="0.2">
      <c r="B161" s="16"/>
      <c r="K161" s="12"/>
      <c r="L161" s="12"/>
      <c r="M161" s="12"/>
      <c r="N161" s="12"/>
      <c r="O161" s="12"/>
      <c r="P161" s="12"/>
    </row>
    <row r="162" spans="1:20" s="11" customFormat="1" ht="16" x14ac:dyDescent="0.2">
      <c r="A162" s="8" t="s">
        <v>1</v>
      </c>
      <c r="B162" s="9" t="s">
        <v>80</v>
      </c>
      <c r="K162" s="24"/>
      <c r="L162" s="25"/>
      <c r="M162" s="12"/>
      <c r="N162" s="12"/>
      <c r="O162" s="12"/>
      <c r="P162" s="12"/>
    </row>
    <row r="163" spans="1:20" s="11" customFormat="1" ht="16" x14ac:dyDescent="0.2">
      <c r="A163" s="13" t="s">
        <v>3</v>
      </c>
      <c r="B163" s="14">
        <v>1</v>
      </c>
      <c r="K163" s="26"/>
      <c r="L163" s="25"/>
      <c r="M163" s="12"/>
      <c r="N163" s="12"/>
      <c r="O163" s="12"/>
      <c r="P163" s="12"/>
    </row>
    <row r="164" spans="1:20" s="11" customFormat="1" ht="16" x14ac:dyDescent="0.2">
      <c r="A164" s="13" t="s">
        <v>11</v>
      </c>
      <c r="B164" s="14" t="s">
        <v>81</v>
      </c>
      <c r="K164" s="12"/>
      <c r="L164" s="25"/>
      <c r="M164" s="12"/>
      <c r="N164" s="12"/>
      <c r="O164" s="12"/>
      <c r="P164" s="12"/>
    </row>
    <row r="165" spans="1:20" s="11" customFormat="1" ht="16" x14ac:dyDescent="0.2">
      <c r="A165" s="13" t="s">
        <v>4</v>
      </c>
      <c r="B165" s="16" t="s">
        <v>48</v>
      </c>
      <c r="K165" s="12"/>
      <c r="L165" s="12"/>
      <c r="M165" s="12"/>
      <c r="N165" s="12"/>
      <c r="O165" s="12"/>
      <c r="P165" s="12"/>
    </row>
    <row r="166" spans="1:20" s="11" customFormat="1" ht="16.25" customHeight="1" x14ac:dyDescent="0.2">
      <c r="A166" s="13" t="s">
        <v>2</v>
      </c>
      <c r="B166" s="14" t="s">
        <v>34</v>
      </c>
      <c r="K166" s="12"/>
      <c r="L166" s="12"/>
      <c r="M166" s="12"/>
      <c r="N166" s="12"/>
      <c r="O166" s="12"/>
      <c r="P166" s="12"/>
    </row>
    <row r="167" spans="1:20" s="11" customFormat="1" ht="16" x14ac:dyDescent="0.2">
      <c r="A167" s="13" t="s">
        <v>6</v>
      </c>
      <c r="B167" s="16" t="s">
        <v>6</v>
      </c>
      <c r="H167" s="17"/>
      <c r="I167" s="17"/>
      <c r="K167" s="12"/>
      <c r="L167" s="12"/>
      <c r="M167" s="12"/>
      <c r="N167" s="12"/>
      <c r="O167" s="12"/>
      <c r="P167" s="12"/>
    </row>
    <row r="168" spans="1:20" s="11" customFormat="1" ht="16" x14ac:dyDescent="0.2">
      <c r="A168" s="17" t="s">
        <v>7</v>
      </c>
      <c r="B168" s="9"/>
      <c r="C168" s="17"/>
      <c r="D168" s="17"/>
      <c r="E168" s="17"/>
      <c r="F168" s="17"/>
      <c r="G168" s="17"/>
      <c r="H168" s="10"/>
      <c r="I168" s="10"/>
      <c r="K168" s="12"/>
      <c r="L168" s="12"/>
      <c r="M168" s="12"/>
      <c r="N168" s="12"/>
      <c r="O168" s="12"/>
      <c r="P168" s="12"/>
    </row>
    <row r="169" spans="1:20" s="11" customFormat="1" ht="16"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x14ac:dyDescent="0.2">
      <c r="B219" s="16"/>
      <c r="K219" s="12"/>
      <c r="L219" s="12"/>
      <c r="M219" s="12"/>
      <c r="N219" s="12"/>
      <c r="O219" s="12"/>
      <c r="P219" s="12"/>
    </row>
    <row r="220" spans="1:18" s="11" customFormat="1" ht="16" x14ac:dyDescent="0.2">
      <c r="A220" s="8" t="s">
        <v>1</v>
      </c>
      <c r="B220" s="9" t="s">
        <v>507</v>
      </c>
      <c r="K220" s="12"/>
      <c r="L220" s="12"/>
      <c r="M220" s="12"/>
      <c r="N220" s="12"/>
      <c r="O220" s="12"/>
      <c r="P220" s="12"/>
    </row>
    <row r="221" spans="1:18" s="11" customFormat="1" ht="16" x14ac:dyDescent="0.2">
      <c r="A221" s="13" t="s">
        <v>3</v>
      </c>
      <c r="B221" s="14">
        <v>1</v>
      </c>
      <c r="K221" s="12"/>
      <c r="L221" s="12"/>
      <c r="M221" s="12"/>
      <c r="N221" s="12"/>
      <c r="O221" s="12"/>
      <c r="P221" s="12"/>
    </row>
    <row r="222" spans="1:18" s="11" customFormat="1" ht="16" x14ac:dyDescent="0.2">
      <c r="A222" s="13" t="s">
        <v>11</v>
      </c>
      <c r="B222" s="14" t="s">
        <v>56</v>
      </c>
      <c r="K222" s="12"/>
      <c r="L222" s="12"/>
      <c r="M222" s="12"/>
      <c r="N222" s="12"/>
      <c r="O222" s="12"/>
      <c r="P222" s="12"/>
    </row>
    <row r="223" spans="1:18" s="11" customFormat="1" ht="16" x14ac:dyDescent="0.2">
      <c r="A223" s="13" t="s">
        <v>4</v>
      </c>
      <c r="B223" s="16" t="s">
        <v>508</v>
      </c>
      <c r="K223" s="12"/>
      <c r="L223" s="12"/>
      <c r="M223" s="12"/>
      <c r="N223" s="12"/>
      <c r="O223" s="12"/>
      <c r="P223" s="12"/>
    </row>
    <row r="224" spans="1:18" s="11" customFormat="1" ht="16" x14ac:dyDescent="0.2">
      <c r="A224" s="13" t="s">
        <v>2</v>
      </c>
      <c r="B224" s="14" t="s">
        <v>34</v>
      </c>
      <c r="K224" s="12"/>
      <c r="L224" s="12"/>
      <c r="M224" s="12"/>
      <c r="N224" s="12"/>
      <c r="O224" s="12"/>
      <c r="P224" s="12"/>
    </row>
    <row r="225" spans="1:20" s="11" customFormat="1" ht="16" x14ac:dyDescent="0.2">
      <c r="A225" s="13" t="s">
        <v>6</v>
      </c>
      <c r="B225" s="16" t="s">
        <v>6</v>
      </c>
      <c r="K225" s="12"/>
      <c r="L225" s="12"/>
      <c r="M225" s="12"/>
      <c r="N225" s="12"/>
      <c r="O225" s="12"/>
      <c r="P225" s="12"/>
    </row>
    <row r="226" spans="1:20" s="11" customFormat="1" ht="16" x14ac:dyDescent="0.2">
      <c r="A226" s="17" t="s">
        <v>7</v>
      </c>
      <c r="B226" s="9"/>
      <c r="C226" s="17"/>
      <c r="D226" s="17"/>
      <c r="E226" s="17"/>
      <c r="F226" s="17"/>
      <c r="G226" s="17"/>
      <c r="H226" s="17"/>
      <c r="I226" s="17"/>
      <c r="J226" s="17"/>
      <c r="K226" s="12"/>
      <c r="L226" s="12"/>
      <c r="M226" s="12"/>
      <c r="N226" s="12"/>
      <c r="O226" s="12"/>
      <c r="P226" s="12"/>
    </row>
    <row r="227" spans="1:20" s="11" customFormat="1" ht="16"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x14ac:dyDescent="0.2">
      <c r="B241" s="16"/>
      <c r="K241" s="12"/>
      <c r="L241" s="12"/>
      <c r="M241" s="12"/>
      <c r="N241" s="12"/>
      <c r="O241" s="12"/>
      <c r="P241" s="12"/>
    </row>
    <row r="242" spans="1:21" s="11" customFormat="1" ht="16" x14ac:dyDescent="0.2">
      <c r="A242" s="8" t="s">
        <v>1</v>
      </c>
      <c r="B242" s="9" t="s">
        <v>439</v>
      </c>
      <c r="C242" s="10"/>
      <c r="K242" s="12"/>
      <c r="L242" s="12"/>
      <c r="M242" s="12"/>
      <c r="N242" s="12"/>
      <c r="O242" s="12"/>
      <c r="P242" s="12"/>
    </row>
    <row r="243" spans="1:21" s="11" customFormat="1" ht="16" x14ac:dyDescent="0.2">
      <c r="A243" s="13" t="s">
        <v>3</v>
      </c>
      <c r="B243" s="14">
        <v>1</v>
      </c>
      <c r="K243" s="12"/>
      <c r="L243" s="12"/>
      <c r="M243" s="12"/>
      <c r="N243" s="12"/>
      <c r="O243" s="12"/>
      <c r="P243" s="12"/>
    </row>
    <row r="244" spans="1:21" s="11" customFormat="1" ht="16" x14ac:dyDescent="0.2">
      <c r="A244" s="13" t="s">
        <v>11</v>
      </c>
      <c r="B244" s="14" t="s">
        <v>436</v>
      </c>
      <c r="K244" s="12"/>
      <c r="L244" s="12"/>
      <c r="M244" s="12"/>
      <c r="N244" s="12"/>
      <c r="O244" s="12"/>
      <c r="P244" s="12"/>
    </row>
    <row r="245" spans="1:21" s="11" customFormat="1" ht="16" x14ac:dyDescent="0.2">
      <c r="A245" s="13" t="s">
        <v>4</v>
      </c>
      <c r="B245" s="15" t="s">
        <v>440</v>
      </c>
      <c r="K245" s="12"/>
      <c r="L245" s="12"/>
      <c r="M245" s="12"/>
      <c r="N245" s="12"/>
      <c r="O245" s="12"/>
      <c r="P245" s="12"/>
    </row>
    <row r="246" spans="1:21" s="11" customFormat="1" ht="16" x14ac:dyDescent="0.2">
      <c r="A246" s="13" t="s">
        <v>2</v>
      </c>
      <c r="B246" s="14" t="s">
        <v>45</v>
      </c>
      <c r="K246" s="12"/>
      <c r="L246" s="12"/>
      <c r="M246" s="12"/>
      <c r="N246" s="12"/>
      <c r="O246" s="12"/>
      <c r="P246" s="12"/>
    </row>
    <row r="247" spans="1:21" s="11" customFormat="1" ht="16" x14ac:dyDescent="0.2">
      <c r="A247" s="13" t="s">
        <v>6</v>
      </c>
      <c r="B247" s="16" t="s">
        <v>13</v>
      </c>
      <c r="H247" s="17"/>
      <c r="I247" s="17"/>
      <c r="J247" s="17"/>
      <c r="K247" s="12"/>
      <c r="L247" s="12"/>
      <c r="M247" s="12"/>
      <c r="N247" s="12"/>
      <c r="O247" s="12"/>
      <c r="P247" s="12"/>
    </row>
    <row r="248" spans="1:21" s="11" customFormat="1" ht="16" x14ac:dyDescent="0.2">
      <c r="A248" s="17" t="s">
        <v>7</v>
      </c>
      <c r="B248" s="9"/>
      <c r="C248" s="17"/>
      <c r="D248" s="17"/>
      <c r="E248" s="17"/>
      <c r="F248" s="17"/>
      <c r="G248" s="17"/>
      <c r="H248" s="10"/>
      <c r="I248" s="10"/>
      <c r="J248" s="10"/>
      <c r="K248" s="12"/>
      <c r="L248" s="12"/>
      <c r="M248" s="12"/>
      <c r="N248" s="12"/>
      <c r="O248" s="12"/>
      <c r="P248" s="12"/>
    </row>
    <row r="249" spans="1:21" s="11" customFormat="1" ht="16"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x14ac:dyDescent="0.2">
      <c r="B262" s="16"/>
      <c r="K262" s="12"/>
      <c r="L262" s="12"/>
      <c r="M262" s="12"/>
      <c r="N262" s="12"/>
      <c r="O262" s="12"/>
      <c r="P262" s="12"/>
    </row>
    <row r="263" spans="1:20" s="11" customFormat="1" ht="16" x14ac:dyDescent="0.2">
      <c r="A263" s="8" t="s">
        <v>1</v>
      </c>
      <c r="B263" s="9" t="s">
        <v>128</v>
      </c>
      <c r="K263" s="12"/>
      <c r="L263" s="12"/>
      <c r="M263" s="12"/>
      <c r="N263" s="12"/>
      <c r="O263" s="12"/>
      <c r="P263" s="12"/>
    </row>
    <row r="264" spans="1:20" s="11" customFormat="1" ht="16" x14ac:dyDescent="0.2">
      <c r="A264" s="13" t="s">
        <v>3</v>
      </c>
      <c r="B264" s="14">
        <v>1</v>
      </c>
      <c r="K264" s="12"/>
      <c r="L264" s="12"/>
      <c r="M264" s="12"/>
      <c r="N264" s="12"/>
      <c r="O264" s="12"/>
      <c r="P264" s="12"/>
    </row>
    <row r="265" spans="1:20" s="11" customFormat="1" ht="16" x14ac:dyDescent="0.2">
      <c r="A265" s="13" t="s">
        <v>11</v>
      </c>
      <c r="B265" s="14" t="s">
        <v>129</v>
      </c>
      <c r="K265" s="12"/>
      <c r="L265" s="12"/>
      <c r="M265" s="12"/>
      <c r="N265" s="12"/>
      <c r="O265" s="12"/>
      <c r="P265" s="12"/>
    </row>
    <row r="266" spans="1:20" s="11" customFormat="1" ht="16" x14ac:dyDescent="0.2">
      <c r="A266" s="13" t="s">
        <v>4</v>
      </c>
      <c r="B266" s="16" t="s">
        <v>123</v>
      </c>
      <c r="K266" s="12"/>
      <c r="L266" s="12"/>
      <c r="M266" s="12"/>
      <c r="N266" s="12"/>
      <c r="O266" s="12"/>
      <c r="P266" s="12"/>
    </row>
    <row r="267" spans="1:20" s="11" customFormat="1" ht="16" x14ac:dyDescent="0.2">
      <c r="A267" s="13" t="s">
        <v>2</v>
      </c>
      <c r="B267" s="14" t="s">
        <v>34</v>
      </c>
      <c r="K267" s="12"/>
      <c r="L267" s="12"/>
      <c r="M267" s="12"/>
      <c r="N267" s="12"/>
      <c r="O267" s="12"/>
      <c r="P267" s="12"/>
    </row>
    <row r="268" spans="1:20" s="11" customFormat="1" ht="16" x14ac:dyDescent="0.2">
      <c r="A268" s="13" t="s">
        <v>6</v>
      </c>
      <c r="B268" s="16" t="s">
        <v>6</v>
      </c>
      <c r="K268" s="12"/>
      <c r="L268" s="12"/>
      <c r="M268" s="12"/>
      <c r="N268" s="12"/>
      <c r="O268" s="12"/>
      <c r="P268" s="12"/>
    </row>
    <row r="269" spans="1:20" s="11" customFormat="1" ht="16" x14ac:dyDescent="0.2">
      <c r="A269" s="17" t="s">
        <v>7</v>
      </c>
      <c r="B269" s="9"/>
      <c r="C269" s="17"/>
      <c r="D269" s="17"/>
      <c r="E269" s="17"/>
      <c r="F269" s="17"/>
      <c r="G269" s="17"/>
      <c r="H269" s="17"/>
      <c r="I269" s="17"/>
      <c r="J269" s="17"/>
      <c r="K269" s="12"/>
      <c r="L269" s="12"/>
      <c r="M269" s="12"/>
      <c r="N269" s="12"/>
      <c r="O269" s="12"/>
      <c r="P269" s="12"/>
    </row>
    <row r="270" spans="1:20" s="11" customFormat="1" ht="16"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x14ac:dyDescent="0.2">
      <c r="B279" s="16"/>
      <c r="F279" s="10"/>
      <c r="G279" s="10"/>
      <c r="K279" s="12"/>
      <c r="L279" s="12"/>
      <c r="M279" s="12"/>
      <c r="N279" s="12"/>
      <c r="O279" s="12"/>
      <c r="P279" s="12"/>
    </row>
    <row r="280" spans="1:20" s="11" customFormat="1" ht="16" x14ac:dyDescent="0.2">
      <c r="A280" s="8" t="s">
        <v>1</v>
      </c>
      <c r="B280" s="9" t="s">
        <v>509</v>
      </c>
      <c r="K280" s="12"/>
      <c r="L280" s="12"/>
      <c r="M280" s="12"/>
      <c r="N280" s="12"/>
      <c r="O280" s="12"/>
      <c r="P280" s="12"/>
    </row>
    <row r="281" spans="1:20" s="11" customFormat="1" ht="16" x14ac:dyDescent="0.2">
      <c r="A281" s="13" t="s">
        <v>3</v>
      </c>
      <c r="B281" s="14">
        <v>1</v>
      </c>
      <c r="K281" s="12"/>
      <c r="L281" s="12"/>
      <c r="M281" s="12"/>
      <c r="N281" s="12"/>
      <c r="O281" s="12"/>
      <c r="P281" s="12"/>
    </row>
    <row r="282" spans="1:20" s="11" customFormat="1" ht="16" x14ac:dyDescent="0.2">
      <c r="A282" s="13" t="s">
        <v>11</v>
      </c>
      <c r="B282" s="14" t="s">
        <v>56</v>
      </c>
      <c r="K282" s="12"/>
      <c r="L282" s="12"/>
      <c r="M282" s="12"/>
      <c r="N282" s="12"/>
      <c r="O282" s="12"/>
      <c r="P282" s="12"/>
    </row>
    <row r="283" spans="1:20" s="11" customFormat="1" ht="16" x14ac:dyDescent="0.2">
      <c r="A283" s="13" t="s">
        <v>4</v>
      </c>
      <c r="B283" s="16" t="s">
        <v>510</v>
      </c>
      <c r="K283" s="12"/>
      <c r="L283" s="12"/>
      <c r="M283" s="12"/>
      <c r="N283" s="12"/>
      <c r="O283" s="12"/>
      <c r="P283" s="12"/>
    </row>
    <row r="284" spans="1:20" s="11" customFormat="1" ht="16" x14ac:dyDescent="0.2">
      <c r="A284" s="13" t="s">
        <v>2</v>
      </c>
      <c r="B284" s="14" t="s">
        <v>34</v>
      </c>
      <c r="K284" s="12"/>
      <c r="L284" s="12"/>
      <c r="M284" s="12"/>
      <c r="N284" s="12"/>
      <c r="O284" s="12"/>
      <c r="P284" s="12"/>
    </row>
    <row r="285" spans="1:20" s="11" customFormat="1" ht="16" x14ac:dyDescent="0.2">
      <c r="A285" s="13" t="s">
        <v>6</v>
      </c>
      <c r="B285" s="16" t="s">
        <v>6</v>
      </c>
      <c r="K285" s="12"/>
      <c r="L285" s="12"/>
      <c r="M285" s="12"/>
      <c r="N285" s="12"/>
      <c r="O285" s="12"/>
      <c r="P285" s="12"/>
    </row>
    <row r="286" spans="1:20" s="11" customFormat="1" ht="16" x14ac:dyDescent="0.2">
      <c r="A286" s="17" t="s">
        <v>7</v>
      </c>
      <c r="B286" s="9"/>
      <c r="C286" s="17"/>
      <c r="D286" s="17"/>
      <c r="E286" s="17"/>
      <c r="F286" s="17"/>
      <c r="G286" s="17"/>
      <c r="H286" s="17"/>
      <c r="I286" s="17"/>
      <c r="J286" s="17"/>
      <c r="K286" s="12"/>
      <c r="L286" s="12"/>
      <c r="M286" s="12"/>
      <c r="N286" s="12"/>
      <c r="O286" s="12"/>
      <c r="P286" s="12"/>
    </row>
    <row r="287" spans="1:20" s="11" customFormat="1" ht="16"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x14ac:dyDescent="0.2">
      <c r="A289" s="16" t="s">
        <v>204</v>
      </c>
      <c r="B289" s="11">
        <f>-1*B274</f>
        <v>-20194.400000000001</v>
      </c>
      <c r="C289" s="11" t="s">
        <v>37</v>
      </c>
      <c r="D289" s="11" t="s">
        <v>13</v>
      </c>
      <c r="F289" s="11" t="s">
        <v>12</v>
      </c>
      <c r="G289" s="11" t="s">
        <v>205</v>
      </c>
      <c r="J289"/>
      <c r="K289" s="19"/>
      <c r="L289" s="19"/>
      <c r="M289" s="19"/>
      <c r="N289" s="19"/>
      <c r="O289" s="19"/>
      <c r="P289" s="19"/>
      <c r="Q289"/>
      <c r="R289"/>
    </row>
    <row r="290" spans="1:20" s="11" customFormat="1" ht="16" x14ac:dyDescent="0.2">
      <c r="A290" s="11" t="s">
        <v>210</v>
      </c>
      <c r="B290" s="11">
        <f>-1*SUM(B272,B276)</f>
        <v>-193</v>
      </c>
      <c r="C290" s="11" t="s">
        <v>212</v>
      </c>
      <c r="D290" s="11" t="s">
        <v>13</v>
      </c>
      <c r="F290" s="11" t="s">
        <v>12</v>
      </c>
      <c r="G290" s="11" t="s">
        <v>211</v>
      </c>
      <c r="J290"/>
      <c r="K290" s="19"/>
      <c r="L290" s="19"/>
      <c r="M290" s="19"/>
      <c r="N290" s="19"/>
      <c r="O290" s="19"/>
      <c r="P290" s="19"/>
      <c r="Q290"/>
      <c r="R290"/>
    </row>
    <row r="291" spans="1:20" s="11" customFormat="1" ht="16" x14ac:dyDescent="0.2">
      <c r="B291" s="16"/>
      <c r="K291" s="12"/>
      <c r="L291" s="12"/>
      <c r="M291" s="12"/>
      <c r="N291" s="12"/>
      <c r="O291" s="12"/>
      <c r="P291" s="12"/>
    </row>
    <row r="292" spans="1:20" s="11" customFormat="1" ht="16" x14ac:dyDescent="0.2">
      <c r="A292" s="8" t="s">
        <v>1</v>
      </c>
      <c r="B292" s="9" t="s">
        <v>138</v>
      </c>
      <c r="K292" s="24"/>
      <c r="L292" s="25"/>
      <c r="M292" s="12"/>
      <c r="N292" s="12"/>
      <c r="O292" s="12"/>
      <c r="P292" s="12"/>
    </row>
    <row r="293" spans="1:20" s="11" customFormat="1" ht="16" x14ac:dyDescent="0.2">
      <c r="A293" s="13" t="s">
        <v>3</v>
      </c>
      <c r="B293" s="14">
        <v>1</v>
      </c>
      <c r="K293" s="26"/>
      <c r="L293" s="25"/>
      <c r="M293" s="12"/>
      <c r="N293" s="12"/>
      <c r="O293" s="12"/>
      <c r="P293" s="12"/>
    </row>
    <row r="294" spans="1:20" s="11" customFormat="1" ht="16" x14ac:dyDescent="0.2">
      <c r="A294" s="13" t="s">
        <v>11</v>
      </c>
      <c r="B294" s="14" t="s">
        <v>139</v>
      </c>
      <c r="K294" s="12"/>
      <c r="L294" s="25"/>
      <c r="M294" s="12"/>
      <c r="N294" s="12"/>
      <c r="O294" s="12"/>
      <c r="P294" s="12"/>
    </row>
    <row r="295" spans="1:20" s="11" customFormat="1" ht="16" x14ac:dyDescent="0.2">
      <c r="A295" s="13" t="s">
        <v>4</v>
      </c>
      <c r="B295" s="16" t="s">
        <v>124</v>
      </c>
      <c r="K295" s="12"/>
      <c r="L295" s="12"/>
      <c r="M295" s="12"/>
      <c r="N295" s="12"/>
      <c r="O295" s="12"/>
      <c r="P295" s="12"/>
    </row>
    <row r="296" spans="1:20" s="11" customFormat="1" ht="16.25" customHeight="1" x14ac:dyDescent="0.2">
      <c r="A296" s="13" t="s">
        <v>2</v>
      </c>
      <c r="B296" s="14" t="s">
        <v>34</v>
      </c>
      <c r="K296" s="12"/>
      <c r="L296" s="12"/>
      <c r="M296" s="12"/>
      <c r="N296" s="12"/>
      <c r="O296" s="12"/>
      <c r="P296" s="12"/>
    </row>
    <row r="297" spans="1:20" s="11" customFormat="1" ht="16" x14ac:dyDescent="0.2">
      <c r="A297" s="13" t="s">
        <v>6</v>
      </c>
      <c r="B297" s="16" t="s">
        <v>6</v>
      </c>
      <c r="H297" s="17"/>
      <c r="I297" s="17"/>
      <c r="K297" s="12"/>
      <c r="L297" s="12"/>
      <c r="M297" s="12"/>
      <c r="N297" s="12"/>
      <c r="O297" s="12"/>
      <c r="P297" s="12"/>
    </row>
    <row r="298" spans="1:20" s="11" customFormat="1" ht="16" x14ac:dyDescent="0.2">
      <c r="A298" s="17" t="s">
        <v>7</v>
      </c>
      <c r="B298" s="9"/>
      <c r="C298" s="17"/>
      <c r="D298" s="17"/>
      <c r="E298" s="17"/>
      <c r="F298" s="17"/>
      <c r="G298" s="17"/>
      <c r="H298" s="10"/>
      <c r="I298" s="10"/>
      <c r="K298" s="12"/>
      <c r="L298" s="12"/>
      <c r="M298" s="12"/>
      <c r="N298" s="12"/>
      <c r="O298" s="12"/>
      <c r="P298" s="12"/>
    </row>
    <row r="299" spans="1:20" s="11" customFormat="1" ht="16"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x14ac:dyDescent="0.2">
      <c r="B360" s="16"/>
      <c r="C360" s="10"/>
      <c r="F360" s="10"/>
      <c r="G360" s="10"/>
      <c r="H360" s="10"/>
      <c r="I360" s="10"/>
      <c r="K360" s="12"/>
      <c r="L360" s="12"/>
      <c r="M360" s="12"/>
      <c r="N360" s="12"/>
      <c r="O360" s="12"/>
      <c r="P360" s="12"/>
    </row>
    <row r="361" spans="1:20" s="11" customFormat="1" ht="16" x14ac:dyDescent="0.2">
      <c r="A361" s="8" t="s">
        <v>1</v>
      </c>
      <c r="B361" s="9" t="s">
        <v>511</v>
      </c>
      <c r="K361" s="12"/>
      <c r="L361" s="12"/>
      <c r="M361" s="12"/>
      <c r="N361" s="12"/>
      <c r="O361" s="12"/>
      <c r="P361" s="12"/>
    </row>
    <row r="362" spans="1:20" s="11" customFormat="1" ht="16" x14ac:dyDescent="0.2">
      <c r="A362" s="13" t="s">
        <v>3</v>
      </c>
      <c r="B362" s="14">
        <v>1</v>
      </c>
      <c r="K362" s="12"/>
      <c r="L362" s="12"/>
      <c r="M362" s="12"/>
      <c r="N362" s="12"/>
      <c r="O362" s="12"/>
      <c r="P362" s="12"/>
    </row>
    <row r="363" spans="1:20" s="11" customFormat="1" ht="16" x14ac:dyDescent="0.2">
      <c r="A363" s="13" t="s">
        <v>11</v>
      </c>
      <c r="B363" s="14" t="s">
        <v>56</v>
      </c>
      <c r="K363" s="12"/>
      <c r="L363" s="12"/>
      <c r="M363" s="12"/>
      <c r="N363" s="12"/>
      <c r="O363" s="12"/>
      <c r="P363" s="12"/>
    </row>
    <row r="364" spans="1:20" s="11" customFormat="1" ht="16" x14ac:dyDescent="0.2">
      <c r="A364" s="13" t="s">
        <v>4</v>
      </c>
      <c r="B364" s="16" t="s">
        <v>512</v>
      </c>
      <c r="K364" s="12"/>
      <c r="L364" s="12"/>
      <c r="M364" s="12"/>
      <c r="N364" s="12"/>
      <c r="O364" s="12"/>
      <c r="P364" s="12"/>
    </row>
    <row r="365" spans="1:20" s="11" customFormat="1" ht="16" x14ac:dyDescent="0.2">
      <c r="A365" s="13" t="s">
        <v>2</v>
      </c>
      <c r="B365" s="14" t="s">
        <v>34</v>
      </c>
      <c r="K365" s="12"/>
      <c r="L365" s="12"/>
      <c r="M365" s="12"/>
      <c r="N365" s="12"/>
      <c r="O365" s="12"/>
      <c r="P365" s="12"/>
    </row>
    <row r="366" spans="1:20" s="11" customFormat="1" ht="16" x14ac:dyDescent="0.2">
      <c r="A366" s="13" t="s">
        <v>6</v>
      </c>
      <c r="B366" s="16" t="s">
        <v>6</v>
      </c>
      <c r="K366" s="12"/>
      <c r="L366" s="12"/>
      <c r="M366" s="12"/>
      <c r="N366" s="12"/>
      <c r="O366" s="12"/>
      <c r="P366" s="12"/>
    </row>
    <row r="367" spans="1:20" s="11" customFormat="1" ht="16" x14ac:dyDescent="0.2">
      <c r="A367" s="17" t="s">
        <v>7</v>
      </c>
      <c r="B367" s="9"/>
      <c r="C367" s="17"/>
      <c r="D367" s="17"/>
      <c r="E367" s="17"/>
      <c r="F367" s="17"/>
      <c r="G367" s="17"/>
      <c r="H367" s="17"/>
      <c r="I367" s="17"/>
      <c r="J367" s="17"/>
      <c r="K367" s="12"/>
      <c r="L367" s="12"/>
      <c r="M367" s="12"/>
      <c r="N367" s="12"/>
      <c r="O367" s="12"/>
      <c r="P367" s="12"/>
    </row>
    <row r="368" spans="1:20" s="11" customFormat="1" ht="16"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x14ac:dyDescent="0.2">
      <c r="B381" s="16"/>
      <c r="K381" s="12"/>
      <c r="L381" s="12"/>
      <c r="M381" s="12"/>
      <c r="N381" s="12"/>
      <c r="O381" s="12"/>
      <c r="P381" s="12"/>
    </row>
    <row r="382" spans="1:18" s="11" customFormat="1" ht="16" x14ac:dyDescent="0.2">
      <c r="A382" s="8" t="s">
        <v>1</v>
      </c>
      <c r="B382" s="9" t="s">
        <v>441</v>
      </c>
      <c r="C382" s="10"/>
      <c r="K382" s="12"/>
      <c r="L382" s="12"/>
      <c r="M382" s="12"/>
      <c r="N382" s="12"/>
      <c r="O382" s="12"/>
      <c r="P382" s="12"/>
    </row>
    <row r="383" spans="1:18" s="11" customFormat="1" ht="16" x14ac:dyDescent="0.2">
      <c r="A383" s="13" t="s">
        <v>3</v>
      </c>
      <c r="B383" s="14">
        <v>1</v>
      </c>
      <c r="K383" s="12"/>
      <c r="L383" s="12"/>
      <c r="M383" s="12"/>
      <c r="N383" s="12"/>
      <c r="O383" s="12"/>
      <c r="P383" s="12"/>
    </row>
    <row r="384" spans="1:18" s="11" customFormat="1" ht="16" x14ac:dyDescent="0.2">
      <c r="A384" s="13" t="s">
        <v>11</v>
      </c>
      <c r="B384" s="14" t="s">
        <v>437</v>
      </c>
      <c r="K384" s="12"/>
      <c r="L384" s="12"/>
      <c r="M384" s="12"/>
      <c r="N384" s="12"/>
      <c r="O384" s="12"/>
      <c r="P384" s="12"/>
    </row>
    <row r="385" spans="1:21" s="11" customFormat="1" ht="16" x14ac:dyDescent="0.2">
      <c r="A385" s="13" t="s">
        <v>4</v>
      </c>
      <c r="B385" s="15" t="s">
        <v>442</v>
      </c>
      <c r="K385" s="12"/>
      <c r="L385" s="12"/>
      <c r="M385" s="12"/>
      <c r="N385" s="12"/>
      <c r="O385" s="12"/>
      <c r="P385" s="12"/>
    </row>
    <row r="386" spans="1:21" s="11" customFormat="1" ht="16" x14ac:dyDescent="0.2">
      <c r="A386" s="13" t="s">
        <v>2</v>
      </c>
      <c r="B386" s="14" t="s">
        <v>45</v>
      </c>
      <c r="K386" s="12"/>
      <c r="L386" s="12"/>
      <c r="M386" s="12"/>
      <c r="N386" s="12"/>
      <c r="O386" s="12"/>
      <c r="P386" s="12"/>
    </row>
    <row r="387" spans="1:21" s="11" customFormat="1" ht="16" x14ac:dyDescent="0.2">
      <c r="A387" s="13" t="s">
        <v>6</v>
      </c>
      <c r="B387" s="16" t="s">
        <v>13</v>
      </c>
      <c r="H387" s="17"/>
      <c r="I387" s="17"/>
      <c r="J387" s="17"/>
      <c r="K387" s="12"/>
      <c r="L387" s="12"/>
      <c r="M387" s="12"/>
      <c r="N387" s="12"/>
      <c r="O387" s="12"/>
      <c r="P387" s="12"/>
    </row>
    <row r="388" spans="1:21" s="11" customFormat="1" ht="16" x14ac:dyDescent="0.2">
      <c r="A388" s="17" t="s">
        <v>7</v>
      </c>
      <c r="B388" s="9"/>
      <c r="C388" s="17"/>
      <c r="D388" s="17"/>
      <c r="E388" s="17"/>
      <c r="F388" s="17"/>
      <c r="G388" s="17"/>
      <c r="H388" s="10"/>
      <c r="I388" s="10"/>
      <c r="J388" s="10"/>
      <c r="K388" s="12"/>
      <c r="L388" s="12"/>
      <c r="M388" s="12"/>
      <c r="N388" s="12"/>
      <c r="O388" s="12"/>
      <c r="P388" s="12"/>
    </row>
    <row r="389" spans="1:21" s="11" customFormat="1" ht="16"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x14ac:dyDescent="0.2">
      <c r="B402" s="16"/>
      <c r="K402" s="12"/>
      <c r="L402" s="12"/>
      <c r="M402" s="12"/>
      <c r="N402" s="12"/>
      <c r="O402" s="12"/>
      <c r="P402" s="12"/>
    </row>
    <row r="403" spans="1:21" s="11" customFormat="1" ht="16" x14ac:dyDescent="0.2">
      <c r="A403" s="8" t="s">
        <v>1</v>
      </c>
      <c r="B403" s="9" t="s">
        <v>445</v>
      </c>
      <c r="C403" s="10"/>
      <c r="K403" s="12"/>
      <c r="L403" s="12"/>
      <c r="M403" s="12"/>
      <c r="N403" s="12"/>
      <c r="O403" s="12"/>
      <c r="P403" s="12"/>
    </row>
    <row r="404" spans="1:21" s="11" customFormat="1" ht="16" x14ac:dyDescent="0.2">
      <c r="A404" s="13" t="s">
        <v>3</v>
      </c>
      <c r="B404" s="14">
        <v>1</v>
      </c>
      <c r="K404" s="12"/>
      <c r="L404" s="12"/>
      <c r="M404" s="12"/>
      <c r="N404" s="12"/>
      <c r="O404" s="12"/>
      <c r="P404" s="12"/>
    </row>
    <row r="405" spans="1:21" s="11" customFormat="1" ht="16" x14ac:dyDescent="0.2">
      <c r="A405" s="13" t="s">
        <v>11</v>
      </c>
      <c r="B405" s="14" t="s">
        <v>437</v>
      </c>
      <c r="K405" s="12"/>
      <c r="L405" s="12"/>
      <c r="M405" s="12"/>
      <c r="N405" s="12"/>
      <c r="O405" s="12"/>
      <c r="P405" s="12"/>
    </row>
    <row r="406" spans="1:21" s="11" customFormat="1" ht="16" x14ac:dyDescent="0.2">
      <c r="A406" s="13" t="s">
        <v>4</v>
      </c>
      <c r="B406" s="15" t="s">
        <v>442</v>
      </c>
      <c r="K406" s="12"/>
      <c r="L406" s="12"/>
      <c r="M406" s="12"/>
      <c r="N406" s="12"/>
      <c r="O406" s="12"/>
      <c r="P406" s="12"/>
    </row>
    <row r="407" spans="1:21" s="11" customFormat="1" ht="16" x14ac:dyDescent="0.2">
      <c r="A407" s="13" t="s">
        <v>2</v>
      </c>
      <c r="B407" s="14" t="s">
        <v>45</v>
      </c>
      <c r="K407" s="12"/>
      <c r="L407" s="12"/>
      <c r="M407" s="12"/>
      <c r="N407" s="12"/>
      <c r="O407" s="12"/>
      <c r="P407" s="12"/>
    </row>
    <row r="408" spans="1:21" s="11" customFormat="1" ht="16" x14ac:dyDescent="0.2">
      <c r="A408" s="13" t="s">
        <v>6</v>
      </c>
      <c r="B408" s="16" t="s">
        <v>13</v>
      </c>
      <c r="H408" s="17"/>
      <c r="I408" s="17"/>
      <c r="J408" s="17"/>
      <c r="K408" s="12"/>
      <c r="L408" s="12"/>
      <c r="M408" s="12"/>
      <c r="N408" s="12"/>
      <c r="O408" s="12"/>
      <c r="P408" s="12"/>
    </row>
    <row r="409" spans="1:21" s="11" customFormat="1" ht="16" x14ac:dyDescent="0.2">
      <c r="A409" s="17" t="s">
        <v>7</v>
      </c>
      <c r="B409" s="9"/>
      <c r="C409" s="17"/>
      <c r="D409" s="17"/>
      <c r="E409" s="17"/>
      <c r="F409" s="17"/>
      <c r="G409" s="17"/>
      <c r="H409" s="10"/>
      <c r="I409" s="10"/>
      <c r="J409" s="10"/>
      <c r="K409" s="12"/>
      <c r="L409" s="12"/>
      <c r="M409" s="12"/>
      <c r="N409" s="12"/>
      <c r="O409" s="12"/>
      <c r="P409" s="12"/>
    </row>
    <row r="410" spans="1:21" s="11" customFormat="1" ht="16"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x14ac:dyDescent="0.2">
      <c r="B423" s="16"/>
      <c r="K423" s="12"/>
      <c r="L423" s="12"/>
      <c r="M423" s="12"/>
      <c r="N423" s="12"/>
      <c r="O423" s="12"/>
      <c r="P423" s="12"/>
    </row>
    <row r="424" spans="1:20" s="11" customFormat="1" ht="16" x14ac:dyDescent="0.2">
      <c r="A424" s="8" t="s">
        <v>1</v>
      </c>
      <c r="B424" s="9" t="s">
        <v>153</v>
      </c>
      <c r="K424" s="12"/>
      <c r="L424" s="12"/>
      <c r="M424" s="12"/>
      <c r="N424" s="12"/>
      <c r="O424" s="12"/>
      <c r="P424" s="12"/>
    </row>
    <row r="425" spans="1:20" s="11" customFormat="1" ht="16" x14ac:dyDescent="0.2">
      <c r="A425" s="13" t="s">
        <v>3</v>
      </c>
      <c r="B425" s="14">
        <v>1</v>
      </c>
      <c r="K425" s="12"/>
      <c r="L425" s="12"/>
      <c r="M425" s="12"/>
      <c r="N425" s="12"/>
      <c r="O425" s="12"/>
      <c r="P425" s="12"/>
    </row>
    <row r="426" spans="1:20" s="11" customFormat="1" ht="16" x14ac:dyDescent="0.2">
      <c r="A426" s="13" t="s">
        <v>11</v>
      </c>
      <c r="B426" s="14" t="s">
        <v>455</v>
      </c>
      <c r="K426" s="12"/>
      <c r="L426" s="12"/>
      <c r="M426" s="12"/>
      <c r="N426" s="12"/>
      <c r="O426" s="12"/>
      <c r="P426" s="12"/>
    </row>
    <row r="427" spans="1:20" s="11" customFormat="1" ht="16" x14ac:dyDescent="0.2">
      <c r="A427" s="13" t="s">
        <v>4</v>
      </c>
      <c r="B427" s="16" t="s">
        <v>150</v>
      </c>
      <c r="K427" s="12"/>
      <c r="L427" s="12"/>
      <c r="M427" s="12"/>
      <c r="N427" s="12"/>
      <c r="O427" s="12"/>
      <c r="P427" s="12"/>
    </row>
    <row r="428" spans="1:20" s="11" customFormat="1" ht="16" x14ac:dyDescent="0.2">
      <c r="A428" s="13" t="s">
        <v>2</v>
      </c>
      <c r="B428" s="14" t="s">
        <v>34</v>
      </c>
      <c r="K428" s="12"/>
      <c r="L428" s="12"/>
      <c r="M428" s="12"/>
      <c r="N428" s="12"/>
      <c r="O428" s="12"/>
      <c r="P428" s="12"/>
    </row>
    <row r="429" spans="1:20" s="11" customFormat="1" ht="16" x14ac:dyDescent="0.2">
      <c r="A429" s="13" t="s">
        <v>6</v>
      </c>
      <c r="B429" s="16" t="s">
        <v>6</v>
      </c>
      <c r="K429" s="12"/>
      <c r="L429" s="12"/>
      <c r="M429" s="12"/>
      <c r="N429" s="12"/>
      <c r="O429" s="12"/>
      <c r="P429" s="12"/>
    </row>
    <row r="430" spans="1:20" s="11" customFormat="1" ht="16" x14ac:dyDescent="0.2">
      <c r="A430" s="17" t="s">
        <v>7</v>
      </c>
      <c r="B430" s="9"/>
      <c r="C430" s="17"/>
      <c r="D430" s="17"/>
      <c r="E430" s="17"/>
      <c r="F430" s="17"/>
      <c r="G430" s="17"/>
      <c r="H430" s="17"/>
      <c r="I430" s="17"/>
      <c r="J430" s="17"/>
      <c r="K430" s="12"/>
      <c r="L430" s="12"/>
      <c r="M430" s="12"/>
      <c r="N430" s="12"/>
      <c r="O430" s="12"/>
      <c r="P430" s="12"/>
    </row>
    <row r="431" spans="1:20" s="11" customFormat="1" ht="16"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x14ac:dyDescent="0.2">
      <c r="B449" s="12"/>
      <c r="F449" s="10"/>
      <c r="G449" s="10"/>
      <c r="K449" s="12"/>
      <c r="L449" s="12"/>
      <c r="M449" s="12"/>
      <c r="N449" s="12"/>
      <c r="O449" s="12"/>
      <c r="P449" s="12"/>
    </row>
    <row r="450" spans="1:20" s="11" customFormat="1" ht="16" x14ac:dyDescent="0.2">
      <c r="A450" s="8" t="s">
        <v>1</v>
      </c>
      <c r="B450" s="9" t="s">
        <v>513</v>
      </c>
      <c r="K450" s="12"/>
      <c r="L450" s="12"/>
      <c r="M450" s="12"/>
      <c r="N450" s="12"/>
      <c r="O450" s="12"/>
      <c r="P450" s="12"/>
    </row>
    <row r="451" spans="1:20" s="11" customFormat="1" ht="16" x14ac:dyDescent="0.2">
      <c r="A451" s="13" t="s">
        <v>3</v>
      </c>
      <c r="B451" s="14">
        <v>1</v>
      </c>
      <c r="K451" s="12"/>
      <c r="L451" s="12"/>
      <c r="M451" s="12"/>
      <c r="N451" s="12"/>
      <c r="O451" s="12"/>
      <c r="P451" s="12"/>
    </row>
    <row r="452" spans="1:20" s="11" customFormat="1" ht="16" x14ac:dyDescent="0.2">
      <c r="A452" s="13" t="s">
        <v>11</v>
      </c>
      <c r="B452" s="14" t="s">
        <v>56</v>
      </c>
      <c r="K452" s="12"/>
      <c r="L452" s="12"/>
      <c r="M452" s="12"/>
      <c r="N452" s="12"/>
      <c r="O452" s="12"/>
      <c r="P452" s="12"/>
    </row>
    <row r="453" spans="1:20" s="11" customFormat="1" ht="16" x14ac:dyDescent="0.2">
      <c r="A453" s="13" t="s">
        <v>4</v>
      </c>
      <c r="B453" s="16" t="s">
        <v>514</v>
      </c>
      <c r="K453" s="12"/>
      <c r="L453" s="12"/>
      <c r="M453" s="12"/>
      <c r="N453" s="12"/>
      <c r="O453" s="12"/>
      <c r="P453" s="12"/>
    </row>
    <row r="454" spans="1:20" s="11" customFormat="1" ht="16" x14ac:dyDescent="0.2">
      <c r="A454" s="13" t="s">
        <v>2</v>
      </c>
      <c r="B454" s="14" t="s">
        <v>34</v>
      </c>
      <c r="K454" s="12"/>
      <c r="L454" s="12"/>
      <c r="M454" s="12"/>
      <c r="N454" s="12"/>
      <c r="O454" s="12"/>
      <c r="P454" s="12"/>
    </row>
    <row r="455" spans="1:20" s="11" customFormat="1" ht="16" x14ac:dyDescent="0.2">
      <c r="A455" s="13" t="s">
        <v>6</v>
      </c>
      <c r="B455" s="16" t="s">
        <v>6</v>
      </c>
      <c r="K455" s="12"/>
      <c r="L455" s="12"/>
      <c r="M455" s="12"/>
      <c r="N455" s="12"/>
      <c r="O455" s="12"/>
      <c r="P455" s="12"/>
    </row>
    <row r="456" spans="1:20" s="11" customFormat="1" ht="16" x14ac:dyDescent="0.2">
      <c r="A456" s="17" t="s">
        <v>7</v>
      </c>
      <c r="B456" s="9"/>
      <c r="C456" s="17"/>
      <c r="D456" s="17"/>
      <c r="E456" s="17"/>
      <c r="F456" s="17"/>
      <c r="G456" s="17"/>
      <c r="H456" s="17"/>
      <c r="I456" s="17"/>
      <c r="J456" s="17"/>
      <c r="K456" s="12"/>
      <c r="L456" s="12"/>
      <c r="M456" s="12"/>
      <c r="N456" s="12"/>
      <c r="O456" s="12"/>
      <c r="P456" s="12"/>
    </row>
    <row r="457" spans="1:20" s="11" customFormat="1" ht="16"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x14ac:dyDescent="0.2">
      <c r="A459" s="16" t="s">
        <v>204</v>
      </c>
      <c r="B459" s="11">
        <f>-1*B434</f>
        <v>-8976.1</v>
      </c>
      <c r="C459" s="11" t="s">
        <v>37</v>
      </c>
      <c r="D459" s="11" t="s">
        <v>13</v>
      </c>
      <c r="F459" s="11" t="s">
        <v>12</v>
      </c>
      <c r="G459" s="11" t="s">
        <v>205</v>
      </c>
      <c r="J459"/>
      <c r="K459" s="19"/>
      <c r="L459" s="19"/>
      <c r="M459" s="19"/>
      <c r="N459" s="19"/>
      <c r="O459" s="19"/>
      <c r="P459" s="19"/>
      <c r="Q459"/>
      <c r="R459"/>
    </row>
    <row r="460" spans="1:20" s="11" customFormat="1" ht="16" x14ac:dyDescent="0.2">
      <c r="B460" s="16"/>
      <c r="K460" s="12"/>
      <c r="L460" s="12"/>
      <c r="M460" s="12"/>
      <c r="N460" s="12"/>
      <c r="O460" s="12"/>
      <c r="P460" s="12"/>
    </row>
    <row r="461" spans="1:20" s="11" customFormat="1" ht="16" x14ac:dyDescent="0.2">
      <c r="A461" s="8" t="s">
        <v>1</v>
      </c>
      <c r="B461" s="9" t="s">
        <v>179</v>
      </c>
      <c r="K461" s="24"/>
      <c r="L461" s="25"/>
      <c r="M461" s="12"/>
      <c r="N461" s="12"/>
      <c r="O461" s="12"/>
      <c r="P461" s="12"/>
    </row>
    <row r="462" spans="1:20" s="11" customFormat="1" ht="16" x14ac:dyDescent="0.2">
      <c r="A462" s="13" t="s">
        <v>3</v>
      </c>
      <c r="B462" s="14">
        <v>1</v>
      </c>
      <c r="K462" s="26"/>
      <c r="L462" s="25"/>
      <c r="M462" s="12"/>
      <c r="N462" s="12"/>
      <c r="O462" s="12"/>
      <c r="P462" s="12"/>
    </row>
    <row r="463" spans="1:20" s="11" customFormat="1" ht="16" x14ac:dyDescent="0.2">
      <c r="A463" s="13" t="s">
        <v>11</v>
      </c>
      <c r="B463" s="14" t="s">
        <v>180</v>
      </c>
      <c r="K463" s="12"/>
      <c r="L463" s="25"/>
      <c r="M463" s="12"/>
      <c r="N463" s="12"/>
      <c r="O463" s="12"/>
      <c r="P463" s="12"/>
    </row>
    <row r="464" spans="1:20" s="11" customFormat="1" ht="16" x14ac:dyDescent="0.2">
      <c r="A464" s="13" t="s">
        <v>4</v>
      </c>
      <c r="B464" s="16" t="s">
        <v>151</v>
      </c>
      <c r="K464" s="12"/>
      <c r="L464" s="12"/>
      <c r="M464" s="12"/>
      <c r="N464" s="12"/>
      <c r="O464" s="12"/>
      <c r="P464" s="12"/>
    </row>
    <row r="465" spans="1:20" s="11" customFormat="1" ht="16.25" customHeight="1" x14ac:dyDescent="0.2">
      <c r="A465" s="13" t="s">
        <v>2</v>
      </c>
      <c r="B465" s="14" t="s">
        <v>34</v>
      </c>
      <c r="K465" s="12"/>
      <c r="L465" s="12"/>
      <c r="M465" s="12"/>
      <c r="N465" s="12"/>
      <c r="O465" s="12"/>
      <c r="P465" s="12"/>
    </row>
    <row r="466" spans="1:20" s="11" customFormat="1" ht="16" x14ac:dyDescent="0.2">
      <c r="A466" s="13" t="s">
        <v>6</v>
      </c>
      <c r="B466" s="16" t="s">
        <v>6</v>
      </c>
      <c r="H466" s="17"/>
      <c r="I466" s="17"/>
      <c r="K466" s="12"/>
      <c r="L466" s="12"/>
      <c r="M466" s="12"/>
      <c r="N466" s="12"/>
      <c r="O466" s="12"/>
      <c r="P466" s="12"/>
    </row>
    <row r="467" spans="1:20" s="11" customFormat="1" ht="16" x14ac:dyDescent="0.2">
      <c r="A467" s="17" t="s">
        <v>7</v>
      </c>
      <c r="B467" s="9"/>
      <c r="C467" s="17"/>
      <c r="D467" s="17"/>
      <c r="E467" s="17"/>
      <c r="F467" s="17"/>
      <c r="G467" s="17"/>
      <c r="H467" s="10"/>
      <c r="I467" s="10"/>
      <c r="K467" s="12"/>
      <c r="L467" s="12"/>
      <c r="M467" s="12"/>
      <c r="N467" s="12"/>
      <c r="O467" s="12"/>
      <c r="P467" s="12"/>
    </row>
    <row r="468" spans="1:20" s="11" customFormat="1" ht="16"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x14ac:dyDescent="0.2">
      <c r="B534" s="16"/>
      <c r="F534" s="10"/>
      <c r="G534" s="10"/>
      <c r="K534" s="12"/>
      <c r="L534" s="12"/>
      <c r="M534" s="12"/>
      <c r="N534" s="12"/>
      <c r="O534" s="12"/>
      <c r="P534" s="12"/>
    </row>
    <row r="535" spans="1:20" s="11" customFormat="1" ht="16" x14ac:dyDescent="0.2">
      <c r="A535" s="8" t="s">
        <v>1</v>
      </c>
      <c r="B535" s="9" t="s">
        <v>515</v>
      </c>
      <c r="K535" s="12"/>
      <c r="L535" s="12"/>
      <c r="M535" s="12"/>
      <c r="N535" s="12"/>
      <c r="O535" s="12"/>
      <c r="P535" s="12"/>
    </row>
    <row r="536" spans="1:20" s="11" customFormat="1" ht="16" x14ac:dyDescent="0.2">
      <c r="A536" s="13" t="s">
        <v>3</v>
      </c>
      <c r="B536" s="14">
        <v>1</v>
      </c>
      <c r="K536" s="12"/>
      <c r="L536" s="12"/>
      <c r="M536" s="12"/>
      <c r="N536" s="12"/>
      <c r="O536" s="12"/>
      <c r="P536" s="12"/>
    </row>
    <row r="537" spans="1:20" s="11" customFormat="1" ht="16" x14ac:dyDescent="0.2">
      <c r="A537" s="13" t="s">
        <v>11</v>
      </c>
      <c r="B537" s="14" t="s">
        <v>56</v>
      </c>
      <c r="K537" s="12"/>
      <c r="L537" s="12"/>
      <c r="M537" s="12"/>
      <c r="N537" s="12"/>
      <c r="O537" s="12"/>
      <c r="P537" s="12"/>
    </row>
    <row r="538" spans="1:20" s="11" customFormat="1" ht="16" x14ac:dyDescent="0.2">
      <c r="A538" s="13" t="s">
        <v>4</v>
      </c>
      <c r="B538" s="16" t="s">
        <v>516</v>
      </c>
      <c r="K538" s="12"/>
      <c r="L538" s="12"/>
      <c r="M538" s="12"/>
      <c r="N538" s="12"/>
      <c r="O538" s="12"/>
      <c r="P538" s="12"/>
    </row>
    <row r="539" spans="1:20" s="11" customFormat="1" ht="16" x14ac:dyDescent="0.2">
      <c r="A539" s="13" t="s">
        <v>2</v>
      </c>
      <c r="B539" s="14" t="s">
        <v>34</v>
      </c>
      <c r="K539" s="12"/>
      <c r="L539" s="12"/>
      <c r="M539" s="12"/>
      <c r="N539" s="12"/>
      <c r="O539" s="12"/>
      <c r="P539" s="12"/>
    </row>
    <row r="540" spans="1:20" s="11" customFormat="1" ht="16" x14ac:dyDescent="0.2">
      <c r="A540" s="13" t="s">
        <v>6</v>
      </c>
      <c r="B540" s="16" t="s">
        <v>6</v>
      </c>
      <c r="K540" s="12"/>
      <c r="L540" s="12"/>
      <c r="M540" s="12"/>
      <c r="N540" s="12"/>
      <c r="O540" s="12"/>
      <c r="P540" s="12"/>
    </row>
    <row r="541" spans="1:20" s="11" customFormat="1" ht="16" x14ac:dyDescent="0.2">
      <c r="A541" s="17" t="s">
        <v>7</v>
      </c>
      <c r="B541" s="9"/>
      <c r="C541" s="17"/>
      <c r="D541" s="17"/>
      <c r="E541" s="17"/>
      <c r="F541" s="17"/>
      <c r="G541" s="17"/>
      <c r="H541" s="17"/>
      <c r="I541" s="17"/>
      <c r="J541" s="17"/>
      <c r="K541" s="12"/>
      <c r="L541" s="12"/>
      <c r="M541" s="12"/>
      <c r="N541" s="12"/>
      <c r="O541" s="12"/>
      <c r="P541" s="12"/>
    </row>
    <row r="542" spans="1:20" s="11" customFormat="1" ht="16"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x14ac:dyDescent="0.2">
      <c r="B555" s="16"/>
      <c r="K555" s="12"/>
      <c r="L555" s="12"/>
      <c r="M555" s="12"/>
      <c r="N555" s="12"/>
      <c r="O555" s="12"/>
      <c r="P555" s="12"/>
    </row>
    <row r="556" spans="1:18" s="11" customFormat="1" ht="16" x14ac:dyDescent="0.2">
      <c r="A556" s="8" t="s">
        <v>1</v>
      </c>
      <c r="B556" s="9" t="s">
        <v>517</v>
      </c>
      <c r="C556" s="10"/>
      <c r="K556" s="12"/>
      <c r="L556" s="12"/>
      <c r="M556" s="12"/>
      <c r="N556" s="12"/>
      <c r="O556" s="12"/>
      <c r="P556" s="12"/>
    </row>
    <row r="557" spans="1:18" s="11" customFormat="1" ht="16" x14ac:dyDescent="0.2">
      <c r="A557" s="13" t="s">
        <v>3</v>
      </c>
      <c r="B557" s="14">
        <v>1</v>
      </c>
      <c r="K557" s="12"/>
      <c r="L557" s="12"/>
      <c r="M557" s="12"/>
      <c r="N557" s="12"/>
      <c r="O557" s="12"/>
      <c r="P557" s="12"/>
    </row>
    <row r="558" spans="1:18" s="11" customFormat="1" ht="16" x14ac:dyDescent="0.2">
      <c r="A558" s="13" t="s">
        <v>11</v>
      </c>
      <c r="B558" s="14" t="s">
        <v>545</v>
      </c>
      <c r="K558" s="12"/>
      <c r="L558" s="12"/>
      <c r="M558" s="12"/>
      <c r="N558" s="12"/>
      <c r="O558" s="12"/>
      <c r="P558" s="12"/>
    </row>
    <row r="559" spans="1:18" s="11" customFormat="1" ht="16" x14ac:dyDescent="0.2">
      <c r="A559" s="13" t="s">
        <v>4</v>
      </c>
      <c r="B559" s="15" t="s">
        <v>518</v>
      </c>
      <c r="K559" s="12"/>
      <c r="L559" s="12"/>
      <c r="M559" s="12"/>
      <c r="N559" s="12"/>
      <c r="O559" s="12"/>
      <c r="P559" s="12"/>
    </row>
    <row r="560" spans="1:18" s="11" customFormat="1" ht="16" x14ac:dyDescent="0.2">
      <c r="A560" s="13" t="s">
        <v>2</v>
      </c>
      <c r="B560" s="14" t="s">
        <v>34</v>
      </c>
      <c r="K560" s="12"/>
      <c r="L560" s="12"/>
      <c r="M560" s="12"/>
      <c r="N560" s="12"/>
      <c r="O560" s="12"/>
      <c r="P560" s="12"/>
    </row>
    <row r="561" spans="1:21" s="11" customFormat="1" ht="16" x14ac:dyDescent="0.2">
      <c r="A561" s="13" t="s">
        <v>6</v>
      </c>
      <c r="B561" s="16" t="s">
        <v>13</v>
      </c>
      <c r="H561" s="17"/>
      <c r="I561" s="17"/>
      <c r="J561" s="17"/>
      <c r="K561" s="12"/>
      <c r="L561" s="12"/>
      <c r="M561" s="12"/>
      <c r="N561" s="12"/>
      <c r="O561" s="12"/>
      <c r="P561" s="12"/>
    </row>
    <row r="562" spans="1:21" s="11" customFormat="1" ht="16" x14ac:dyDescent="0.2">
      <c r="A562" s="17" t="s">
        <v>7</v>
      </c>
      <c r="B562" s="9"/>
      <c r="C562" s="17"/>
      <c r="D562" s="17"/>
      <c r="E562" s="17"/>
      <c r="F562" s="17"/>
      <c r="G562" s="17"/>
      <c r="H562" s="10"/>
      <c r="I562" s="10"/>
      <c r="J562" s="10"/>
      <c r="K562" s="12"/>
      <c r="L562" s="12"/>
      <c r="M562" s="12"/>
      <c r="N562" s="12"/>
      <c r="O562" s="12"/>
      <c r="P562" s="12"/>
    </row>
    <row r="563" spans="1:21" s="11" customFormat="1" ht="16"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x14ac:dyDescent="0.2">
      <c r="A565" t="s">
        <v>33</v>
      </c>
      <c r="B565" s="4">
        <v>1.5499999999999999E-3</v>
      </c>
      <c r="C565" s="11" t="s">
        <v>34</v>
      </c>
      <c r="D565" t="s">
        <v>35</v>
      </c>
      <c r="F565" t="s">
        <v>12</v>
      </c>
      <c r="G565" t="s">
        <v>36</v>
      </c>
      <c r="H565" t="s">
        <v>530</v>
      </c>
      <c r="I565">
        <v>5</v>
      </c>
      <c r="J565" s="4">
        <f>B565</f>
        <v>1.5499999999999999E-3</v>
      </c>
      <c r="S565">
        <f>1.4/1000</f>
        <v>1.4E-3</v>
      </c>
      <c r="T565">
        <f>1.7/1000</f>
        <v>1.6999999999999999E-3</v>
      </c>
    </row>
    <row r="566" spans="1:21" ht="16" x14ac:dyDescent="0.2">
      <c r="A566" t="s">
        <v>519</v>
      </c>
      <c r="B566" s="4">
        <v>1.3499999999999999E-5</v>
      </c>
      <c r="C566" s="11" t="s">
        <v>34</v>
      </c>
      <c r="D566" t="s">
        <v>13</v>
      </c>
      <c r="F566" t="s">
        <v>12</v>
      </c>
      <c r="G566" t="s">
        <v>520</v>
      </c>
      <c r="I566">
        <v>0</v>
      </c>
    </row>
    <row r="567" spans="1:21" ht="16" x14ac:dyDescent="0.2">
      <c r="A567" t="s">
        <v>521</v>
      </c>
      <c r="B567" s="4">
        <v>7.5799999999999998E-7</v>
      </c>
      <c r="C567" s="11" t="s">
        <v>17</v>
      </c>
      <c r="D567" t="s">
        <v>13</v>
      </c>
      <c r="F567" t="s">
        <v>12</v>
      </c>
      <c r="G567" t="s">
        <v>522</v>
      </c>
      <c r="I567">
        <v>0</v>
      </c>
    </row>
    <row r="568" spans="1:21" ht="16" x14ac:dyDescent="0.2">
      <c r="A568" t="s">
        <v>523</v>
      </c>
      <c r="B568" s="4">
        <v>2.1600000000000001E-6</v>
      </c>
      <c r="C568" s="11" t="s">
        <v>34</v>
      </c>
      <c r="D568" t="s">
        <v>13</v>
      </c>
      <c r="F568" t="s">
        <v>12</v>
      </c>
      <c r="G568" t="s">
        <v>524</v>
      </c>
      <c r="I568">
        <v>0</v>
      </c>
    </row>
    <row r="569" spans="1:21" ht="16" x14ac:dyDescent="0.2">
      <c r="A569" t="s">
        <v>538</v>
      </c>
      <c r="B569" s="4">
        <v>2.7E-6</v>
      </c>
      <c r="C569" s="11" t="s">
        <v>34</v>
      </c>
      <c r="D569" t="s">
        <v>13</v>
      </c>
      <c r="F569" t="s">
        <v>12</v>
      </c>
      <c r="G569" t="s">
        <v>525</v>
      </c>
      <c r="I569">
        <v>0</v>
      </c>
    </row>
    <row r="570" spans="1:21" x14ac:dyDescent="0.2">
      <c r="A570" t="s">
        <v>526</v>
      </c>
      <c r="B570" s="4">
        <f>1/0.7/1000</f>
        <v>1.4285714285714286E-3</v>
      </c>
      <c r="D570" t="s">
        <v>31</v>
      </c>
      <c r="E570" t="s">
        <v>527</v>
      </c>
      <c r="F570" t="s">
        <v>14</v>
      </c>
      <c r="H570" t="s">
        <v>528</v>
      </c>
      <c r="I570">
        <v>5</v>
      </c>
      <c r="J570" s="4">
        <f>B570</f>
        <v>1.4285714285714286E-3</v>
      </c>
      <c r="S570" s="4">
        <f>1/0.9/1000</f>
        <v>1.1111111111111111E-3</v>
      </c>
      <c r="T570" s="4">
        <f>1/0.5/1000</f>
        <v>2E-3</v>
      </c>
    </row>
    <row r="571" spans="1:21" x14ac:dyDescent="0.2">
      <c r="A571" t="s">
        <v>535</v>
      </c>
      <c r="B571" s="4">
        <f>B570-(1/1000)</f>
        <v>4.2857142857142855E-4</v>
      </c>
      <c r="D571" t="s">
        <v>31</v>
      </c>
      <c r="E571" t="s">
        <v>536</v>
      </c>
      <c r="F571" t="s">
        <v>14</v>
      </c>
      <c r="H571" t="s">
        <v>537</v>
      </c>
      <c r="I571">
        <v>0</v>
      </c>
    </row>
    <row r="572" spans="1:21" x14ac:dyDescent="0.2">
      <c r="A572" t="s">
        <v>539</v>
      </c>
      <c r="B572" s="4">
        <f>(5.2*0.000001)*(B571*1000)</f>
        <v>2.2285714285714286E-6</v>
      </c>
      <c r="D572" t="s">
        <v>13</v>
      </c>
      <c r="E572" t="s">
        <v>536</v>
      </c>
      <c r="F572" t="s">
        <v>14</v>
      </c>
      <c r="H572" t="s">
        <v>540</v>
      </c>
      <c r="I572">
        <v>0</v>
      </c>
    </row>
    <row r="573" spans="1:21" x14ac:dyDescent="0.2">
      <c r="A573" t="s">
        <v>541</v>
      </c>
      <c r="B573" s="4">
        <f>(1.7*0.000001)*(B571*1000)</f>
        <v>7.2857142857142845E-7</v>
      </c>
      <c r="D573" t="s">
        <v>13</v>
      </c>
      <c r="E573" t="s">
        <v>536</v>
      </c>
      <c r="F573" t="s">
        <v>14</v>
      </c>
      <c r="H573" t="s">
        <v>542</v>
      </c>
      <c r="I573">
        <v>0</v>
      </c>
    </row>
    <row r="574" spans="1:21" x14ac:dyDescent="0.2">
      <c r="A574" t="s">
        <v>543</v>
      </c>
      <c r="B574" s="4">
        <f>(31*0.000001)*(B571*1000)</f>
        <v>1.3285714285714285E-5</v>
      </c>
      <c r="D574" t="s">
        <v>13</v>
      </c>
      <c r="E574" t="s">
        <v>536</v>
      </c>
      <c r="F574" t="s">
        <v>14</v>
      </c>
      <c r="H574" t="s">
        <v>544</v>
      </c>
      <c r="I574">
        <v>0</v>
      </c>
    </row>
    <row r="576" spans="1:21" s="11" customFormat="1" ht="16" x14ac:dyDescent="0.2">
      <c r="A576" s="8" t="s">
        <v>1</v>
      </c>
      <c r="B576" s="9" t="s">
        <v>529</v>
      </c>
      <c r="C576" s="10"/>
      <c r="K576" s="12"/>
      <c r="L576" s="12"/>
      <c r="M576" s="12"/>
      <c r="N576" s="12"/>
      <c r="O576" s="12"/>
      <c r="P576" s="12"/>
    </row>
    <row r="577" spans="1:21" s="11" customFormat="1" ht="16" x14ac:dyDescent="0.2">
      <c r="A577" s="13" t="s">
        <v>3</v>
      </c>
      <c r="B577" s="14">
        <v>1</v>
      </c>
      <c r="K577" s="12"/>
      <c r="L577" s="12"/>
      <c r="M577" s="12"/>
      <c r="N577" s="12"/>
      <c r="O577" s="12"/>
      <c r="P577" s="12"/>
    </row>
    <row r="578" spans="1:21" s="11" customFormat="1" ht="16" x14ac:dyDescent="0.2">
      <c r="A578" s="13" t="s">
        <v>11</v>
      </c>
      <c r="B578" s="14" t="s">
        <v>532</v>
      </c>
      <c r="K578" s="12"/>
      <c r="L578" s="12"/>
      <c r="M578" s="12"/>
      <c r="N578" s="12"/>
      <c r="O578" s="12"/>
      <c r="P578" s="12"/>
    </row>
    <row r="579" spans="1:21" s="11" customFormat="1" ht="16" x14ac:dyDescent="0.2">
      <c r="A579" s="13" t="s">
        <v>4</v>
      </c>
      <c r="B579" s="15" t="s">
        <v>518</v>
      </c>
      <c r="K579" s="12"/>
      <c r="L579" s="12"/>
      <c r="M579" s="12"/>
      <c r="N579" s="12"/>
      <c r="O579" s="12"/>
      <c r="P579" s="12"/>
    </row>
    <row r="580" spans="1:21" s="11" customFormat="1" ht="16" x14ac:dyDescent="0.2">
      <c r="A580" s="13" t="s">
        <v>2</v>
      </c>
      <c r="B580" s="14" t="s">
        <v>34</v>
      </c>
      <c r="K580" s="12"/>
      <c r="L580" s="12"/>
      <c r="M580" s="12"/>
      <c r="N580" s="12"/>
      <c r="O580" s="12"/>
      <c r="P580" s="12"/>
    </row>
    <row r="581" spans="1:21" s="11" customFormat="1" ht="16" x14ac:dyDescent="0.2">
      <c r="A581" s="13" t="s">
        <v>6</v>
      </c>
      <c r="B581" s="16" t="s">
        <v>13</v>
      </c>
      <c r="H581" s="17"/>
      <c r="I581" s="17"/>
      <c r="J581" s="17"/>
      <c r="K581" s="12"/>
      <c r="L581" s="12"/>
      <c r="M581" s="12"/>
      <c r="N581" s="12"/>
      <c r="O581" s="12"/>
      <c r="P581" s="12"/>
    </row>
    <row r="582" spans="1:21" s="11" customFormat="1" ht="16" x14ac:dyDescent="0.2">
      <c r="A582" s="17" t="s">
        <v>7</v>
      </c>
      <c r="B582" s="9"/>
      <c r="C582" s="17"/>
      <c r="D582" s="17"/>
      <c r="E582" s="17"/>
      <c r="F582" s="17"/>
      <c r="G582" s="17"/>
      <c r="H582" s="10"/>
      <c r="I582" s="10"/>
      <c r="J582" s="10"/>
      <c r="K582" s="12"/>
      <c r="L582" s="12"/>
      <c r="M582" s="12"/>
      <c r="N582" s="12"/>
      <c r="O582" s="12"/>
      <c r="P582" s="12"/>
    </row>
    <row r="583" spans="1:21" s="11" customFormat="1" ht="16" x14ac:dyDescent="0.2">
      <c r="A583" s="17" t="s">
        <v>8</v>
      </c>
      <c r="B583" s="17" t="s">
        <v>9</v>
      </c>
      <c r="C583" s="17" t="s">
        <v>2</v>
      </c>
      <c r="D583" s="17" t="s">
        <v>6</v>
      </c>
      <c r="E583" s="17" t="s">
        <v>10</v>
      </c>
      <c r="F583" s="17" t="s">
        <v>5</v>
      </c>
      <c r="G583" s="17" t="s">
        <v>4</v>
      </c>
      <c r="H583" s="17" t="s">
        <v>11</v>
      </c>
      <c r="I583" s="17" t="s">
        <v>466</v>
      </c>
      <c r="J583" s="7" t="s">
        <v>467</v>
      </c>
      <c r="K583" s="18" t="s">
        <v>468</v>
      </c>
      <c r="L583" s="18" t="s">
        <v>469</v>
      </c>
      <c r="M583" s="18" t="s">
        <v>470</v>
      </c>
      <c r="N583" s="18" t="s">
        <v>471</v>
      </c>
      <c r="O583" s="18" t="s">
        <v>472</v>
      </c>
      <c r="P583" s="18" t="s">
        <v>473</v>
      </c>
      <c r="Q583" s="7" t="s">
        <v>474</v>
      </c>
      <c r="R583" s="7" t="s">
        <v>475</v>
      </c>
      <c r="S583" s="17" t="s">
        <v>476</v>
      </c>
      <c r="T583" s="7" t="s">
        <v>477</v>
      </c>
      <c r="U583" s="17" t="s">
        <v>46</v>
      </c>
    </row>
    <row r="584" spans="1:21" s="11" customFormat="1" ht="16" x14ac:dyDescent="0.2">
      <c r="A584" s="16" t="str">
        <f>B576</f>
        <v>deionized water production, via reverse osmosis, from sea water</v>
      </c>
      <c r="B584" s="16">
        <v>1</v>
      </c>
      <c r="C584" s="11" t="str">
        <f>B580</f>
        <v>RER</v>
      </c>
      <c r="D584" s="11" t="str">
        <f>B581</f>
        <v>kilogram</v>
      </c>
      <c r="E584" s="10"/>
      <c r="F584" s="11" t="s">
        <v>16</v>
      </c>
      <c r="G584" s="16" t="str">
        <f>B579</f>
        <v>water, deionized</v>
      </c>
      <c r="H584" s="10"/>
      <c r="I584" s="10">
        <v>0</v>
      </c>
      <c r="K584" s="12"/>
      <c r="L584" s="12"/>
      <c r="M584" s="12"/>
      <c r="N584" s="12"/>
      <c r="O584" s="12"/>
      <c r="P584" s="12"/>
      <c r="T584"/>
    </row>
    <row r="585" spans="1:21" ht="16" x14ac:dyDescent="0.2">
      <c r="A585" t="s">
        <v>33</v>
      </c>
      <c r="B585" s="4">
        <f>AVERAGE(3.6, 5.7)/1000</f>
        <v>4.6500000000000005E-3</v>
      </c>
      <c r="C585" s="11" t="s">
        <v>34</v>
      </c>
      <c r="D585" t="s">
        <v>35</v>
      </c>
      <c r="F585" t="s">
        <v>12</v>
      </c>
      <c r="G585" t="s">
        <v>36</v>
      </c>
      <c r="H585" t="s">
        <v>531</v>
      </c>
      <c r="I585">
        <v>5</v>
      </c>
      <c r="J585" s="4">
        <f>B585</f>
        <v>4.6500000000000005E-3</v>
      </c>
      <c r="S585">
        <f>3.6/1000</f>
        <v>3.5999999999999999E-3</v>
      </c>
      <c r="T585">
        <f>5.7/1000</f>
        <v>5.7000000000000002E-3</v>
      </c>
    </row>
    <row r="586" spans="1:21" ht="16" x14ac:dyDescent="0.2">
      <c r="A586" t="s">
        <v>519</v>
      </c>
      <c r="B586" s="4">
        <v>1.3499999999999999E-5</v>
      </c>
      <c r="C586" s="11" t="s">
        <v>34</v>
      </c>
      <c r="D586" t="s">
        <v>13</v>
      </c>
      <c r="F586" t="s">
        <v>12</v>
      </c>
      <c r="G586" t="s">
        <v>520</v>
      </c>
      <c r="I586">
        <v>0</v>
      </c>
    </row>
    <row r="587" spans="1:21" ht="16" x14ac:dyDescent="0.2">
      <c r="A587" t="s">
        <v>521</v>
      </c>
      <c r="B587" s="4">
        <v>7.5799999999999998E-7</v>
      </c>
      <c r="C587" s="11" t="s">
        <v>17</v>
      </c>
      <c r="D587" t="s">
        <v>13</v>
      </c>
      <c r="F587" t="s">
        <v>12</v>
      </c>
      <c r="G587" t="s">
        <v>522</v>
      </c>
      <c r="I587">
        <v>0</v>
      </c>
    </row>
    <row r="588" spans="1:21" ht="16" x14ac:dyDescent="0.2">
      <c r="A588" t="s">
        <v>523</v>
      </c>
      <c r="B588" s="4">
        <v>2.1600000000000001E-6</v>
      </c>
      <c r="C588" s="11" t="s">
        <v>34</v>
      </c>
      <c r="D588" t="s">
        <v>13</v>
      </c>
      <c r="F588" t="s">
        <v>12</v>
      </c>
      <c r="G588" t="s">
        <v>524</v>
      </c>
      <c r="I588">
        <v>0</v>
      </c>
    </row>
    <row r="589" spans="1:21" ht="16" x14ac:dyDescent="0.2">
      <c r="A589" t="s">
        <v>538</v>
      </c>
      <c r="B589" s="4">
        <v>2.7E-6</v>
      </c>
      <c r="C589" s="11" t="s">
        <v>34</v>
      </c>
      <c r="D589" t="s">
        <v>13</v>
      </c>
      <c r="F589" t="s">
        <v>12</v>
      </c>
      <c r="G589" t="s">
        <v>525</v>
      </c>
      <c r="I589">
        <v>0</v>
      </c>
    </row>
    <row r="590" spans="1:21" x14ac:dyDescent="0.2">
      <c r="A590" t="s">
        <v>533</v>
      </c>
      <c r="B590" s="4">
        <f>1/0.4/1000</f>
        <v>2.5000000000000001E-3</v>
      </c>
      <c r="D590" t="s">
        <v>31</v>
      </c>
      <c r="E590" t="s">
        <v>527</v>
      </c>
      <c r="F590" t="s">
        <v>14</v>
      </c>
      <c r="H590" t="s">
        <v>534</v>
      </c>
      <c r="I590">
        <v>5</v>
      </c>
      <c r="J590" s="4">
        <f>B590</f>
        <v>2.5000000000000001E-3</v>
      </c>
      <c r="S590" s="4">
        <f>1/0.5/1000</f>
        <v>2E-3</v>
      </c>
      <c r="T590" s="4">
        <f>1/0.35/1000</f>
        <v>2.8571428571428571E-3</v>
      </c>
    </row>
    <row r="591" spans="1:21" x14ac:dyDescent="0.2">
      <c r="A591" t="s">
        <v>539</v>
      </c>
      <c r="B591" s="4">
        <f>(5.2*0.000001)*(B590*1000)</f>
        <v>1.3000000000000001E-5</v>
      </c>
      <c r="D591" t="s">
        <v>13</v>
      </c>
      <c r="E591" t="s">
        <v>536</v>
      </c>
      <c r="F591" t="s">
        <v>14</v>
      </c>
      <c r="H591" t="s">
        <v>540</v>
      </c>
      <c r="I591">
        <v>0</v>
      </c>
    </row>
    <row r="592" spans="1:21" x14ac:dyDescent="0.2">
      <c r="A592" t="s">
        <v>541</v>
      </c>
      <c r="B592" s="4">
        <f>(1.7*0.000001)*(B590*1000)</f>
        <v>4.25E-6</v>
      </c>
      <c r="D592" t="s">
        <v>13</v>
      </c>
      <c r="E592" t="s">
        <v>536</v>
      </c>
      <c r="F592" t="s">
        <v>14</v>
      </c>
      <c r="H592" t="s">
        <v>542</v>
      </c>
      <c r="I592">
        <v>0</v>
      </c>
    </row>
    <row r="593" spans="1:9" x14ac:dyDescent="0.2">
      <c r="A593" t="s">
        <v>543</v>
      </c>
      <c r="B593" s="4">
        <f>(31*0.000001)*(B590*1000)</f>
        <v>7.75E-5</v>
      </c>
      <c r="D593" t="s">
        <v>13</v>
      </c>
      <c r="E593" t="s">
        <v>536</v>
      </c>
      <c r="F593" t="s">
        <v>14</v>
      </c>
      <c r="H593" t="s">
        <v>544</v>
      </c>
      <c r="I593">
        <v>0</v>
      </c>
    </row>
  </sheetData>
  <autoFilter ref="A1:T5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2" t="s">
        <v>395</v>
      </c>
      <c r="E4" s="53"/>
      <c r="F4" s="39" t="s">
        <v>396</v>
      </c>
    </row>
    <row r="5" spans="1:6" ht="71" thickBot="1" x14ac:dyDescent="0.25">
      <c r="A5" s="46" t="s">
        <v>429</v>
      </c>
      <c r="B5" s="39">
        <v>7</v>
      </c>
      <c r="C5" s="38">
        <v>5.5</v>
      </c>
      <c r="D5" s="54">
        <v>2.5</v>
      </c>
      <c r="E5" s="55"/>
      <c r="F5" s="38" t="s">
        <v>397</v>
      </c>
    </row>
    <row r="6" spans="1:6" ht="29" thickBot="1" x14ac:dyDescent="0.25">
      <c r="A6" s="46" t="s">
        <v>398</v>
      </c>
      <c r="B6" s="49" t="s">
        <v>399</v>
      </c>
      <c r="C6" s="50"/>
      <c r="D6" s="50"/>
      <c r="E6" s="51"/>
      <c r="F6" s="40" t="s">
        <v>400</v>
      </c>
    </row>
    <row r="7" spans="1:6" ht="16" thickBot="1" x14ac:dyDescent="0.25">
      <c r="A7" s="46" t="s">
        <v>401</v>
      </c>
      <c r="B7" s="39">
        <v>27.5</v>
      </c>
      <c r="C7" s="38">
        <v>20</v>
      </c>
      <c r="D7" s="54">
        <v>20</v>
      </c>
      <c r="E7" s="55"/>
      <c r="F7" s="38" t="s">
        <v>396</v>
      </c>
    </row>
    <row r="8" spans="1:6" ht="43" thickBot="1" x14ac:dyDescent="0.25">
      <c r="A8" s="46" t="s">
        <v>402</v>
      </c>
      <c r="B8" s="39">
        <v>3</v>
      </c>
      <c r="C8" s="38">
        <v>3</v>
      </c>
      <c r="D8" s="54">
        <v>7</v>
      </c>
      <c r="E8" s="55"/>
      <c r="F8" s="38" t="s">
        <v>403</v>
      </c>
    </row>
    <row r="9" spans="1:6" ht="31" thickBot="1" x14ac:dyDescent="0.25">
      <c r="A9" s="46" t="s">
        <v>404</v>
      </c>
      <c r="B9" s="49" t="s">
        <v>431</v>
      </c>
      <c r="C9" s="50"/>
      <c r="D9" s="50"/>
      <c r="E9" s="51"/>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1"/>
      <c r="F13" s="38" t="s">
        <v>408</v>
      </c>
    </row>
    <row r="14" spans="1:6" ht="17" thickBot="1" x14ac:dyDescent="0.25">
      <c r="A14" s="46" t="s">
        <v>412</v>
      </c>
      <c r="B14" s="39">
        <v>3.7000000000000002E-3</v>
      </c>
      <c r="C14" s="45"/>
      <c r="D14" s="56"/>
      <c r="E14" s="57"/>
      <c r="F14" s="40" t="s">
        <v>413</v>
      </c>
    </row>
    <row r="15" spans="1:6" ht="16" thickBot="1" x14ac:dyDescent="0.25">
      <c r="A15" s="46" t="s">
        <v>414</v>
      </c>
      <c r="B15" s="39" t="s">
        <v>415</v>
      </c>
      <c r="C15" s="39" t="s">
        <v>416</v>
      </c>
      <c r="D15" s="49" t="s">
        <v>417</v>
      </c>
      <c r="E15" s="51"/>
      <c r="F15" s="38" t="s">
        <v>410</v>
      </c>
    </row>
    <row r="16" spans="1:6" ht="16" thickBot="1" x14ac:dyDescent="0.25">
      <c r="A16" s="46" t="s">
        <v>418</v>
      </c>
      <c r="B16" s="39" t="s">
        <v>419</v>
      </c>
      <c r="C16" s="39" t="s">
        <v>420</v>
      </c>
      <c r="D16" s="49" t="s">
        <v>421</v>
      </c>
      <c r="E16" s="51"/>
      <c r="F16" s="38" t="s">
        <v>396</v>
      </c>
    </row>
    <row r="17" spans="1:6" ht="113" thickBot="1" x14ac:dyDescent="0.25">
      <c r="A17" s="46" t="s">
        <v>422</v>
      </c>
      <c r="B17" s="39" t="s">
        <v>423</v>
      </c>
      <c r="C17" s="39" t="s">
        <v>424</v>
      </c>
      <c r="D17" s="58" t="s">
        <v>425</v>
      </c>
      <c r="E17" s="59"/>
      <c r="F17" s="40" t="s">
        <v>426</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2025-08-26T14:57:28Z</dcterms:modified>
</cp:coreProperties>
</file>