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курс\ОИТ лабы\"/>
    </mc:Choice>
  </mc:AlternateContent>
  <bookViews>
    <workbookView xWindow="240" yWindow="75" windowWidth="20115" windowHeight="7995"/>
  </bookViews>
  <sheets>
    <sheet name=" зарплата январь" sheetId="1" r:id="rId1"/>
    <sheet name="зарплата февраль" sheetId="2" r:id="rId2"/>
    <sheet name="зарплата март" sheetId="3" r:id="rId3"/>
    <sheet name="глав.бух." sheetId="4" r:id="rId4"/>
  </sheets>
  <calcPr calcId="152511"/>
</workbook>
</file>

<file path=xl/calcChain.xml><?xml version="1.0" encoding="utf-8"?>
<calcChain xmlns="http://schemas.openxmlformats.org/spreadsheetml/2006/main">
  <c r="B3" i="4" l="1"/>
  <c r="H3" i="1" l="1"/>
  <c r="G4" i="3" l="1"/>
  <c r="G6" i="3"/>
  <c r="G4" i="2"/>
  <c r="G6" i="2"/>
  <c r="E3" i="2"/>
  <c r="E3" i="3" s="1"/>
  <c r="E4" i="2"/>
  <c r="F4" i="2" s="1"/>
  <c r="E5" i="2"/>
  <c r="G5" i="2" s="1"/>
  <c r="E6" i="2"/>
  <c r="E7" i="2"/>
  <c r="E7" i="3" s="1"/>
  <c r="G4" i="1"/>
  <c r="G5" i="1"/>
  <c r="H5" i="1" s="1"/>
  <c r="G6" i="1"/>
  <c r="G7" i="1"/>
  <c r="G3" i="1"/>
  <c r="F4" i="1"/>
  <c r="F5" i="1"/>
  <c r="F6" i="1"/>
  <c r="F7" i="1"/>
  <c r="F3" i="1"/>
  <c r="E9" i="1"/>
  <c r="E8" i="1"/>
  <c r="F8" i="1" l="1"/>
  <c r="F7" i="2"/>
  <c r="G7" i="2"/>
  <c r="F3" i="2"/>
  <c r="F3" i="3"/>
  <c r="G3" i="3"/>
  <c r="H3" i="3" s="1"/>
  <c r="I3" i="3" s="1"/>
  <c r="F7" i="3"/>
  <c r="G7" i="3"/>
  <c r="H7" i="3" s="1"/>
  <c r="E6" i="3"/>
  <c r="H4" i="1"/>
  <c r="H9" i="1" s="1"/>
  <c r="F6" i="2"/>
  <c r="H6" i="2" s="1"/>
  <c r="E5" i="3"/>
  <c r="H7" i="1"/>
  <c r="H6" i="1"/>
  <c r="I6" i="1" s="1"/>
  <c r="F5" i="2"/>
  <c r="F9" i="2" s="1"/>
  <c r="H4" i="2"/>
  <c r="E4" i="3"/>
  <c r="F9" i="1"/>
  <c r="E9" i="2"/>
  <c r="G3" i="2"/>
  <c r="H3" i="2" s="1"/>
  <c r="H7" i="2"/>
  <c r="I7" i="1"/>
  <c r="J7" i="1" s="1"/>
  <c r="I3" i="1"/>
  <c r="J3" i="1" s="1"/>
  <c r="I5" i="1"/>
  <c r="G8" i="1"/>
  <c r="G9" i="1"/>
  <c r="E8" i="2"/>
  <c r="J6" i="1" l="1"/>
  <c r="H8" i="1"/>
  <c r="I4" i="1"/>
  <c r="J4" i="1" s="1"/>
  <c r="I7" i="3"/>
  <c r="J7" i="3" s="1"/>
  <c r="I6" i="2"/>
  <c r="J6" i="2"/>
  <c r="J3" i="2"/>
  <c r="I3" i="2"/>
  <c r="G5" i="3"/>
  <c r="G8" i="3" s="1"/>
  <c r="F5" i="3"/>
  <c r="H5" i="3" s="1"/>
  <c r="J5" i="1"/>
  <c r="H5" i="2"/>
  <c r="I7" i="2"/>
  <c r="J7" i="2" s="1"/>
  <c r="F4" i="3"/>
  <c r="H4" i="3"/>
  <c r="F8" i="2"/>
  <c r="F6" i="3"/>
  <c r="H6" i="3" s="1"/>
  <c r="E9" i="3"/>
  <c r="J3" i="3"/>
  <c r="G9" i="2"/>
  <c r="G8" i="2"/>
  <c r="I4" i="2"/>
  <c r="J4" i="2"/>
  <c r="E8" i="3"/>
  <c r="F9" i="3" l="1"/>
  <c r="J9" i="1"/>
  <c r="J8" i="1"/>
  <c r="K4" i="1" s="1"/>
  <c r="I9" i="1"/>
  <c r="I8" i="1"/>
  <c r="I5" i="3"/>
  <c r="J5" i="3" s="1"/>
  <c r="H8" i="3"/>
  <c r="H9" i="3"/>
  <c r="I6" i="3"/>
  <c r="J6" i="3" s="1"/>
  <c r="I5" i="2"/>
  <c r="J5" i="2" s="1"/>
  <c r="H9" i="2"/>
  <c r="I4" i="3"/>
  <c r="J4" i="3" s="1"/>
  <c r="F8" i="3"/>
  <c r="H8" i="2"/>
  <c r="G9" i="3"/>
  <c r="I9" i="2"/>
  <c r="I8" i="2"/>
  <c r="K5" i="1"/>
  <c r="K7" i="1"/>
  <c r="K6" i="1" l="1"/>
  <c r="K3" i="1"/>
  <c r="K9" i="1" s="1"/>
  <c r="B4" i="4"/>
  <c r="J8" i="2"/>
  <c r="B6" i="4"/>
  <c r="J9" i="2"/>
  <c r="B5" i="4"/>
  <c r="J9" i="3"/>
  <c r="J8" i="3"/>
  <c r="K5" i="3" s="1"/>
  <c r="I9" i="3"/>
  <c r="I8" i="3"/>
  <c r="K8" i="1"/>
  <c r="K7" i="2" l="1"/>
  <c r="K6" i="2"/>
  <c r="K3" i="2"/>
  <c r="K4" i="2"/>
  <c r="K3" i="3"/>
  <c r="K7" i="3"/>
  <c r="K5" i="2"/>
  <c r="K4" i="3"/>
  <c r="K6" i="3"/>
  <c r="K9" i="2" l="1"/>
  <c r="K8" i="2"/>
  <c r="K9" i="3"/>
  <c r="K8" i="3"/>
</calcChain>
</file>

<file path=xl/sharedStrings.xml><?xml version="1.0" encoding="utf-8"?>
<sst xmlns="http://schemas.openxmlformats.org/spreadsheetml/2006/main" count="79" uniqueCount="32">
  <si>
    <t>Зарплата работников за январь</t>
  </si>
  <si>
    <t>Номер</t>
  </si>
  <si>
    <t>Фамилия</t>
  </si>
  <si>
    <t>Должность</t>
  </si>
  <si>
    <t>Оклад</t>
  </si>
  <si>
    <t>Премия</t>
  </si>
  <si>
    <t>Надбавка за стаж</t>
  </si>
  <si>
    <t>Итого</t>
  </si>
  <si>
    <t>Налоги</t>
  </si>
  <si>
    <t>Получить</t>
  </si>
  <si>
    <t>Доля</t>
  </si>
  <si>
    <t>Бык</t>
  </si>
  <si>
    <t>Козинец</t>
  </si>
  <si>
    <t>Белая</t>
  </si>
  <si>
    <t>Трутько</t>
  </si>
  <si>
    <t>Сенько</t>
  </si>
  <si>
    <t>Бухгалтер</t>
  </si>
  <si>
    <t>Гл. бухгалтер</t>
  </si>
  <si>
    <t>Экономист</t>
  </si>
  <si>
    <t>Уборщица</t>
  </si>
  <si>
    <t>Дворник</t>
  </si>
  <si>
    <t>Сумма</t>
  </si>
  <si>
    <t>Среднее</t>
  </si>
  <si>
    <t>Зарплата работников за февраль</t>
  </si>
  <si>
    <t>Стаж, года</t>
  </si>
  <si>
    <t>Зарплата работников за март</t>
  </si>
  <si>
    <t>Месяц</t>
  </si>
  <si>
    <t>Январь</t>
  </si>
  <si>
    <t>Февраль</t>
  </si>
  <si>
    <t>Март</t>
  </si>
  <si>
    <t>Всего получить</t>
  </si>
  <si>
    <t>Зарплата главного бухгалтера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</si>
</sst>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&quot;р.&quot;_-;\-* #,##0.00&quot;р.&quot;_-;_-* &quot;-&quot;??&quot;р.&quot;_-;_-@_-"/>
    <numFmt numFmtId="165" formatCode="0.0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4">
    <xf numFmtId="0" fontId="0" fillId="0" borderId="0" xfId="0"/>
    <xf numFmtId="2" fontId="0" fillId="0" borderId="0" xfId="0" applyNumberFormat="1" applyBorder="1"/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/>
    <xf numFmtId="164" fontId="0" fillId="0" borderId="0" xfId="1" applyFont="1" applyBorder="1"/>
    <xf numFmtId="164" fontId="0" fillId="0" borderId="0" xfId="0" applyNumberFormat="1" applyBorder="1"/>
    <xf numFmtId="0" fontId="0" fillId="0" borderId="0" xfId="0" applyBorder="1" applyAlignment="1"/>
    <xf numFmtId="2" fontId="0" fillId="0" borderId="0" xfId="0" applyNumberFormat="1"/>
    <xf numFmtId="0" fontId="0" fillId="0" borderId="0" xfId="0" applyNumberFormat="1"/>
    <xf numFmtId="0" fontId="2" fillId="0" borderId="1" xfId="0" applyFont="1" applyFill="1" applyBorder="1"/>
    <xf numFmtId="1" fontId="2" fillId="0" borderId="1" xfId="0" applyNumberFormat="1" applyFont="1" applyFill="1" applyBorder="1"/>
    <xf numFmtId="0" fontId="2" fillId="0" borderId="1" xfId="0" applyFont="1" applyFill="1" applyBorder="1" applyAlignment="1"/>
    <xf numFmtId="0" fontId="0" fillId="0" borderId="1" xfId="0" applyFill="1" applyBorder="1"/>
    <xf numFmtId="1" fontId="0" fillId="0" borderId="1" xfId="0" applyNumberFormat="1" applyFill="1" applyBorder="1"/>
    <xf numFmtId="165" fontId="0" fillId="0" borderId="1" xfId="0" applyNumberFormat="1" applyFill="1" applyBorder="1"/>
    <xf numFmtId="2" fontId="0" fillId="0" borderId="1" xfId="0" applyNumberFormat="1" applyFill="1" applyBorder="1"/>
    <xf numFmtId="165" fontId="2" fillId="0" borderId="1" xfId="0" applyNumberFormat="1" applyFont="1" applyFill="1" applyBorder="1"/>
    <xf numFmtId="165" fontId="2" fillId="0" borderId="1" xfId="0" applyNumberFormat="1" applyFont="1" applyFill="1" applyBorder="1" applyAlignment="1"/>
    <xf numFmtId="0" fontId="0" fillId="0" borderId="1" xfId="0" applyNumberFormat="1" applyFill="1" applyBorder="1"/>
    <xf numFmtId="2" fontId="0" fillId="0" borderId="1" xfId="1" applyNumberFormat="1" applyFont="1" applyFill="1" applyBorder="1"/>
    <xf numFmtId="2" fontId="2" fillId="0" borderId="1" xfId="0" applyNumberFormat="1" applyFont="1" applyFill="1" applyBorder="1"/>
    <xf numFmtId="2" fontId="0" fillId="0" borderId="1" xfId="0" applyNumberFormat="1" applyFill="1" applyBorder="1" applyAlignment="1"/>
    <xf numFmtId="0" fontId="2" fillId="0" borderId="1" xfId="0" applyFont="1" applyFill="1" applyBorder="1" applyAlignment="1">
      <alignment horizont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Зарплата</a:t>
            </a:r>
          </a:p>
        </c:rich>
      </c:tx>
      <c:layout>
        <c:manualLayout>
          <c:xMode val="edge"/>
          <c:yMode val="edge"/>
          <c:x val="0.39246522309711279"/>
          <c:y val="2.7777777777777776E-2"/>
        </c:manualLayout>
      </c:layout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 зарплата январь'!$J$2</c:f>
              <c:strCache>
                <c:ptCount val="1"/>
                <c:pt idx="0">
                  <c:v>Получить</c:v>
                </c:pt>
              </c:strCache>
            </c:strRef>
          </c:tx>
          <c:invertIfNegative val="0"/>
          <c:cat>
            <c:strRef>
              <c:f>' зарплата январь'!$B$3:$B$7</c:f>
              <c:strCache>
                <c:ptCount val="5"/>
                <c:pt idx="0">
                  <c:v>Бык</c:v>
                </c:pt>
                <c:pt idx="1">
                  <c:v>Козинец</c:v>
                </c:pt>
                <c:pt idx="2">
                  <c:v>Белая</c:v>
                </c:pt>
                <c:pt idx="3">
                  <c:v>Трутько</c:v>
                </c:pt>
                <c:pt idx="4">
                  <c:v>Сенько</c:v>
                </c:pt>
              </c:strCache>
            </c:strRef>
          </c:cat>
          <c:val>
            <c:numRef>
              <c:f>' зарплата январь'!$J$3:$J$7</c:f>
              <c:numCache>
                <c:formatCode>0.0</c:formatCode>
                <c:ptCount val="5"/>
                <c:pt idx="0">
                  <c:v>272</c:v>
                </c:pt>
                <c:pt idx="1">
                  <c:v>480</c:v>
                </c:pt>
                <c:pt idx="2">
                  <c:v>1088</c:v>
                </c:pt>
                <c:pt idx="3">
                  <c:v>420</c:v>
                </c:pt>
                <c:pt idx="4">
                  <c:v>952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51383504"/>
        <c:axId val="-1051386224"/>
      </c:barChart>
      <c:catAx>
        <c:axId val="-10513835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51386224"/>
        <c:crosses val="autoZero"/>
        <c:auto val="1"/>
        <c:lblAlgn val="ctr"/>
        <c:lblOffset val="100"/>
        <c:noMultiLvlLbl val="0"/>
      </c:catAx>
      <c:valAx>
        <c:axId val="-1051386224"/>
        <c:scaling>
          <c:orientation val="minMax"/>
        </c:scaling>
        <c:delete val="0"/>
        <c:axPos val="l"/>
        <c:majorGridlines/>
        <c:numFmt formatCode="0.0" sourceLinked="1"/>
        <c:majorTickMark val="out"/>
        <c:minorTickMark val="none"/>
        <c:tickLblPos val="nextTo"/>
        <c:crossAx val="-10513835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Зарплата 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'зарплата февраль'!$J$2</c:f>
              <c:strCache>
                <c:ptCount val="1"/>
                <c:pt idx="0">
                  <c:v>Получить</c:v>
                </c:pt>
              </c:strCache>
            </c:strRef>
          </c:tx>
          <c:invertIfNegative val="0"/>
          <c:cat>
            <c:strRef>
              <c:f>'зарплата февраль'!$B$3:$B$7</c:f>
              <c:strCache>
                <c:ptCount val="5"/>
                <c:pt idx="0">
                  <c:v>Бык</c:v>
                </c:pt>
                <c:pt idx="1">
                  <c:v>Козинец</c:v>
                </c:pt>
                <c:pt idx="2">
                  <c:v>Белая</c:v>
                </c:pt>
                <c:pt idx="3">
                  <c:v>Трутько</c:v>
                </c:pt>
                <c:pt idx="4">
                  <c:v>Сенько</c:v>
                </c:pt>
              </c:strCache>
            </c:strRef>
          </c:cat>
          <c:val>
            <c:numRef>
              <c:f>'зарплата февраль'!$J$3:$J$7</c:f>
              <c:numCache>
                <c:formatCode>0.00</c:formatCode>
                <c:ptCount val="5"/>
                <c:pt idx="0">
                  <c:v>299.2</c:v>
                </c:pt>
                <c:pt idx="1">
                  <c:v>528</c:v>
                </c:pt>
                <c:pt idx="2">
                  <c:v>1196.8</c:v>
                </c:pt>
                <c:pt idx="3">
                  <c:v>462</c:v>
                </c:pt>
                <c:pt idx="4">
                  <c:v>1047.2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51393296"/>
        <c:axId val="-1051392752"/>
      </c:barChart>
      <c:catAx>
        <c:axId val="-1051393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51392752"/>
        <c:crosses val="autoZero"/>
        <c:auto val="1"/>
        <c:lblAlgn val="ctr"/>
        <c:lblOffset val="100"/>
        <c:noMultiLvlLbl val="0"/>
      </c:catAx>
      <c:valAx>
        <c:axId val="-105139275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051393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Зарплата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'зарплата март'!$J$2</c:f>
              <c:strCache>
                <c:ptCount val="1"/>
                <c:pt idx="0">
                  <c:v>Получить</c:v>
                </c:pt>
              </c:strCache>
            </c:strRef>
          </c:tx>
          <c:invertIfNegative val="0"/>
          <c:cat>
            <c:strRef>
              <c:f>'зарплата март'!$B$3:$B$7</c:f>
              <c:strCache>
                <c:ptCount val="5"/>
                <c:pt idx="0">
                  <c:v>Бык</c:v>
                </c:pt>
                <c:pt idx="1">
                  <c:v>Козинец</c:v>
                </c:pt>
                <c:pt idx="2">
                  <c:v>Белая</c:v>
                </c:pt>
                <c:pt idx="3">
                  <c:v>Трутько</c:v>
                </c:pt>
                <c:pt idx="4">
                  <c:v>Сенько</c:v>
                </c:pt>
              </c:strCache>
            </c:strRef>
          </c:cat>
          <c:val>
            <c:numRef>
              <c:f>'зарплата март'!$J$3:$J$7</c:f>
              <c:numCache>
                <c:formatCode>0.00</c:formatCode>
                <c:ptCount val="5"/>
                <c:pt idx="0">
                  <c:v>314.15999999999997</c:v>
                </c:pt>
                <c:pt idx="1">
                  <c:v>554.4</c:v>
                </c:pt>
                <c:pt idx="2">
                  <c:v>1256.6399999999999</c:v>
                </c:pt>
                <c:pt idx="3">
                  <c:v>485.1</c:v>
                </c:pt>
                <c:pt idx="4">
                  <c:v>1099.56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51382960"/>
        <c:axId val="-1051390032"/>
      </c:barChart>
      <c:catAx>
        <c:axId val="-1051382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51390032"/>
        <c:crosses val="autoZero"/>
        <c:auto val="1"/>
        <c:lblAlgn val="ctr"/>
        <c:lblOffset val="100"/>
        <c:noMultiLvlLbl val="0"/>
      </c:catAx>
      <c:valAx>
        <c:axId val="-105139003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05138296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ru-RU"/>
              <a:t>Зарплата</a:t>
            </a:r>
            <a:r>
              <a:rPr lang="ru-RU" baseline="0"/>
              <a:t> главного бухгалтера</a:t>
            </a:r>
            <a:endParaRPr lang="ru-RU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глав.бух.!$B$2</c:f>
              <c:strCache>
                <c:ptCount val="1"/>
                <c:pt idx="0">
                  <c:v>Получить</c:v>
                </c:pt>
              </c:strCache>
            </c:strRef>
          </c:tx>
          <c:marker>
            <c:symbol val="none"/>
          </c:marker>
          <c:cat>
            <c:strRef>
              <c:f>глав.бух.!$A$3:$A$5</c:f>
              <c:strCache>
                <c:ptCount val="3"/>
                <c:pt idx="0">
                  <c:v>Январь</c:v>
                </c:pt>
                <c:pt idx="1">
                  <c:v>Февраль</c:v>
                </c:pt>
                <c:pt idx="2">
                  <c:v>Март</c:v>
                </c:pt>
              </c:strCache>
            </c:strRef>
          </c:cat>
          <c:val>
            <c:numRef>
              <c:f>глав.бух.!$B$3:$B$5</c:f>
              <c:numCache>
                <c:formatCode>0.00</c:formatCode>
                <c:ptCount val="3"/>
                <c:pt idx="0">
                  <c:v>1088</c:v>
                </c:pt>
                <c:pt idx="1">
                  <c:v>1196.8</c:v>
                </c:pt>
                <c:pt idx="2">
                  <c:v>1256.6399999999999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049142064"/>
        <c:axId val="-1049146416"/>
      </c:lineChart>
      <c:catAx>
        <c:axId val="-1049142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-1049146416"/>
        <c:crosses val="autoZero"/>
        <c:auto val="1"/>
        <c:lblAlgn val="ctr"/>
        <c:lblOffset val="100"/>
        <c:noMultiLvlLbl val="0"/>
      </c:catAx>
      <c:valAx>
        <c:axId val="-1049146416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-1049142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14287</xdr:rowOff>
    </xdr:from>
    <xdr:to>
      <xdr:col>6</xdr:col>
      <xdr:colOff>895350</xdr:colOff>
      <xdr:row>24</xdr:row>
      <xdr:rowOff>90487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14287</xdr:rowOff>
    </xdr:from>
    <xdr:to>
      <xdr:col>7</xdr:col>
      <xdr:colOff>304800</xdr:colOff>
      <xdr:row>24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10</xdr:row>
      <xdr:rowOff>14287</xdr:rowOff>
    </xdr:from>
    <xdr:to>
      <xdr:col>7</xdr:col>
      <xdr:colOff>409575</xdr:colOff>
      <xdr:row>24</xdr:row>
      <xdr:rowOff>90487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7</xdr:row>
      <xdr:rowOff>23812</xdr:rowOff>
    </xdr:from>
    <xdr:to>
      <xdr:col>5</xdr:col>
      <xdr:colOff>304800</xdr:colOff>
      <xdr:row>21</xdr:row>
      <xdr:rowOff>100012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>
      <selection activeCell="F5" sqref="F5"/>
    </sheetView>
  </sheetViews>
  <sheetFormatPr defaultRowHeight="15" x14ac:dyDescent="0.25"/>
  <cols>
    <col min="1" max="1" width="7.7109375" bestFit="1" customWidth="1"/>
    <col min="2" max="2" width="10.28515625" bestFit="1" customWidth="1"/>
    <col min="3" max="3" width="13.28515625" bestFit="1" customWidth="1"/>
    <col min="4" max="4" width="12.5703125" bestFit="1" customWidth="1"/>
    <col min="5" max="5" width="7.42578125" bestFit="1" customWidth="1"/>
    <col min="6" max="6" width="8.7109375" bestFit="1" customWidth="1"/>
    <col min="7" max="7" width="19.140625" bestFit="1" customWidth="1"/>
    <col min="8" max="8" width="7.85546875" bestFit="1" customWidth="1"/>
    <col min="9" max="9" width="8.28515625" bestFit="1" customWidth="1"/>
    <col min="10" max="10" width="11" bestFit="1" customWidth="1"/>
    <col min="11" max="11" width="12" bestFit="1" customWidth="1"/>
  </cols>
  <sheetData>
    <row r="1" spans="1:11" x14ac:dyDescent="0.2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24</v>
      </c>
      <c r="E2" s="10" t="s">
        <v>4</v>
      </c>
      <c r="F2" s="11" t="s">
        <v>5</v>
      </c>
      <c r="G2" s="12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x14ac:dyDescent="0.25">
      <c r="A3" s="13">
        <v>1</v>
      </c>
      <c r="B3" s="13" t="s">
        <v>11</v>
      </c>
      <c r="C3" s="13" t="s">
        <v>16</v>
      </c>
      <c r="D3" s="13">
        <v>12</v>
      </c>
      <c r="E3" s="14">
        <v>200</v>
      </c>
      <c r="F3" s="14">
        <f>E3*50%</f>
        <v>100</v>
      </c>
      <c r="G3" s="14">
        <f>IF(D3&gt;10,E3*20%,0)</f>
        <v>40</v>
      </c>
      <c r="H3" s="14">
        <f>SUM(E3:G3)</f>
        <v>340</v>
      </c>
      <c r="I3" s="14">
        <f>H3*20%</f>
        <v>68</v>
      </c>
      <c r="J3" s="15">
        <f>H3-I3</f>
        <v>272</v>
      </c>
      <c r="K3" s="13">
        <f>J3/$J$8</f>
        <v>8.4682440846824414E-2</v>
      </c>
    </row>
    <row r="4" spans="1:11" x14ac:dyDescent="0.25">
      <c r="A4" s="13">
        <v>2</v>
      </c>
      <c r="B4" s="13" t="s">
        <v>12</v>
      </c>
      <c r="C4" s="13" t="s">
        <v>19</v>
      </c>
      <c r="D4" s="13">
        <v>5</v>
      </c>
      <c r="E4" s="14">
        <v>400</v>
      </c>
      <c r="F4" s="14">
        <f t="shared" ref="F4:F7" si="0">E4*50%</f>
        <v>200</v>
      </c>
      <c r="G4" s="14">
        <f t="shared" ref="G4:G7" si="1">IF(D4&gt;10,E4*20%,0)</f>
        <v>0</v>
      </c>
      <c r="H4" s="14">
        <f t="shared" ref="H4:H7" si="2">SUM(E4:G4)</f>
        <v>600</v>
      </c>
      <c r="I4" s="14">
        <f t="shared" ref="I4:I7" si="3">H4*20%</f>
        <v>120</v>
      </c>
      <c r="J4" s="15">
        <f t="shared" ref="J4:J7" si="4">H4-I4</f>
        <v>480</v>
      </c>
      <c r="K4" s="13">
        <f t="shared" ref="K4:K7" si="5">J4/$J$8</f>
        <v>0.149439601494396</v>
      </c>
    </row>
    <row r="5" spans="1:11" x14ac:dyDescent="0.25">
      <c r="A5" s="13">
        <v>3</v>
      </c>
      <c r="B5" s="13" t="s">
        <v>13</v>
      </c>
      <c r="C5" s="13" t="s">
        <v>17</v>
      </c>
      <c r="D5" s="13">
        <v>25</v>
      </c>
      <c r="E5" s="14">
        <v>800</v>
      </c>
      <c r="F5" s="14">
        <f t="shared" si="0"/>
        <v>400</v>
      </c>
      <c r="G5" s="14">
        <f t="shared" si="1"/>
        <v>160</v>
      </c>
      <c r="H5" s="14">
        <f t="shared" si="2"/>
        <v>1360</v>
      </c>
      <c r="I5" s="14">
        <f t="shared" si="3"/>
        <v>272</v>
      </c>
      <c r="J5" s="15">
        <f t="shared" si="4"/>
        <v>1088</v>
      </c>
      <c r="K5" s="13">
        <f t="shared" si="5"/>
        <v>0.33872976338729766</v>
      </c>
    </row>
    <row r="6" spans="1:11" x14ac:dyDescent="0.25">
      <c r="A6" s="13">
        <v>4</v>
      </c>
      <c r="B6" s="13" t="s">
        <v>14</v>
      </c>
      <c r="C6" s="13" t="s">
        <v>20</v>
      </c>
      <c r="D6" s="13">
        <v>2</v>
      </c>
      <c r="E6" s="14">
        <v>350</v>
      </c>
      <c r="F6" s="14">
        <f t="shared" si="0"/>
        <v>175</v>
      </c>
      <c r="G6" s="14">
        <f t="shared" si="1"/>
        <v>0</v>
      </c>
      <c r="H6" s="14">
        <f t="shared" si="2"/>
        <v>525</v>
      </c>
      <c r="I6" s="14">
        <f t="shared" si="3"/>
        <v>105</v>
      </c>
      <c r="J6" s="15">
        <f t="shared" si="4"/>
        <v>420</v>
      </c>
      <c r="K6" s="13">
        <f t="shared" si="5"/>
        <v>0.13075965130759651</v>
      </c>
    </row>
    <row r="7" spans="1:11" x14ac:dyDescent="0.25">
      <c r="A7" s="13">
        <v>5</v>
      </c>
      <c r="B7" s="13" t="s">
        <v>15</v>
      </c>
      <c r="C7" s="13" t="s">
        <v>18</v>
      </c>
      <c r="D7" s="13">
        <v>21</v>
      </c>
      <c r="E7" s="14">
        <v>700</v>
      </c>
      <c r="F7" s="14">
        <f t="shared" si="0"/>
        <v>350</v>
      </c>
      <c r="G7" s="14">
        <f t="shared" si="1"/>
        <v>140</v>
      </c>
      <c r="H7" s="14">
        <f t="shared" si="2"/>
        <v>1190</v>
      </c>
      <c r="I7" s="14">
        <f t="shared" si="3"/>
        <v>238</v>
      </c>
      <c r="J7" s="15">
        <f t="shared" si="4"/>
        <v>952</v>
      </c>
      <c r="K7" s="13">
        <f t="shared" si="5"/>
        <v>0.29638854296388545</v>
      </c>
    </row>
    <row r="8" spans="1:11" x14ac:dyDescent="0.25">
      <c r="A8" s="23" t="s">
        <v>21</v>
      </c>
      <c r="B8" s="23"/>
      <c r="C8" s="23"/>
      <c r="D8" s="23"/>
      <c r="E8" s="14">
        <f t="shared" ref="E8:K8" si="6">SUM(E3:E7)</f>
        <v>2450</v>
      </c>
      <c r="F8" s="14">
        <f t="shared" si="6"/>
        <v>1225</v>
      </c>
      <c r="G8" s="14">
        <f t="shared" si="6"/>
        <v>340</v>
      </c>
      <c r="H8" s="14">
        <f t="shared" si="6"/>
        <v>4015</v>
      </c>
      <c r="I8" s="14">
        <f t="shared" si="6"/>
        <v>803</v>
      </c>
      <c r="J8" s="15">
        <f t="shared" si="6"/>
        <v>3212</v>
      </c>
      <c r="K8" s="16">
        <f t="shared" si="6"/>
        <v>1</v>
      </c>
    </row>
    <row r="9" spans="1:11" x14ac:dyDescent="0.25">
      <c r="A9" s="23" t="s">
        <v>22</v>
      </c>
      <c r="B9" s="23"/>
      <c r="C9" s="23"/>
      <c r="D9" s="23"/>
      <c r="E9" s="14">
        <f t="shared" ref="E9:K9" si="7">AVERAGE(E3:E7,E3:E7)</f>
        <v>490</v>
      </c>
      <c r="F9" s="14">
        <f t="shared" si="7"/>
        <v>245</v>
      </c>
      <c r="G9" s="14">
        <f t="shared" si="7"/>
        <v>68</v>
      </c>
      <c r="H9" s="14">
        <f t="shared" si="7"/>
        <v>803</v>
      </c>
      <c r="I9" s="14">
        <f t="shared" si="7"/>
        <v>160.6</v>
      </c>
      <c r="J9" s="15">
        <f t="shared" si="7"/>
        <v>642.4</v>
      </c>
      <c r="K9" s="16">
        <f t="shared" si="7"/>
        <v>0.2</v>
      </c>
    </row>
  </sheetData>
  <mergeCells count="3">
    <mergeCell ref="A1:K1"/>
    <mergeCell ref="A8:D8"/>
    <mergeCell ref="A9:D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9"/>
    </sheetView>
  </sheetViews>
  <sheetFormatPr defaultRowHeight="15" x14ac:dyDescent="0.25"/>
  <cols>
    <col min="1" max="1" width="7.7109375" customWidth="1"/>
    <col min="2" max="2" width="10.28515625" customWidth="1"/>
    <col min="3" max="3" width="13.28515625" customWidth="1"/>
    <col min="4" max="4" width="12.5703125" customWidth="1"/>
    <col min="5" max="5" width="7.42578125" customWidth="1"/>
    <col min="6" max="6" width="8.7109375" customWidth="1"/>
    <col min="7" max="7" width="19.140625" customWidth="1"/>
    <col min="8" max="8" width="7.85546875" customWidth="1"/>
    <col min="9" max="9" width="8.28515625" customWidth="1"/>
    <col min="10" max="10" width="11" bestFit="1" customWidth="1"/>
    <col min="11" max="11" width="12" bestFit="1" customWidth="1"/>
  </cols>
  <sheetData>
    <row r="1" spans="1:11" x14ac:dyDescent="0.25">
      <c r="A1" s="23" t="s">
        <v>23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24</v>
      </c>
      <c r="E2" s="11" t="s">
        <v>4</v>
      </c>
      <c r="F2" s="17" t="s">
        <v>5</v>
      </c>
      <c r="G2" s="18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x14ac:dyDescent="0.25">
      <c r="A3" s="13">
        <v>1</v>
      </c>
      <c r="B3" s="13" t="s">
        <v>11</v>
      </c>
      <c r="C3" s="13" t="s">
        <v>16</v>
      </c>
      <c r="D3" s="13">
        <v>12</v>
      </c>
      <c r="E3" s="14">
        <f>' зарплата январь'!E3+(' зарплата январь'!E3*10%)</f>
        <v>220</v>
      </c>
      <c r="F3" s="15">
        <f>E3*50%</f>
        <v>110</v>
      </c>
      <c r="G3" s="15">
        <f>IF(D3&gt;10,'зарплата февраль'!E3*20%,0)</f>
        <v>44</v>
      </c>
      <c r="H3" s="15">
        <f>SUM(E3:G3)</f>
        <v>374</v>
      </c>
      <c r="I3" s="16">
        <f>H3*20%</f>
        <v>74.8</v>
      </c>
      <c r="J3" s="16">
        <f>H3-I3</f>
        <v>299.2</v>
      </c>
      <c r="K3" s="19">
        <f>J3/$J$8</f>
        <v>8.4682440846824414E-2</v>
      </c>
    </row>
    <row r="4" spans="1:11" x14ac:dyDescent="0.25">
      <c r="A4" s="13">
        <v>2</v>
      </c>
      <c r="B4" s="13" t="s">
        <v>12</v>
      </c>
      <c r="C4" s="13" t="s">
        <v>19</v>
      </c>
      <c r="D4" s="13">
        <v>5</v>
      </c>
      <c r="E4" s="14">
        <f>' зарплата январь'!E4+(' зарплата январь'!E4*10%)</f>
        <v>440</v>
      </c>
      <c r="F4" s="15">
        <f t="shared" ref="F4:F6" si="0">E4*50%</f>
        <v>220</v>
      </c>
      <c r="G4" s="15">
        <f>IF(D4&gt;10,'зарплата февраль'!E4*20%,0)</f>
        <v>0</v>
      </c>
      <c r="H4" s="15">
        <f t="shared" ref="H4:H7" si="1">SUM(E4:G4)</f>
        <v>660</v>
      </c>
      <c r="I4" s="16">
        <f t="shared" ref="I4:I7" si="2">H4*20%</f>
        <v>132</v>
      </c>
      <c r="J4" s="16">
        <f t="shared" ref="J4:J7" si="3">H4-I4</f>
        <v>528</v>
      </c>
      <c r="K4" s="19">
        <f t="shared" ref="K4:K7" si="4">J4/$J$8</f>
        <v>0.14943960149439603</v>
      </c>
    </row>
    <row r="5" spans="1:11" x14ac:dyDescent="0.25">
      <c r="A5" s="13">
        <v>3</v>
      </c>
      <c r="B5" s="13" t="s">
        <v>13</v>
      </c>
      <c r="C5" s="13" t="s">
        <v>17</v>
      </c>
      <c r="D5" s="13">
        <v>25</v>
      </c>
      <c r="E5" s="14">
        <f>' зарплата январь'!E5+(' зарплата январь'!E5*10%)</f>
        <v>880</v>
      </c>
      <c r="F5" s="15">
        <f t="shared" si="0"/>
        <v>440</v>
      </c>
      <c r="G5" s="15">
        <f>IF(D5&gt;10,'зарплата февраль'!E5*20%,0)</f>
        <v>176</v>
      </c>
      <c r="H5" s="15">
        <f t="shared" si="1"/>
        <v>1496</v>
      </c>
      <c r="I5" s="16">
        <f t="shared" si="2"/>
        <v>299.2</v>
      </c>
      <c r="J5" s="16">
        <f t="shared" si="3"/>
        <v>1196.8</v>
      </c>
      <c r="K5" s="19">
        <f t="shared" si="4"/>
        <v>0.33872976338729766</v>
      </c>
    </row>
    <row r="6" spans="1:11" x14ac:dyDescent="0.25">
      <c r="A6" s="13">
        <v>4</v>
      </c>
      <c r="B6" s="13" t="s">
        <v>14</v>
      </c>
      <c r="C6" s="13" t="s">
        <v>20</v>
      </c>
      <c r="D6" s="13">
        <v>2</v>
      </c>
      <c r="E6" s="14">
        <f>' зарплата январь'!E6+(' зарплата январь'!E6*10%)</f>
        <v>385</v>
      </c>
      <c r="F6" s="15">
        <f t="shared" si="0"/>
        <v>192.5</v>
      </c>
      <c r="G6" s="15">
        <f>IF(D6&gt;10,'зарплата февраль'!E6*20%,0)</f>
        <v>0</v>
      </c>
      <c r="H6" s="15">
        <f t="shared" si="1"/>
        <v>577.5</v>
      </c>
      <c r="I6" s="16">
        <f t="shared" si="2"/>
        <v>115.5</v>
      </c>
      <c r="J6" s="16">
        <f t="shared" si="3"/>
        <v>462</v>
      </c>
      <c r="K6" s="19">
        <f t="shared" si="4"/>
        <v>0.13075965130759651</v>
      </c>
    </row>
    <row r="7" spans="1:11" x14ac:dyDescent="0.25">
      <c r="A7" s="13">
        <v>5</v>
      </c>
      <c r="B7" s="13" t="s">
        <v>15</v>
      </c>
      <c r="C7" s="13" t="s">
        <v>18</v>
      </c>
      <c r="D7" s="13">
        <v>21</v>
      </c>
      <c r="E7" s="14">
        <f>' зарплата январь'!E7+(' зарплата январь'!E7*10%)</f>
        <v>770</v>
      </c>
      <c r="F7" s="15">
        <f>E7*50%</f>
        <v>385</v>
      </c>
      <c r="G7" s="15">
        <f>IF(D7&gt;10,'зарплата февраль'!E7*20%,0)</f>
        <v>154</v>
      </c>
      <c r="H7" s="15">
        <f t="shared" si="1"/>
        <v>1309</v>
      </c>
      <c r="I7" s="16">
        <f t="shared" si="2"/>
        <v>261.8</v>
      </c>
      <c r="J7" s="16">
        <f t="shared" si="3"/>
        <v>1047.2</v>
      </c>
      <c r="K7" s="19">
        <f t="shared" si="4"/>
        <v>0.29638854296388545</v>
      </c>
    </row>
    <row r="8" spans="1:11" x14ac:dyDescent="0.25">
      <c r="A8" s="23" t="s">
        <v>21</v>
      </c>
      <c r="B8" s="23"/>
      <c r="C8" s="23"/>
      <c r="D8" s="23"/>
      <c r="E8" s="14">
        <f t="shared" ref="E8:K8" si="5">SUM(E3:E7)</f>
        <v>2695</v>
      </c>
      <c r="F8" s="15">
        <f t="shared" si="5"/>
        <v>1347.5</v>
      </c>
      <c r="G8" s="15">
        <f t="shared" si="5"/>
        <v>374</v>
      </c>
      <c r="H8" s="15">
        <f t="shared" si="5"/>
        <v>4416.5</v>
      </c>
      <c r="I8" s="16">
        <f t="shared" si="5"/>
        <v>883.3</v>
      </c>
      <c r="J8" s="16">
        <f t="shared" si="5"/>
        <v>3533.2</v>
      </c>
      <c r="K8" s="19">
        <f t="shared" si="5"/>
        <v>1</v>
      </c>
    </row>
    <row r="9" spans="1:11" x14ac:dyDescent="0.25">
      <c r="A9" s="23" t="s">
        <v>22</v>
      </c>
      <c r="B9" s="23"/>
      <c r="C9" s="23"/>
      <c r="D9" s="23"/>
      <c r="E9" s="14">
        <f t="shared" ref="E9:K9" si="6">AVERAGE(E3:E7)</f>
        <v>539</v>
      </c>
      <c r="F9" s="15">
        <f t="shared" si="6"/>
        <v>269.5</v>
      </c>
      <c r="G9" s="15">
        <f t="shared" si="6"/>
        <v>74.8</v>
      </c>
      <c r="H9" s="15">
        <f t="shared" si="6"/>
        <v>883.3</v>
      </c>
      <c r="I9" s="16">
        <f t="shared" si="6"/>
        <v>176.66</v>
      </c>
      <c r="J9" s="16">
        <f t="shared" si="6"/>
        <v>706.64</v>
      </c>
      <c r="K9" s="19">
        <f t="shared" si="6"/>
        <v>0.2</v>
      </c>
    </row>
    <row r="10" spans="1:11" x14ac:dyDescent="0.25">
      <c r="K10" s="9"/>
    </row>
  </sheetData>
  <mergeCells count="3">
    <mergeCell ref="A1:K1"/>
    <mergeCell ref="A8:D8"/>
    <mergeCell ref="A9:D9"/>
  </mergeCells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>
      <selection sqref="A1:K9"/>
    </sheetView>
  </sheetViews>
  <sheetFormatPr defaultRowHeight="15" x14ac:dyDescent="0.25"/>
  <cols>
    <col min="1" max="1" width="7.7109375" customWidth="1"/>
    <col min="2" max="2" width="10.28515625" customWidth="1"/>
    <col min="3" max="3" width="13.28515625" customWidth="1"/>
    <col min="4" max="4" width="12.5703125" customWidth="1"/>
    <col min="5" max="5" width="7.5703125" customWidth="1"/>
    <col min="6" max="6" width="8.7109375" customWidth="1"/>
    <col min="7" max="7" width="19.140625" customWidth="1"/>
    <col min="8" max="8" width="7.85546875" customWidth="1"/>
    <col min="9" max="9" width="8.28515625" customWidth="1"/>
    <col min="10" max="10" width="11" bestFit="1" customWidth="1"/>
    <col min="11" max="11" width="12" bestFit="1" customWidth="1"/>
  </cols>
  <sheetData>
    <row r="1" spans="1:11" x14ac:dyDescent="0.25">
      <c r="A1" s="23" t="s">
        <v>25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10" t="s">
        <v>1</v>
      </c>
      <c r="B2" s="10" t="s">
        <v>2</v>
      </c>
      <c r="C2" s="10" t="s">
        <v>3</v>
      </c>
      <c r="D2" s="10" t="s">
        <v>24</v>
      </c>
      <c r="E2" s="10" t="s">
        <v>4</v>
      </c>
      <c r="F2" s="10" t="s">
        <v>5</v>
      </c>
      <c r="G2" s="12" t="s">
        <v>6</v>
      </c>
      <c r="H2" s="10" t="s">
        <v>7</v>
      </c>
      <c r="I2" s="10" t="s">
        <v>8</v>
      </c>
      <c r="J2" s="10" t="s">
        <v>9</v>
      </c>
      <c r="K2" s="10" t="s">
        <v>10</v>
      </c>
    </row>
    <row r="3" spans="1:11" x14ac:dyDescent="0.25">
      <c r="A3" s="13">
        <v>1</v>
      </c>
      <c r="B3" s="13" t="s">
        <v>11</v>
      </c>
      <c r="C3" s="13" t="s">
        <v>16</v>
      </c>
      <c r="D3" s="13">
        <v>12</v>
      </c>
      <c r="E3" s="20">
        <f>'зарплата февраль'!E3+('зарплата февраль'!E3*5%)</f>
        <v>231</v>
      </c>
      <c r="F3" s="16">
        <f>E3*50%</f>
        <v>115.5</v>
      </c>
      <c r="G3" s="20">
        <f>IF(D3&gt;10,E3*20%,0)</f>
        <v>46.2</v>
      </c>
      <c r="H3" s="16">
        <f>SUM(E3:G3)</f>
        <v>392.7</v>
      </c>
      <c r="I3" s="16">
        <f>H3*20%</f>
        <v>78.540000000000006</v>
      </c>
      <c r="J3" s="16">
        <f>H3-I3</f>
        <v>314.15999999999997</v>
      </c>
      <c r="K3" s="13">
        <f>J3/$J$8</f>
        <v>8.4682440846824414E-2</v>
      </c>
    </row>
    <row r="4" spans="1:11" x14ac:dyDescent="0.25">
      <c r="A4" s="13">
        <v>2</v>
      </c>
      <c r="B4" s="13" t="s">
        <v>12</v>
      </c>
      <c r="C4" s="13" t="s">
        <v>19</v>
      </c>
      <c r="D4" s="13">
        <v>5</v>
      </c>
      <c r="E4" s="20">
        <f>'зарплата февраль'!E4+('зарплата февраль'!E4*5%)</f>
        <v>462</v>
      </c>
      <c r="F4" s="16">
        <f t="shared" ref="F4:F7" si="0">E4*50%</f>
        <v>231</v>
      </c>
      <c r="G4" s="20">
        <f t="shared" ref="G4:G7" si="1">IF(D4&gt;10,E4*20%,0)</f>
        <v>0</v>
      </c>
      <c r="H4" s="16">
        <f t="shared" ref="H4:H7" si="2">SUM(E4:G4)</f>
        <v>693</v>
      </c>
      <c r="I4" s="16">
        <f t="shared" ref="I4:I7" si="3">H4*20%</f>
        <v>138.6</v>
      </c>
      <c r="J4" s="16">
        <f t="shared" ref="J4:J7" si="4">H4-I4</f>
        <v>554.4</v>
      </c>
      <c r="K4" s="13">
        <f t="shared" ref="K4:K7" si="5">J4/$J$8</f>
        <v>0.14943960149439603</v>
      </c>
    </row>
    <row r="5" spans="1:11" x14ac:dyDescent="0.25">
      <c r="A5" s="13">
        <v>3</v>
      </c>
      <c r="B5" s="13" t="s">
        <v>13</v>
      </c>
      <c r="C5" s="13" t="s">
        <v>17</v>
      </c>
      <c r="D5" s="13">
        <v>25</v>
      </c>
      <c r="E5" s="20">
        <f>'зарплата февраль'!E5+('зарплата февраль'!E5*5%)</f>
        <v>924</v>
      </c>
      <c r="F5" s="16">
        <f t="shared" si="0"/>
        <v>462</v>
      </c>
      <c r="G5" s="20">
        <f t="shared" si="1"/>
        <v>184.8</v>
      </c>
      <c r="H5" s="16">
        <f t="shared" si="2"/>
        <v>1570.8</v>
      </c>
      <c r="I5" s="16">
        <f t="shared" si="3"/>
        <v>314.16000000000003</v>
      </c>
      <c r="J5" s="16">
        <f t="shared" si="4"/>
        <v>1256.6399999999999</v>
      </c>
      <c r="K5" s="13">
        <f t="shared" si="5"/>
        <v>0.33872976338729766</v>
      </c>
    </row>
    <row r="6" spans="1:11" x14ac:dyDescent="0.25">
      <c r="A6" s="13">
        <v>4</v>
      </c>
      <c r="B6" s="13" t="s">
        <v>14</v>
      </c>
      <c r="C6" s="13" t="s">
        <v>20</v>
      </c>
      <c r="D6" s="13">
        <v>2</v>
      </c>
      <c r="E6" s="20">
        <f>'зарплата февраль'!E6+('зарплата февраль'!E6*5%)</f>
        <v>404.25</v>
      </c>
      <c r="F6" s="16">
        <f t="shared" si="0"/>
        <v>202.125</v>
      </c>
      <c r="G6" s="20">
        <f t="shared" si="1"/>
        <v>0</v>
      </c>
      <c r="H6" s="16">
        <f t="shared" si="2"/>
        <v>606.375</v>
      </c>
      <c r="I6" s="16">
        <f t="shared" si="3"/>
        <v>121.27500000000001</v>
      </c>
      <c r="J6" s="16">
        <f t="shared" si="4"/>
        <v>485.1</v>
      </c>
      <c r="K6" s="13">
        <f t="shared" si="5"/>
        <v>0.13075965130759654</v>
      </c>
    </row>
    <row r="7" spans="1:11" x14ac:dyDescent="0.25">
      <c r="A7" s="13">
        <v>5</v>
      </c>
      <c r="B7" s="13" t="s">
        <v>15</v>
      </c>
      <c r="C7" s="13" t="s">
        <v>18</v>
      </c>
      <c r="D7" s="13">
        <v>21</v>
      </c>
      <c r="E7" s="20">
        <f>'зарплата февраль'!E7+('зарплата февраль'!E7*5%)</f>
        <v>808.5</v>
      </c>
      <c r="F7" s="16">
        <f t="shared" si="0"/>
        <v>404.25</v>
      </c>
      <c r="G7" s="20">
        <f t="shared" si="1"/>
        <v>161.70000000000002</v>
      </c>
      <c r="H7" s="16">
        <f t="shared" si="2"/>
        <v>1374.45</v>
      </c>
      <c r="I7" s="16">
        <f t="shared" si="3"/>
        <v>274.89000000000004</v>
      </c>
      <c r="J7" s="16">
        <f t="shared" si="4"/>
        <v>1099.56</v>
      </c>
      <c r="K7" s="13">
        <f t="shared" si="5"/>
        <v>0.29638854296388545</v>
      </c>
    </row>
    <row r="8" spans="1:11" x14ac:dyDescent="0.25">
      <c r="A8" s="23" t="s">
        <v>21</v>
      </c>
      <c r="B8" s="23"/>
      <c r="C8" s="23"/>
      <c r="D8" s="23"/>
      <c r="E8" s="16">
        <f t="shared" ref="E8:K8" si="6">SUM(E3:E7)</f>
        <v>2829.75</v>
      </c>
      <c r="F8" s="16">
        <f t="shared" si="6"/>
        <v>1414.875</v>
      </c>
      <c r="G8" s="16">
        <f t="shared" si="6"/>
        <v>392.70000000000005</v>
      </c>
      <c r="H8" s="16">
        <f t="shared" si="6"/>
        <v>4637.3249999999998</v>
      </c>
      <c r="I8" s="16">
        <f t="shared" si="6"/>
        <v>927.46499999999992</v>
      </c>
      <c r="J8" s="16">
        <f t="shared" si="6"/>
        <v>3709.8599999999997</v>
      </c>
      <c r="K8" s="16">
        <f t="shared" si="6"/>
        <v>1.0000000000000002</v>
      </c>
    </row>
    <row r="9" spans="1:11" x14ac:dyDescent="0.25">
      <c r="A9" s="23" t="s">
        <v>22</v>
      </c>
      <c r="B9" s="23"/>
      <c r="C9" s="23"/>
      <c r="D9" s="23"/>
      <c r="E9" s="16">
        <f t="shared" ref="E9:K9" si="7">AVERAGE(E3:E7)</f>
        <v>565.95000000000005</v>
      </c>
      <c r="F9" s="16">
        <f t="shared" si="7"/>
        <v>282.97500000000002</v>
      </c>
      <c r="G9" s="16">
        <f t="shared" si="7"/>
        <v>78.540000000000006</v>
      </c>
      <c r="H9" s="16">
        <f t="shared" si="7"/>
        <v>927.46499999999992</v>
      </c>
      <c r="I9" s="16">
        <f t="shared" si="7"/>
        <v>185.49299999999999</v>
      </c>
      <c r="J9" s="16">
        <f t="shared" si="7"/>
        <v>741.97199999999998</v>
      </c>
      <c r="K9" s="16">
        <f t="shared" si="7"/>
        <v>0.20000000000000004</v>
      </c>
    </row>
    <row r="10" spans="1:11" x14ac:dyDescent="0.25">
      <c r="I10" s="8"/>
    </row>
  </sheetData>
  <mergeCells count="3">
    <mergeCell ref="A1:K1"/>
    <mergeCell ref="A8:D8"/>
    <mergeCell ref="A9:D9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sqref="A1:B6"/>
    </sheetView>
  </sheetViews>
  <sheetFormatPr defaultRowHeight="15" x14ac:dyDescent="0.25"/>
  <cols>
    <col min="1" max="1" width="15.7109375" customWidth="1"/>
    <col min="2" max="2" width="20.28515625" customWidth="1"/>
    <col min="3" max="3" width="9.7109375" bestFit="1" customWidth="1"/>
    <col min="4" max="4" width="10.140625" customWidth="1"/>
    <col min="5" max="6" width="9.7109375" bestFit="1" customWidth="1"/>
    <col min="7" max="7" width="10.7109375" customWidth="1"/>
    <col min="8" max="8" width="9.7109375" bestFit="1" customWidth="1"/>
  </cols>
  <sheetData>
    <row r="1" spans="1:10" x14ac:dyDescent="0.25">
      <c r="A1" s="23" t="s">
        <v>31</v>
      </c>
      <c r="B1" s="23"/>
      <c r="C1" s="7"/>
      <c r="D1" s="7"/>
      <c r="E1" s="7"/>
      <c r="F1" s="7"/>
      <c r="G1" s="7"/>
      <c r="H1" s="7"/>
      <c r="I1" s="7"/>
      <c r="J1" s="2"/>
    </row>
    <row r="2" spans="1:10" x14ac:dyDescent="0.25">
      <c r="A2" s="10" t="s">
        <v>26</v>
      </c>
      <c r="B2" s="21" t="s">
        <v>9</v>
      </c>
      <c r="C2" s="3"/>
      <c r="D2" s="3"/>
      <c r="E2" s="4"/>
      <c r="F2" s="3"/>
      <c r="G2" s="3"/>
      <c r="H2" s="3"/>
      <c r="I2" s="3"/>
      <c r="J2" s="2"/>
    </row>
    <row r="3" spans="1:10" x14ac:dyDescent="0.25">
      <c r="A3" s="13" t="s">
        <v>27</v>
      </c>
      <c r="B3" s="16">
        <f>' зарплата январь'!J5</f>
        <v>1088</v>
      </c>
      <c r="C3" s="5"/>
      <c r="D3" s="6"/>
      <c r="E3" s="5"/>
      <c r="F3" s="6"/>
      <c r="G3" s="6"/>
      <c r="H3" s="6"/>
      <c r="I3" s="2"/>
      <c r="J3" s="2"/>
    </row>
    <row r="4" spans="1:10" x14ac:dyDescent="0.25">
      <c r="A4" s="13" t="s">
        <v>28</v>
      </c>
      <c r="B4" s="20">
        <f>'зарплата февраль'!J5</f>
        <v>1196.8</v>
      </c>
      <c r="C4" s="6"/>
      <c r="D4" s="6"/>
      <c r="E4" s="5"/>
      <c r="F4" s="6"/>
      <c r="G4" s="6"/>
      <c r="H4" s="6"/>
      <c r="I4" s="2"/>
      <c r="J4" s="2"/>
    </row>
    <row r="5" spans="1:10" x14ac:dyDescent="0.25">
      <c r="A5" s="13" t="s">
        <v>29</v>
      </c>
      <c r="B5" s="16">
        <f>'зарплата март'!J5</f>
        <v>1256.6399999999999</v>
      </c>
      <c r="C5" s="6"/>
      <c r="D5" s="6"/>
      <c r="E5" s="5"/>
      <c r="F5" s="6"/>
      <c r="G5" s="6"/>
      <c r="H5" s="6"/>
      <c r="I5" s="2"/>
      <c r="J5" s="2"/>
    </row>
    <row r="6" spans="1:10" x14ac:dyDescent="0.25">
      <c r="A6" s="12" t="s">
        <v>30</v>
      </c>
      <c r="B6" s="22">
        <f>' зарплата январь'!J5+'зарплата февраль'!J5+'зарплата март'!J5</f>
        <v>3541.44</v>
      </c>
      <c r="C6" s="6"/>
      <c r="D6" s="6"/>
      <c r="E6" s="6"/>
      <c r="F6" s="6"/>
      <c r="G6" s="6"/>
      <c r="H6" s="6"/>
      <c r="I6" s="1"/>
      <c r="J6" s="2"/>
    </row>
    <row r="7" spans="1:10" x14ac:dyDescent="0.25">
      <c r="A7" s="7"/>
      <c r="B7" s="7"/>
      <c r="C7" s="6"/>
      <c r="D7" s="6"/>
      <c r="E7" s="6"/>
      <c r="F7" s="6"/>
      <c r="G7" s="6"/>
      <c r="H7" s="6"/>
      <c r="I7" s="1"/>
      <c r="J7" s="2"/>
    </row>
    <row r="8" spans="1:10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x14ac:dyDescent="0.25">
      <c r="A9" s="2"/>
      <c r="B9" s="2"/>
      <c r="C9" s="2"/>
      <c r="D9" s="2"/>
      <c r="E9" s="2"/>
      <c r="F9" s="2"/>
      <c r="G9" s="2"/>
      <c r="H9" s="2"/>
      <c r="I9" s="2"/>
      <c r="J9" s="2"/>
    </row>
  </sheetData>
  <mergeCells count="1">
    <mergeCell ref="A1:B1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 зарплата январь</vt:lpstr>
      <vt:lpstr>зарплата февраль</vt:lpstr>
      <vt:lpstr>зарплата март</vt:lpstr>
      <vt:lpstr>глав.бух.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RePack by Diakov</cp:lastModifiedBy>
  <dcterms:created xsi:type="dcterms:W3CDTF">2016-09-12T19:45:45Z</dcterms:created>
  <dcterms:modified xsi:type="dcterms:W3CDTF">2017-09-26T08:48:07Z</dcterms:modified>
</cp:coreProperties>
</file>