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2240" windowHeight="8235"/>
  </bookViews>
  <sheets>
    <sheet name="Annual Profits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B17" i="1"/>
  <c r="I10" i="1"/>
  <c r="J10" i="1" s="1"/>
  <c r="I6" i="1"/>
  <c r="J6" i="1" s="1"/>
  <c r="I8" i="1"/>
  <c r="J8" i="1" s="1"/>
  <c r="I12" i="1"/>
  <c r="J12" i="1" s="1"/>
  <c r="I9" i="1"/>
  <c r="J9" i="1" s="1"/>
  <c r="I7" i="1"/>
  <c r="J7" i="1" s="1"/>
  <c r="I5" i="1"/>
  <c r="I17" i="1" s="1"/>
  <c r="I13" i="1"/>
  <c r="J13" i="1" s="1"/>
  <c r="I15" i="1"/>
  <c r="J15" i="1" s="1"/>
  <c r="I14" i="1"/>
  <c r="J14" i="1" s="1"/>
  <c r="I16" i="1"/>
  <c r="J16" i="1" s="1"/>
  <c r="I11" i="1"/>
  <c r="J11" i="1" s="1"/>
  <c r="J5" i="1" l="1"/>
  <c r="B23" i="1" l="1"/>
  <c r="B24" i="1"/>
  <c r="B22" i="1"/>
  <c r="J17" i="1"/>
</calcChain>
</file>

<file path=xl/sharedStrings.xml><?xml version="1.0" encoding="utf-8"?>
<sst xmlns="http://schemas.openxmlformats.org/spreadsheetml/2006/main" count="29" uniqueCount="29">
  <si>
    <t>Annual Profits</t>
  </si>
  <si>
    <t>Sales</t>
  </si>
  <si>
    <t>Payroll</t>
  </si>
  <si>
    <t>Rent</t>
  </si>
  <si>
    <t>Utilities</t>
  </si>
  <si>
    <t>Purchases</t>
  </si>
  <si>
    <t>Profits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</si>
  <si>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</si>
  <si>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</si>
  <si>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</si>
  <si>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</si>
  <si>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</si>
  <si>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</si>
  <si>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</si>
  <si>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</si>
  <si>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</si>
  <si>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</si>
  <si>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</si>
  <si>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</si>
  <si>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Highest  profit:</t>
  </si>
  <si>
    <t>Avg monthly profit:</t>
  </si>
  <si>
    <t>Month</t>
  </si>
  <si>
    <t xml:space="preserve">Delivery fee: </t>
  </si>
  <si>
    <t>No. of Deliveries</t>
  </si>
  <si>
    <t>Delivery Cost</t>
  </si>
  <si>
    <t>Insurance</t>
  </si>
  <si>
    <t>Smallest profit:</t>
  </si>
  <si>
    <t>Pete's Perfect Pizzas</t>
  </si>
  <si>
    <t>BAO, Qingjun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</si>
</sst>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9" tint="-0.249977111117893"/>
      <name val="Lucida Calligraphy"/>
      <family val="4"/>
    </font>
    <font>
      <b/>
      <sz val="15"/>
      <name val="Lucida Bright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44" fontId="3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3" applyFont="1"/>
    <xf numFmtId="0" fontId="4" fillId="0" borderId="0" xfId="0" applyFont="1"/>
    <xf numFmtId="44" fontId="0" fillId="0" borderId="0" xfId="0" applyNumberFormat="1"/>
    <xf numFmtId="44" fontId="3" fillId="0" borderId="0" xfId="0" applyNumberFormat="1" applyFont="1"/>
    <xf numFmtId="0" fontId="3" fillId="0" borderId="0" xfId="0" applyNumberFormat="1" applyFont="1"/>
    <xf numFmtId="0" fontId="5" fillId="0" borderId="0" xfId="1" applyFont="1" applyAlignment="1">
      <alignment horizontal="center"/>
    </xf>
    <xf numFmtId="0" fontId="6" fillId="0" borderId="0" xfId="2" applyFont="1" applyBorder="1" applyAlignment="1">
      <alignment horizontal="center"/>
    </xf>
    <xf numFmtId="0" fontId="4" fillId="2" borderId="2" xfId="0" applyFont="1" applyFill="1" applyBorder="1"/>
    <xf numFmtId="44" fontId="0" fillId="2" borderId="2" xfId="3" applyFont="1" applyFill="1" applyBorder="1"/>
    <xf numFmtId="44" fontId="0" fillId="2" borderId="2" xfId="0" applyNumberFormat="1" applyFill="1" applyBorder="1"/>
  </cellXfs>
  <cellStyles count="4">
    <cellStyle name="Currency" xfId="3" builtinId="4"/>
    <cellStyle name="Heading 1" xfId="2" builtinId="16"/>
    <cellStyle name="Normal" xfId="0" builtinId="0"/>
    <cellStyle name="Title" xfId="1" builtinId="1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PizzaProfits" displayName="PizzaProfits" ref="A4:J17" totalsRowCount="1">
  <autoFilter ref="A4:J16"/>
  <sortState ref="A5:J16">
    <sortCondition descending="1" ref="J4:J17"/>
  </sortState>
  <tableColumns count="10">
    <tableColumn id="1" name="Month"/>
    <tableColumn id="2" name="Sales" totalsRowFunction="custom" dataDxfId="16" totalsRowDxfId="15">
      <totalsRowFormula>SUM(PizzaProfits[Sales])</totalsRowFormula>
    </tableColumn>
    <tableColumn id="3" name="Payroll" totalsRowFunction="custom" dataDxfId="14" totalsRowDxfId="13">
      <totalsRowFormula>SUM(PizzaProfits[Payroll])</totalsRowFormula>
    </tableColumn>
    <tableColumn id="4" name="Rent" totalsRowFunction="custom" dataDxfId="12" totalsRowDxfId="11">
      <totalsRowFormula>SUM(PizzaProfits[Rent])</totalsRowFormula>
    </tableColumn>
    <tableColumn id="5" name="Insurance" totalsRowFunction="custom" dataDxfId="10" totalsRowDxfId="9">
      <totalsRowFormula>SUM(PizzaProfits[Insurance])</totalsRowFormula>
    </tableColumn>
    <tableColumn id="6" name="Utilities" totalsRowFunction="custom" dataDxfId="8" totalsRowDxfId="7">
      <totalsRowFormula>SUM(PizzaProfits[Utilities])</totalsRowFormula>
    </tableColumn>
    <tableColumn id="7" name="Purchases" totalsRowFunction="custom" dataDxfId="6" totalsRowDxfId="5">
      <totalsRowFormula>SUM(PizzaProfits[Purchases])</totalsRowFormula>
    </tableColumn>
    <tableColumn id="8" name="No. of Deliveries" totalsRowFunction="custom" totalsRowDxfId="4">
      <totalsRowFormula>SUM(PizzaProfits[No. of Deliveries])</totalsRowFormula>
    </tableColumn>
    <tableColumn id="9" name="Delivery Cost" totalsRowFunction="custom" dataDxfId="3" totalsRowDxfId="2">
      <calculatedColumnFormula>H5*$B$21</calculatedColumnFormula>
      <totalsRowFormula>SUM(PizzaProfits[Delivery Cost])</totalsRowFormula>
    </tableColumn>
    <tableColumn id="10" name="Profits" totalsRowFunction="custom" dataDxfId="1" totalsRowDxfId="0">
      <calculatedColumnFormula>B5-SUM(C5:G5)-I5</calculatedColumnFormula>
      <totalsRowFormula>SUM(PizzaProfits[Profits])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view="pageLayout" zoomScaleNormal="100" workbookViewId="0">
      <selection activeCell="A2" sqref="A2:J2"/>
    </sheetView>
  </sheetViews>
  <sheetFormatPr defaultRowHeight="15" x14ac:dyDescent="0.25"/>
  <cols>
    <col min="1" max="1" width="16.28515625" customWidth="1"/>
    <col min="2" max="2" width="12.5703125" bestFit="1" customWidth="1"/>
    <col min="3" max="4" width="11.28515625" bestFit="1" customWidth="1"/>
    <col min="5" max="5" width="11.7109375" customWidth="1"/>
    <col min="6" max="6" width="10.28515625" bestFit="1" customWidth="1"/>
    <col min="7" max="7" width="12" customWidth="1"/>
    <col min="8" max="8" width="15.42578125" customWidth="1"/>
    <col min="9" max="9" width="12.28515625" customWidth="1"/>
    <col min="10" max="10" width="14.42578125" customWidth="1"/>
  </cols>
  <sheetData>
    <row r="1" spans="1:10" ht="26.25" x14ac:dyDescent="0.5">
      <c r="A1" s="6" t="s">
        <v>27</v>
      </c>
      <c r="B1" s="6"/>
      <c r="C1" s="6"/>
      <c r="D1" s="6"/>
      <c r="E1" s="6"/>
      <c r="F1" s="6"/>
      <c r="G1" s="6"/>
      <c r="H1" s="6"/>
      <c r="I1" s="6"/>
      <c r="J1" s="6"/>
    </row>
    <row r="2" spans="1:10" ht="18.75" x14ac:dyDescent="0.25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</row>
    <row r="4" spans="1:10" x14ac:dyDescent="0.25">
      <c r="A4" t="s">
        <v>21</v>
      </c>
      <c r="B4" t="s">
        <v>1</v>
      </c>
      <c r="C4" t="s">
        <v>2</v>
      </c>
      <c r="D4" t="s">
        <v>3</v>
      </c>
      <c r="E4" t="s">
        <v>25</v>
      </c>
      <c r="F4" t="s">
        <v>4</v>
      </c>
      <c r="G4" t="s">
        <v>5</v>
      </c>
      <c r="H4" t="s">
        <v>23</v>
      </c>
      <c r="I4" t="s">
        <v>24</v>
      </c>
      <c r="J4" t="s">
        <v>6</v>
      </c>
    </row>
    <row r="5" spans="1:10" x14ac:dyDescent="0.25">
      <c r="A5" t="s">
        <v>14</v>
      </c>
      <c r="B5" s="1">
        <v>52144</v>
      </c>
      <c r="C5" s="1">
        <v>7544</v>
      </c>
      <c r="D5" s="1">
        <v>2155</v>
      </c>
      <c r="E5" s="1">
        <v>1725</v>
      </c>
      <c r="F5" s="1">
        <v>195</v>
      </c>
      <c r="G5" s="1">
        <v>3277</v>
      </c>
      <c r="H5">
        <v>165</v>
      </c>
      <c r="I5" s="3">
        <f t="shared" ref="I5:I16" si="0">H5*$B$21</f>
        <v>1155</v>
      </c>
      <c r="J5" s="3">
        <f t="shared" ref="J5:J16" si="1">B5-SUM(C5:G5)-I5</f>
        <v>36093</v>
      </c>
    </row>
    <row r="6" spans="1:10" x14ac:dyDescent="0.25">
      <c r="A6" t="s">
        <v>9</v>
      </c>
      <c r="B6" s="1">
        <v>49556</v>
      </c>
      <c r="C6" s="1">
        <v>7644</v>
      </c>
      <c r="D6" s="1">
        <v>2155</v>
      </c>
      <c r="E6" s="1">
        <v>1725</v>
      </c>
      <c r="F6" s="1">
        <v>255</v>
      </c>
      <c r="G6" s="1">
        <v>2345</v>
      </c>
      <c r="H6">
        <v>108</v>
      </c>
      <c r="I6" s="3">
        <f t="shared" si="0"/>
        <v>756</v>
      </c>
      <c r="J6" s="3">
        <f t="shared" si="1"/>
        <v>34676</v>
      </c>
    </row>
    <row r="7" spans="1:10" x14ac:dyDescent="0.25">
      <c r="A7" t="s">
        <v>13</v>
      </c>
      <c r="B7" s="1">
        <v>45223</v>
      </c>
      <c r="C7" s="1">
        <v>7544</v>
      </c>
      <c r="D7" s="1">
        <v>2155</v>
      </c>
      <c r="E7" s="1">
        <v>1725</v>
      </c>
      <c r="F7" s="1">
        <v>128</v>
      </c>
      <c r="G7" s="1">
        <v>3866</v>
      </c>
      <c r="H7">
        <v>155</v>
      </c>
      <c r="I7" s="3">
        <f t="shared" si="0"/>
        <v>1085</v>
      </c>
      <c r="J7" s="3">
        <f t="shared" si="1"/>
        <v>28720</v>
      </c>
    </row>
    <row r="8" spans="1:10" x14ac:dyDescent="0.25">
      <c r="A8" t="s">
        <v>10</v>
      </c>
      <c r="B8" s="1">
        <v>42445</v>
      </c>
      <c r="C8" s="1">
        <v>8322</v>
      </c>
      <c r="D8" s="1">
        <v>2155</v>
      </c>
      <c r="E8" s="1">
        <v>1725</v>
      </c>
      <c r="F8" s="1">
        <v>220</v>
      </c>
      <c r="G8" s="1">
        <v>3288</v>
      </c>
      <c r="H8">
        <v>202</v>
      </c>
      <c r="I8" s="3">
        <f t="shared" si="0"/>
        <v>1414</v>
      </c>
      <c r="J8" s="3">
        <f t="shared" si="1"/>
        <v>25321</v>
      </c>
    </row>
    <row r="9" spans="1:10" x14ac:dyDescent="0.25">
      <c r="A9" t="s">
        <v>12</v>
      </c>
      <c r="B9" s="1">
        <v>39333</v>
      </c>
      <c r="C9" s="1">
        <v>8322</v>
      </c>
      <c r="D9" s="1">
        <v>2155</v>
      </c>
      <c r="E9" s="1">
        <v>1725</v>
      </c>
      <c r="F9" s="1">
        <v>157</v>
      </c>
      <c r="G9" s="1">
        <v>3477</v>
      </c>
      <c r="H9">
        <v>125</v>
      </c>
      <c r="I9" s="3">
        <f t="shared" si="0"/>
        <v>875</v>
      </c>
      <c r="J9" s="3">
        <f t="shared" si="1"/>
        <v>22622</v>
      </c>
    </row>
    <row r="10" spans="1:10" x14ac:dyDescent="0.25">
      <c r="A10" t="s">
        <v>8</v>
      </c>
      <c r="B10" s="1">
        <v>32555</v>
      </c>
      <c r="C10" s="1">
        <v>6233</v>
      </c>
      <c r="D10" s="1">
        <v>2155</v>
      </c>
      <c r="E10" s="1">
        <v>1725</v>
      </c>
      <c r="F10" s="1">
        <v>522</v>
      </c>
      <c r="G10" s="1">
        <v>2765</v>
      </c>
      <c r="H10">
        <v>124</v>
      </c>
      <c r="I10" s="3">
        <f t="shared" si="0"/>
        <v>868</v>
      </c>
      <c r="J10" s="3">
        <f t="shared" si="1"/>
        <v>18287</v>
      </c>
    </row>
    <row r="11" spans="1:10" x14ac:dyDescent="0.25">
      <c r="A11" t="s">
        <v>7</v>
      </c>
      <c r="B11" s="1">
        <v>29886</v>
      </c>
      <c r="C11" s="1">
        <v>6233</v>
      </c>
      <c r="D11" s="1">
        <v>2155</v>
      </c>
      <c r="E11" s="1">
        <v>1725</v>
      </c>
      <c r="F11" s="1">
        <v>425</v>
      </c>
      <c r="G11" s="1">
        <v>2255</v>
      </c>
      <c r="H11">
        <v>126</v>
      </c>
      <c r="I11" s="3">
        <f t="shared" si="0"/>
        <v>882</v>
      </c>
      <c r="J11" s="3">
        <f t="shared" si="1"/>
        <v>16211</v>
      </c>
    </row>
    <row r="12" spans="1:10" x14ac:dyDescent="0.25">
      <c r="A12" t="s">
        <v>11</v>
      </c>
      <c r="B12" s="1">
        <v>32111</v>
      </c>
      <c r="C12" s="1">
        <v>8322</v>
      </c>
      <c r="D12" s="1">
        <v>2155</v>
      </c>
      <c r="E12" s="1">
        <v>1725</v>
      </c>
      <c r="F12" s="1">
        <v>120</v>
      </c>
      <c r="G12" s="1">
        <v>3255</v>
      </c>
      <c r="H12">
        <v>195</v>
      </c>
      <c r="I12" s="3">
        <f t="shared" si="0"/>
        <v>1365</v>
      </c>
      <c r="J12" s="3">
        <f t="shared" si="1"/>
        <v>15169</v>
      </c>
    </row>
    <row r="13" spans="1:10" x14ac:dyDescent="0.25">
      <c r="A13" t="s">
        <v>15</v>
      </c>
      <c r="B13" s="1">
        <v>32115</v>
      </c>
      <c r="C13" s="1">
        <v>8322</v>
      </c>
      <c r="D13" s="1">
        <v>2155</v>
      </c>
      <c r="E13" s="1">
        <v>1725</v>
      </c>
      <c r="F13" s="1">
        <v>225</v>
      </c>
      <c r="G13" s="1">
        <v>3544</v>
      </c>
      <c r="H13">
        <v>172</v>
      </c>
      <c r="I13" s="3">
        <f t="shared" si="0"/>
        <v>1204</v>
      </c>
      <c r="J13" s="3">
        <f t="shared" si="1"/>
        <v>14940</v>
      </c>
    </row>
    <row r="14" spans="1:10" x14ac:dyDescent="0.25">
      <c r="A14" t="s">
        <v>17</v>
      </c>
      <c r="B14" s="1">
        <v>29325</v>
      </c>
      <c r="C14" s="1">
        <v>7544</v>
      </c>
      <c r="D14" s="1">
        <v>2155</v>
      </c>
      <c r="E14" s="1">
        <v>1725</v>
      </c>
      <c r="F14" s="1">
        <v>311</v>
      </c>
      <c r="G14" s="1">
        <v>2988</v>
      </c>
      <c r="H14">
        <v>156</v>
      </c>
      <c r="I14" s="3">
        <f t="shared" si="0"/>
        <v>1092</v>
      </c>
      <c r="J14" s="3">
        <f t="shared" si="1"/>
        <v>13510</v>
      </c>
    </row>
    <row r="15" spans="1:10" x14ac:dyDescent="0.25">
      <c r="A15" t="s">
        <v>16</v>
      </c>
      <c r="B15" s="1">
        <v>28223</v>
      </c>
      <c r="C15" s="1">
        <v>7544</v>
      </c>
      <c r="D15" s="1">
        <v>2155</v>
      </c>
      <c r="E15" s="1">
        <v>1725</v>
      </c>
      <c r="F15" s="1">
        <v>202</v>
      </c>
      <c r="G15" s="1">
        <v>4877</v>
      </c>
      <c r="H15">
        <v>112</v>
      </c>
      <c r="I15" s="3">
        <f t="shared" si="0"/>
        <v>784</v>
      </c>
      <c r="J15" s="3">
        <f t="shared" si="1"/>
        <v>10936</v>
      </c>
    </row>
    <row r="16" spans="1:10" x14ac:dyDescent="0.25">
      <c r="A16" t="s">
        <v>18</v>
      </c>
      <c r="B16" s="1">
        <v>25345</v>
      </c>
      <c r="C16" s="1">
        <v>7544</v>
      </c>
      <c r="D16" s="1">
        <v>2155</v>
      </c>
      <c r="E16" s="1">
        <v>1725</v>
      </c>
      <c r="F16" s="1">
        <v>325</v>
      </c>
      <c r="G16" s="1">
        <v>6325</v>
      </c>
      <c r="H16">
        <v>167</v>
      </c>
      <c r="I16" s="3">
        <f t="shared" si="0"/>
        <v>1169</v>
      </c>
      <c r="J16" s="3">
        <f t="shared" si="1"/>
        <v>6102</v>
      </c>
    </row>
    <row r="17" spans="1:10" x14ac:dyDescent="0.25">
      <c r="B17" s="4">
        <f>SUM(PizzaProfits[Sales])</f>
        <v>438261</v>
      </c>
      <c r="C17" s="4">
        <f>SUM(PizzaProfits[Payroll])</f>
        <v>91118</v>
      </c>
      <c r="D17" s="4">
        <f>SUM(PizzaProfits[Rent])</f>
        <v>25860</v>
      </c>
      <c r="E17" s="4">
        <f>SUM(PizzaProfits[Insurance])</f>
        <v>20700</v>
      </c>
      <c r="F17" s="4">
        <f>SUM(PizzaProfits[Utilities])</f>
        <v>3085</v>
      </c>
      <c r="G17" s="4">
        <f>SUM(PizzaProfits[Purchases])</f>
        <v>42262</v>
      </c>
      <c r="H17" s="5">
        <f>SUM(PizzaProfits[No. of Deliveries])</f>
        <v>1807</v>
      </c>
      <c r="I17" s="4">
        <f>SUM(PizzaProfits[Delivery Cost])</f>
        <v>12649</v>
      </c>
      <c r="J17" s="4">
        <f>SUM(PizzaProfits[Profits])</f>
        <v>242587</v>
      </c>
    </row>
    <row r="21" spans="1:10" x14ac:dyDescent="0.25">
      <c r="A21" s="8" t="s">
        <v>22</v>
      </c>
      <c r="B21" s="9">
        <v>7</v>
      </c>
    </row>
    <row r="22" spans="1:10" x14ac:dyDescent="0.25">
      <c r="A22" s="8" t="s">
        <v>19</v>
      </c>
      <c r="B22" s="10">
        <f>MAX(J5:J16)</f>
        <v>36093</v>
      </c>
    </row>
    <row r="23" spans="1:10" x14ac:dyDescent="0.25">
      <c r="A23" s="8" t="s">
        <v>26</v>
      </c>
      <c r="B23" s="10">
        <f>MIN(J5:J16)</f>
        <v>6102</v>
      </c>
    </row>
    <row r="24" spans="1:10" x14ac:dyDescent="0.25">
      <c r="A24" s="8" t="s">
        <v>20</v>
      </c>
      <c r="B24" s="10">
        <f>AVERAGE(J5:J16)</f>
        <v>20215.583333333332</v>
      </c>
    </row>
    <row r="27" spans="1:10" x14ac:dyDescent="0.25">
      <c r="A27" s="2" t="s">
        <v>28</v>
      </c>
    </row>
  </sheetData>
  <mergeCells count="2">
    <mergeCell ref="A1:J1"/>
    <mergeCell ref="A2:J2"/>
  </mergeCells>
  <conditionalFormatting sqref="J5:J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{8ACB3298-DFD9-4A12-A2ED-FF6D266DB2A0}</x14:id>
        </ext>
      </extLst>
    </cfRule>
  </conditionalFormatting>
  <pageMargins left="0.25" right="0.25" top="0.75" bottom="0.75" header="0.3" footer="0.3"/>
  <pageSetup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CB3298-DFD9-4A12-A2ED-FF6D266DB2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Annual Profits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Marjorie</dc:creator>
  <cp:lastModifiedBy>Windows User</cp:lastModifiedBy>
  <cp:lastPrinted>2006-12-02T03:22:50Z</cp:lastPrinted>
  <dcterms:created xsi:type="dcterms:W3CDTF">2006-12-02T02:09:04Z</dcterms:created>
  <dcterms:modified xsi:type="dcterms:W3CDTF">2023-05-27T01:04:56Z</dcterms:modified>
</cp:coreProperties>
</file>